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updateLinks="never" codeName="ThisWorkbook" defaultThemeVersion="124226"/>
  <xr:revisionPtr revIDLastSave="62" documentId="13_ncr:1_{0D20CA3E-2206-45D9-BA17-7DA13D093C19}" xr6:coauthVersionLast="47" xr6:coauthVersionMax="47" xr10:uidLastSave="{1DD50B17-B456-4BC9-A0DC-FB04E941B1DC}"/>
  <workbookProtection workbookAlgorithmName="SHA-512" workbookHashValue="WyhogYmlLWSnzT29Y5RB3J3OhCGINundeszNtmvBsGiIM5U6/HmLXEuziqBI6f9uscHjEe4HRG9YETnVsexF1g==" workbookSaltValue="DdU+V6CKs8S9z5dlPBr2tA==" workbookSpinCount="100000" lockStructure="1"/>
  <bookViews>
    <workbookView xWindow="3495" yWindow="1725" windowWidth="21600" windowHeight="11295" xr2:uid="{00000000-000D-0000-FFFF-FFFF00000000}"/>
  </bookViews>
  <sheets>
    <sheet name="注文フォーム" sheetId="81" r:id="rId1"/>
    <sheet name="印刷用" sheetId="73" r:id="rId2"/>
    <sheet name="見本" sheetId="90" r:id="rId3"/>
    <sheet name="分析項目一覧表" sheetId="86" r:id="rId4"/>
    <sheet name="電子報告書" sheetId="91" r:id="rId5"/>
    <sheet name="更新記録" sheetId="89" state="hidden" r:id="rId6"/>
    <sheet name="チェック用シート" sheetId="87" state="hidden" r:id="rId7"/>
    <sheet name="読込み用" sheetId="79" state="hidden" r:id="rId8"/>
    <sheet name="読込み用2" sheetId="80" state="hidden" r:id="rId9"/>
  </sheets>
  <externalReferences>
    <externalReference r:id="rId10"/>
  </externalReferences>
  <definedNames>
    <definedName name="_10ﾌﾞﾛｯｸ開始列">#REF!</definedName>
    <definedName name="_10ﾌﾞﾛｯｸ終了列">#REF!</definedName>
    <definedName name="_11ﾌﾞﾛｯｸ開始列">#REF!</definedName>
    <definedName name="_11ﾌﾞﾛｯｸ終了列">#REF!</definedName>
    <definedName name="_1ﾌﾞﾛｯｸ開始列">#REF!</definedName>
    <definedName name="_1ﾌﾞﾛｯｸ終了列">#REF!</definedName>
    <definedName name="_1ﾍﾟｰｼﾞ縦ﾌﾞﾛｯｸ数">#REF!</definedName>
    <definedName name="_1ﾍﾟｰｼﾞ目MAX行数">#REF!</definedName>
    <definedName name="_2ﾌﾞﾛｯｸ開始列">#REF!</definedName>
    <definedName name="_2ﾌﾞﾛｯｸ終了列">#REF!</definedName>
    <definedName name="_2ﾍﾟｰｼﾞ開始行番号">#REF!</definedName>
    <definedName name="_2ﾍﾟｰｼﾞ終了行番号">#REF!</definedName>
    <definedName name="_2ﾍﾟｰｼﾞ目以降MAX行数">#REF!</definedName>
    <definedName name="_3ﾌﾞﾛｯｸ開始列">#REF!</definedName>
    <definedName name="_3ﾌﾞﾛｯｸ終了列">#REF!</definedName>
    <definedName name="_4ﾌﾞﾛｯｸ開始列">#REF!</definedName>
    <definedName name="_4ﾌﾞﾛｯｸ終了列">#REF!</definedName>
    <definedName name="_5ﾌﾞﾛｯｸ開始列">#REF!</definedName>
    <definedName name="_5ﾌﾞﾛｯｸ終了列">#REF!</definedName>
    <definedName name="_6ﾌﾞﾛｯｸ開始列">#REF!</definedName>
    <definedName name="_6ﾌﾞﾛｯｸ終了列">#REF!</definedName>
    <definedName name="_7ﾌﾞﾛｯｸ開始列">#REF!</definedName>
    <definedName name="_7ﾌﾞﾛｯｸ終了列">#REF!</definedName>
    <definedName name="_8ﾌﾞﾛｯｸ開始列">#REF!</definedName>
    <definedName name="_8ﾌﾞﾛｯｸ終了列">#REF!</definedName>
    <definedName name="_9ﾌﾞﾛｯｸ開始列">#REF!</definedName>
    <definedName name="_9ﾌﾞﾛｯｸ終了列">#REF!</definedName>
    <definedName name="PCB廃棄物_下限値_0.15mg_kg" localSheetId="2">見本!#REF!</definedName>
    <definedName name="PCB廃棄物_下限値_0.15mg_kg" localSheetId="4">#REF!</definedName>
    <definedName name="PCB廃棄物_下限値_0.15mg_kg">注文フォーム!#REF!</definedName>
    <definedName name="_xlnm.Print_Area" localSheetId="1">印刷用!$A$1:$R$34</definedName>
    <definedName name="_xlnm.Print_Area" localSheetId="2">見本!$A$1:$W$98</definedName>
    <definedName name="_xlnm.Print_Area" localSheetId="0">注文フォーム!$A$1:$W$170</definedName>
    <definedName name="_xlnm.Print_Area" localSheetId="3">分析項目一覧表!$A$1:$L$42</definedName>
    <definedName name="SQL設定">#REF!</definedName>
    <definedName name="ガスボンベ">#REF!</definedName>
    <definedName name="コピー">#REF!</definedName>
    <definedName name="ﾃﾞｰﾀｸﾞﾙｰﾌﾟ設定">#REF!</definedName>
    <definedName name="ﾃﾞｰﾀｼｰﾄID">#REF!</definedName>
    <definedName name="ﾌﾞﾛｯｸ数">#REF!</definedName>
    <definedName name="印刷">#REF!</definedName>
    <definedName name="検索開始位置">#REF!</definedName>
    <definedName name="項目計算式変換">#REF!</definedName>
    <definedName name="再読込有無">#REF!</definedName>
    <definedName name="取得ﾃﾞｰﾀ件数">#REF!</definedName>
    <definedName name="取得項目ﾃﾞｰﾀ件数">#REF!</definedName>
    <definedName name="水質">#REF!</definedName>
    <definedName name="低濃度ＰＣＢ法_塗膜くず_含有量試験" localSheetId="2">見本!$CO$3:$CO$5</definedName>
    <definedName name="低濃度ＰＣＢ法_塗膜くず_含有量試験" localSheetId="4">#REF!</definedName>
    <definedName name="低濃度ＰＣＢ法_塗膜くず_含有量試験">注文フォーム!$CP$3:$CP$5</definedName>
    <definedName name="貼付データ項目検索位置">#REF!</definedName>
    <definedName name="貼付項目ﾘｽﾄ">#REF!</definedName>
    <definedName name="土壌採取">#REF!</definedName>
    <definedName name="番号">#REF!</definedName>
    <definedName name="予想濃度確認項目" localSheetId="2">見本!$CI$3:$CI$16</definedName>
    <definedName name="予想濃度確認項目" localSheetId="0">注文フォーム!$CJ$3:$CJ$16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3" i="81" l="1"/>
  <c r="M7" i="73"/>
  <c r="F7" i="73"/>
  <c r="M6" i="73"/>
  <c r="J6" i="73"/>
  <c r="G6" i="73"/>
  <c r="E6" i="73"/>
  <c r="O4" i="73"/>
  <c r="E4" i="73"/>
  <c r="E3" i="73"/>
  <c r="E50" i="81" l="1"/>
  <c r="C44" i="79"/>
  <c r="Q44" i="79" s="1"/>
  <c r="A44" i="79"/>
  <c r="BM1" i="81"/>
  <c r="C51" i="81"/>
  <c r="I172" i="81"/>
  <c r="I173" i="81"/>
  <c r="I174" i="81"/>
  <c r="I175" i="81"/>
  <c r="I176" i="81"/>
  <c r="I177" i="81"/>
  <c r="I178" i="81"/>
  <c r="I179" i="81"/>
  <c r="I180" i="81"/>
  <c r="I181" i="81"/>
  <c r="I182" i="81"/>
  <c r="I183" i="81"/>
  <c r="I184" i="81"/>
  <c r="I185" i="81"/>
  <c r="I186" i="81"/>
  <c r="I187" i="81"/>
  <c r="I188" i="81"/>
  <c r="I189" i="81"/>
  <c r="I190" i="81"/>
  <c r="I191" i="81"/>
  <c r="I192" i="81"/>
  <c r="I193" i="81"/>
  <c r="I194" i="81"/>
  <c r="I195" i="81"/>
  <c r="I196" i="81"/>
  <c r="I197" i="81"/>
  <c r="I198" i="81"/>
  <c r="I199" i="81"/>
  <c r="I200" i="81"/>
  <c r="I201" i="81"/>
  <c r="I202" i="81"/>
  <c r="I203" i="81"/>
  <c r="I204" i="81"/>
  <c r="I205" i="81"/>
  <c r="I206" i="81"/>
  <c r="I207" i="81"/>
  <c r="I208" i="81"/>
  <c r="I209" i="81"/>
  <c r="I210" i="81"/>
  <c r="I211" i="81"/>
  <c r="I212" i="81"/>
  <c r="I213" i="81"/>
  <c r="I214" i="81"/>
  <c r="I215" i="81"/>
  <c r="I216" i="81"/>
  <c r="I217" i="81"/>
  <c r="I218" i="81"/>
  <c r="I219" i="81"/>
  <c r="I220" i="81"/>
  <c r="I221" i="81"/>
  <c r="I222" i="81"/>
  <c r="I223" i="81"/>
  <c r="I224" i="81"/>
  <c r="I225" i="81"/>
  <c r="I226" i="81"/>
  <c r="I227" i="81"/>
  <c r="I228" i="81"/>
  <c r="I229" i="81"/>
  <c r="I230" i="81"/>
  <c r="I231" i="81"/>
  <c r="I232" i="81"/>
  <c r="I233" i="81"/>
  <c r="I234" i="81"/>
  <c r="I235" i="81"/>
  <c r="I236" i="81"/>
  <c r="I237" i="81"/>
  <c r="I238" i="81"/>
  <c r="I239" i="81"/>
  <c r="I240" i="81"/>
  <c r="I241" i="81"/>
  <c r="I242" i="81"/>
  <c r="I243" i="81"/>
  <c r="I244" i="81"/>
  <c r="I245" i="81"/>
  <c r="I246" i="81"/>
  <c r="I247" i="81"/>
  <c r="I248" i="81"/>
  <c r="I249" i="81"/>
  <c r="I250" i="81"/>
  <c r="I251" i="81"/>
  <c r="I252" i="81"/>
  <c r="I253" i="81"/>
  <c r="I254" i="81"/>
  <c r="I255" i="81"/>
  <c r="I256" i="81"/>
  <c r="I257" i="81"/>
  <c r="I258" i="81"/>
  <c r="I259" i="81"/>
  <c r="I260" i="81"/>
  <c r="I261" i="81"/>
  <c r="I262" i="81"/>
  <c r="I263" i="81"/>
  <c r="I264" i="81"/>
  <c r="I265" i="81"/>
  <c r="I266" i="81"/>
  <c r="I267" i="81"/>
  <c r="I268" i="81"/>
  <c r="I269" i="81"/>
  <c r="I270" i="81"/>
  <c r="I171" i="81"/>
  <c r="F17" i="79"/>
  <c r="BZ12" i="81"/>
  <c r="CP19" i="81"/>
  <c r="D110" i="80"/>
  <c r="C110" i="80"/>
  <c r="D109" i="80"/>
  <c r="C109" i="80"/>
  <c r="D108" i="80"/>
  <c r="C108" i="80"/>
  <c r="D107" i="80"/>
  <c r="C107" i="80"/>
  <c r="D106" i="80"/>
  <c r="C106" i="80"/>
  <c r="D105" i="80"/>
  <c r="C105" i="80"/>
  <c r="D104" i="80"/>
  <c r="C104" i="80"/>
  <c r="D103" i="80"/>
  <c r="C103" i="80"/>
  <c r="D102" i="80"/>
  <c r="C102" i="80"/>
  <c r="D101" i="80"/>
  <c r="C101" i="80"/>
  <c r="D100" i="80"/>
  <c r="C100" i="80"/>
  <c r="D99" i="80"/>
  <c r="C99" i="80"/>
  <c r="D98" i="80"/>
  <c r="C98" i="80"/>
  <c r="D97" i="80"/>
  <c r="C97" i="80"/>
  <c r="D96" i="80"/>
  <c r="C96" i="80"/>
  <c r="D95" i="80"/>
  <c r="C95" i="80"/>
  <c r="D94" i="80"/>
  <c r="C94" i="80"/>
  <c r="D93" i="80"/>
  <c r="C93" i="80"/>
  <c r="D92" i="80"/>
  <c r="C92" i="80"/>
  <c r="D91" i="80"/>
  <c r="C91" i="80"/>
  <c r="D90" i="80"/>
  <c r="C90" i="80"/>
  <c r="D89" i="80"/>
  <c r="C89" i="80"/>
  <c r="D88" i="80"/>
  <c r="C88" i="80"/>
  <c r="D87" i="80"/>
  <c r="C87" i="80"/>
  <c r="D86" i="80"/>
  <c r="C86" i="80"/>
  <c r="D85" i="80"/>
  <c r="C85" i="80"/>
  <c r="D84" i="80"/>
  <c r="C84" i="80"/>
  <c r="D83" i="80"/>
  <c r="C83" i="80"/>
  <c r="D82" i="80"/>
  <c r="C82" i="80"/>
  <c r="D81" i="80"/>
  <c r="C81" i="80"/>
  <c r="D80" i="80"/>
  <c r="C80" i="80"/>
  <c r="D79" i="80"/>
  <c r="C79" i="80"/>
  <c r="D78" i="80"/>
  <c r="C78" i="80"/>
  <c r="D77" i="80"/>
  <c r="C77" i="80"/>
  <c r="D76" i="80"/>
  <c r="C76" i="80"/>
  <c r="D75" i="80"/>
  <c r="C75" i="80"/>
  <c r="D74" i="80"/>
  <c r="C74" i="80"/>
  <c r="D73" i="80"/>
  <c r="C73" i="80"/>
  <c r="D72" i="80"/>
  <c r="C72" i="80"/>
  <c r="D71" i="80"/>
  <c r="C71" i="80"/>
  <c r="D70" i="80"/>
  <c r="C70" i="80"/>
  <c r="D69" i="80"/>
  <c r="C69" i="80"/>
  <c r="D68" i="80"/>
  <c r="C68" i="80"/>
  <c r="D67" i="80"/>
  <c r="C67" i="80"/>
  <c r="D66" i="80"/>
  <c r="C66" i="80"/>
  <c r="D65" i="80"/>
  <c r="C65" i="80"/>
  <c r="D64" i="80"/>
  <c r="C64" i="80"/>
  <c r="D63" i="80"/>
  <c r="C63" i="80"/>
  <c r="D62" i="80"/>
  <c r="C62" i="80"/>
  <c r="D61" i="80"/>
  <c r="C61" i="80"/>
  <c r="D60" i="80"/>
  <c r="C60" i="80"/>
  <c r="D59" i="80"/>
  <c r="C59" i="80"/>
  <c r="D58" i="80"/>
  <c r="C58" i="80"/>
  <c r="D57" i="80"/>
  <c r="C57" i="80"/>
  <c r="D56" i="80"/>
  <c r="C56" i="80"/>
  <c r="D55" i="80"/>
  <c r="C55" i="80"/>
  <c r="D54" i="80"/>
  <c r="C54" i="80"/>
  <c r="D53" i="80"/>
  <c r="C53" i="80"/>
  <c r="D52" i="80"/>
  <c r="C52" i="80"/>
  <c r="D51" i="80"/>
  <c r="C51" i="80"/>
  <c r="D50" i="80"/>
  <c r="C50" i="80"/>
  <c r="D49" i="80"/>
  <c r="C49" i="80"/>
  <c r="D48" i="80"/>
  <c r="C48" i="80"/>
  <c r="D47" i="80"/>
  <c r="C47" i="80"/>
  <c r="D46" i="80"/>
  <c r="C46" i="80"/>
  <c r="D45" i="80"/>
  <c r="C45" i="80"/>
  <c r="D44" i="80"/>
  <c r="C44" i="80"/>
  <c r="D43" i="80"/>
  <c r="C43" i="80"/>
  <c r="D42" i="80"/>
  <c r="C42" i="80"/>
  <c r="D41" i="80"/>
  <c r="C41" i="80"/>
  <c r="D40" i="80"/>
  <c r="C40" i="80"/>
  <c r="D39" i="80"/>
  <c r="C39" i="80"/>
  <c r="D38" i="80"/>
  <c r="C38" i="80"/>
  <c r="D37" i="80"/>
  <c r="C37" i="80"/>
  <c r="D36" i="80"/>
  <c r="C36" i="80"/>
  <c r="D35" i="80"/>
  <c r="C35" i="80"/>
  <c r="D34" i="80"/>
  <c r="C34" i="80"/>
  <c r="D33" i="80"/>
  <c r="C33" i="80"/>
  <c r="D32" i="80"/>
  <c r="C32" i="80"/>
  <c r="D31" i="80"/>
  <c r="C31" i="80"/>
  <c r="D30" i="80"/>
  <c r="C30" i="80"/>
  <c r="D29" i="80"/>
  <c r="C29" i="80"/>
  <c r="D28" i="80"/>
  <c r="C28" i="80"/>
  <c r="D27" i="80"/>
  <c r="C27" i="80"/>
  <c r="D26" i="80"/>
  <c r="C26" i="80"/>
  <c r="D25" i="80"/>
  <c r="C25" i="80"/>
  <c r="D24" i="80"/>
  <c r="C24" i="80"/>
  <c r="D23" i="80"/>
  <c r="C23" i="80"/>
  <c r="D22" i="80"/>
  <c r="C22" i="80"/>
  <c r="D21" i="80"/>
  <c r="C21" i="80"/>
  <c r="D20" i="80"/>
  <c r="C20" i="80"/>
  <c r="D19" i="80"/>
  <c r="C19" i="80"/>
  <c r="D18" i="80"/>
  <c r="C18" i="80"/>
  <c r="D17" i="80"/>
  <c r="C17" i="80"/>
  <c r="D16" i="80"/>
  <c r="C16" i="80"/>
  <c r="D15" i="80"/>
  <c r="C15" i="80"/>
  <c r="D14" i="80"/>
  <c r="C14" i="80"/>
  <c r="D13" i="80"/>
  <c r="C13" i="80"/>
  <c r="D12" i="80"/>
  <c r="C12" i="80"/>
  <c r="D11" i="80"/>
  <c r="C11" i="80"/>
  <c r="O132" i="73" l="1"/>
  <c r="O131" i="73"/>
  <c r="O130" i="73"/>
  <c r="O129" i="73"/>
  <c r="O128" i="73"/>
  <c r="O127" i="73"/>
  <c r="O126" i="73"/>
  <c r="O125" i="73"/>
  <c r="O124" i="73"/>
  <c r="O123" i="73"/>
  <c r="O122" i="73"/>
  <c r="O121" i="73"/>
  <c r="O120" i="73"/>
  <c r="O119" i="73"/>
  <c r="O118" i="73"/>
  <c r="O117" i="73"/>
  <c r="O116" i="73"/>
  <c r="O115" i="73"/>
  <c r="O114" i="73"/>
  <c r="O113" i="73"/>
  <c r="O112" i="73"/>
  <c r="O111" i="73"/>
  <c r="O110" i="73"/>
  <c r="O109" i="73"/>
  <c r="O108" i="73"/>
  <c r="O107" i="73"/>
  <c r="O106" i="73"/>
  <c r="O105" i="73"/>
  <c r="O104" i="73"/>
  <c r="O103" i="73"/>
  <c r="O102" i="73"/>
  <c r="O101" i="73"/>
  <c r="O100" i="73"/>
  <c r="O99" i="73"/>
  <c r="O98" i="73"/>
  <c r="O97" i="73"/>
  <c r="O96" i="73"/>
  <c r="O95" i="73"/>
  <c r="O94" i="73"/>
  <c r="O93" i="73"/>
  <c r="O92" i="73"/>
  <c r="O91" i="73"/>
  <c r="O90" i="73"/>
  <c r="O89" i="73"/>
  <c r="O88" i="73"/>
  <c r="O87" i="73"/>
  <c r="O86" i="73"/>
  <c r="O85" i="73"/>
  <c r="O84" i="73"/>
  <c r="O83" i="73"/>
  <c r="O82" i="73"/>
  <c r="O81" i="73"/>
  <c r="O80" i="73"/>
  <c r="O79" i="73"/>
  <c r="O78" i="73"/>
  <c r="O77" i="73"/>
  <c r="O76" i="73"/>
  <c r="O75" i="73"/>
  <c r="O74" i="73"/>
  <c r="O73" i="73"/>
  <c r="O72" i="73"/>
  <c r="O71" i="73"/>
  <c r="O70" i="73"/>
  <c r="O69" i="73"/>
  <c r="O68" i="73"/>
  <c r="O67" i="73"/>
  <c r="O66" i="73"/>
  <c r="O65" i="73"/>
  <c r="O64" i="73"/>
  <c r="O63" i="73"/>
  <c r="O62" i="73"/>
  <c r="O61" i="73"/>
  <c r="O60" i="73"/>
  <c r="O59" i="73"/>
  <c r="O58" i="73"/>
  <c r="O57" i="73"/>
  <c r="O56" i="73"/>
  <c r="O55" i="73"/>
  <c r="O54" i="73"/>
  <c r="O53" i="73"/>
  <c r="AC110" i="80"/>
  <c r="AA110" i="80"/>
  <c r="P110" i="80"/>
  <c r="O110" i="80"/>
  <c r="L110" i="80" s="1"/>
  <c r="M110" i="80"/>
  <c r="K110" i="80"/>
  <c r="J110" i="80"/>
  <c r="I110" i="80"/>
  <c r="E110" i="80"/>
  <c r="S110" i="80" s="1"/>
  <c r="J132" i="73"/>
  <c r="C132" i="73"/>
  <c r="AC109" i="80"/>
  <c r="AA109" i="80"/>
  <c r="P109" i="80"/>
  <c r="O109" i="80"/>
  <c r="M109" i="80"/>
  <c r="K109" i="80"/>
  <c r="J109" i="80"/>
  <c r="I109" i="80"/>
  <c r="E109" i="80"/>
  <c r="Q109" i="80" s="1"/>
  <c r="J131" i="73"/>
  <c r="C131" i="73"/>
  <c r="AC108" i="80"/>
  <c r="AA108" i="80"/>
  <c r="P108" i="80"/>
  <c r="O108" i="80"/>
  <c r="M108" i="80"/>
  <c r="K108" i="80"/>
  <c r="J108" i="80"/>
  <c r="I108" i="80"/>
  <c r="E108" i="80"/>
  <c r="Q108" i="80" s="1"/>
  <c r="J130" i="73"/>
  <c r="C130" i="73"/>
  <c r="AC107" i="80"/>
  <c r="AA107" i="80"/>
  <c r="P107" i="80"/>
  <c r="O107" i="80"/>
  <c r="M107" i="80"/>
  <c r="K107" i="80"/>
  <c r="J107" i="80"/>
  <c r="I107" i="80"/>
  <c r="E107" i="80"/>
  <c r="S107" i="80" s="1"/>
  <c r="J129" i="73"/>
  <c r="C129" i="73"/>
  <c r="AC106" i="80"/>
  <c r="AA106" i="80"/>
  <c r="P106" i="80"/>
  <c r="O106" i="80"/>
  <c r="M106" i="80"/>
  <c r="K106" i="80"/>
  <c r="J106" i="80"/>
  <c r="I106" i="80"/>
  <c r="E106" i="80"/>
  <c r="S106" i="80" s="1"/>
  <c r="J128" i="73"/>
  <c r="C128" i="73"/>
  <c r="AC105" i="80"/>
  <c r="AA105" i="80"/>
  <c r="P105" i="80"/>
  <c r="O105" i="80"/>
  <c r="M105" i="80"/>
  <c r="K105" i="80"/>
  <c r="J105" i="80"/>
  <c r="I105" i="80"/>
  <c r="E105" i="80"/>
  <c r="Q105" i="80" s="1"/>
  <c r="J127" i="73"/>
  <c r="C127" i="73"/>
  <c r="AC104" i="80"/>
  <c r="AA104" i="80"/>
  <c r="P104" i="80"/>
  <c r="O104" i="80"/>
  <c r="M104" i="80"/>
  <c r="K104" i="80"/>
  <c r="J104" i="80"/>
  <c r="I104" i="80"/>
  <c r="E104" i="80"/>
  <c r="Q104" i="80" s="1"/>
  <c r="J126" i="73"/>
  <c r="C126" i="73"/>
  <c r="AC103" i="80"/>
  <c r="AA103" i="80"/>
  <c r="P103" i="80"/>
  <c r="O103" i="80"/>
  <c r="M103" i="80"/>
  <c r="K103" i="80"/>
  <c r="J103" i="80"/>
  <c r="I103" i="80"/>
  <c r="E103" i="80"/>
  <c r="S103" i="80" s="1"/>
  <c r="J125" i="73"/>
  <c r="C125" i="73"/>
  <c r="AC102" i="80"/>
  <c r="AA102" i="80"/>
  <c r="P102" i="80"/>
  <c r="O102" i="80"/>
  <c r="M102" i="80"/>
  <c r="K102" i="80"/>
  <c r="J102" i="80"/>
  <c r="I102" i="80"/>
  <c r="E102" i="80"/>
  <c r="S102" i="80" s="1"/>
  <c r="J124" i="73"/>
  <c r="C124" i="73"/>
  <c r="AC101" i="80"/>
  <c r="AA101" i="80"/>
  <c r="P101" i="80"/>
  <c r="O101" i="80"/>
  <c r="M101" i="80"/>
  <c r="K101" i="80"/>
  <c r="J101" i="80"/>
  <c r="I101" i="80"/>
  <c r="E101" i="80"/>
  <c r="Q101" i="80" s="1"/>
  <c r="J123" i="73"/>
  <c r="C123" i="73"/>
  <c r="AC100" i="80"/>
  <c r="AA100" i="80"/>
  <c r="P100" i="80"/>
  <c r="O100" i="80"/>
  <c r="M100" i="80"/>
  <c r="K100" i="80"/>
  <c r="J100" i="80"/>
  <c r="I100" i="80"/>
  <c r="E100" i="80"/>
  <c r="S100" i="80" s="1"/>
  <c r="J122" i="73"/>
  <c r="C122" i="73"/>
  <c r="AC99" i="80"/>
  <c r="AA99" i="80"/>
  <c r="P99" i="80"/>
  <c r="O99" i="80"/>
  <c r="M99" i="80"/>
  <c r="K99" i="80"/>
  <c r="J99" i="80"/>
  <c r="I99" i="80"/>
  <c r="E99" i="80"/>
  <c r="Q99" i="80" s="1"/>
  <c r="J121" i="73"/>
  <c r="C121" i="73"/>
  <c r="AC98" i="80"/>
  <c r="AA98" i="80"/>
  <c r="P98" i="80"/>
  <c r="O98" i="80"/>
  <c r="M98" i="80"/>
  <c r="K98" i="80"/>
  <c r="J98" i="80"/>
  <c r="I98" i="80"/>
  <c r="E98" i="80"/>
  <c r="J120" i="73"/>
  <c r="C120" i="73"/>
  <c r="AC97" i="80"/>
  <c r="AA97" i="80"/>
  <c r="P97" i="80"/>
  <c r="O97" i="80"/>
  <c r="M97" i="80"/>
  <c r="K97" i="80"/>
  <c r="J97" i="80"/>
  <c r="I97" i="80"/>
  <c r="E97" i="80"/>
  <c r="S97" i="80" s="1"/>
  <c r="J119" i="73"/>
  <c r="C119" i="73"/>
  <c r="AC96" i="80"/>
  <c r="AA96" i="80"/>
  <c r="P96" i="80"/>
  <c r="O96" i="80"/>
  <c r="M96" i="80"/>
  <c r="K96" i="80"/>
  <c r="J96" i="80"/>
  <c r="I96" i="80"/>
  <c r="E96" i="80"/>
  <c r="S96" i="80" s="1"/>
  <c r="J118" i="73"/>
  <c r="C118" i="73"/>
  <c r="AC95" i="80"/>
  <c r="AA95" i="80"/>
  <c r="P95" i="80"/>
  <c r="O95" i="80"/>
  <c r="M95" i="80"/>
  <c r="K95" i="80"/>
  <c r="J95" i="80"/>
  <c r="I95" i="80"/>
  <c r="E95" i="80"/>
  <c r="Q95" i="80" s="1"/>
  <c r="J117" i="73"/>
  <c r="C117" i="73"/>
  <c r="AC94" i="80"/>
  <c r="AA94" i="80"/>
  <c r="P94" i="80"/>
  <c r="O94" i="80"/>
  <c r="M94" i="80"/>
  <c r="K94" i="80"/>
  <c r="J94" i="80"/>
  <c r="I94" i="80"/>
  <c r="E94" i="80"/>
  <c r="J116" i="73"/>
  <c r="C116" i="73"/>
  <c r="AC93" i="80"/>
  <c r="AA93" i="80"/>
  <c r="P93" i="80"/>
  <c r="O93" i="80"/>
  <c r="M93" i="80"/>
  <c r="K93" i="80"/>
  <c r="J93" i="80"/>
  <c r="I93" i="80"/>
  <c r="E93" i="80"/>
  <c r="S93" i="80" s="1"/>
  <c r="J115" i="73"/>
  <c r="C115" i="73"/>
  <c r="AC92" i="80"/>
  <c r="AA92" i="80"/>
  <c r="P92" i="80"/>
  <c r="O92" i="80"/>
  <c r="M92" i="80"/>
  <c r="K92" i="80"/>
  <c r="J92" i="80"/>
  <c r="I92" i="80"/>
  <c r="E92" i="80"/>
  <c r="S92" i="80" s="1"/>
  <c r="J114" i="73"/>
  <c r="C114" i="73"/>
  <c r="AC91" i="80"/>
  <c r="AA91" i="80"/>
  <c r="P91" i="80"/>
  <c r="O91" i="80"/>
  <c r="M91" i="80"/>
  <c r="K91" i="80"/>
  <c r="J91" i="80"/>
  <c r="I91" i="80"/>
  <c r="E91" i="80"/>
  <c r="Q91" i="80" s="1"/>
  <c r="J113" i="73"/>
  <c r="C113" i="73"/>
  <c r="AC90" i="80"/>
  <c r="AA90" i="80"/>
  <c r="P90" i="80"/>
  <c r="O90" i="80"/>
  <c r="M90" i="80"/>
  <c r="K90" i="80"/>
  <c r="J90" i="80"/>
  <c r="I90" i="80"/>
  <c r="E90" i="80"/>
  <c r="J112" i="73"/>
  <c r="C112" i="73"/>
  <c r="AC89" i="80"/>
  <c r="AA89" i="80"/>
  <c r="P89" i="80"/>
  <c r="O89" i="80"/>
  <c r="M89" i="80"/>
  <c r="K89" i="80"/>
  <c r="J89" i="80"/>
  <c r="I89" i="80"/>
  <c r="E89" i="80"/>
  <c r="S89" i="80" s="1"/>
  <c r="J111" i="73"/>
  <c r="C111" i="73"/>
  <c r="AC88" i="80"/>
  <c r="AA88" i="80"/>
  <c r="P88" i="80"/>
  <c r="O88" i="80"/>
  <c r="M88" i="80"/>
  <c r="K88" i="80"/>
  <c r="J88" i="80"/>
  <c r="I88" i="80"/>
  <c r="E88" i="80"/>
  <c r="S88" i="80" s="1"/>
  <c r="J110" i="73"/>
  <c r="C110" i="73"/>
  <c r="AC87" i="80"/>
  <c r="AA87" i="80"/>
  <c r="P87" i="80"/>
  <c r="O87" i="80"/>
  <c r="M87" i="80"/>
  <c r="K87" i="80"/>
  <c r="J87" i="80"/>
  <c r="I87" i="80"/>
  <c r="E87" i="80"/>
  <c r="Q87" i="80" s="1"/>
  <c r="J109" i="73"/>
  <c r="C109" i="73"/>
  <c r="AC86" i="80"/>
  <c r="AA86" i="80"/>
  <c r="P86" i="80"/>
  <c r="O86" i="80"/>
  <c r="M86" i="80"/>
  <c r="K86" i="80"/>
  <c r="J86" i="80"/>
  <c r="I86" i="80"/>
  <c r="E86" i="80"/>
  <c r="J108" i="73"/>
  <c r="C108" i="73"/>
  <c r="AC85" i="80"/>
  <c r="AA85" i="80"/>
  <c r="P85" i="80"/>
  <c r="O85" i="80"/>
  <c r="M85" i="80"/>
  <c r="K85" i="80"/>
  <c r="J85" i="80"/>
  <c r="I85" i="80"/>
  <c r="E85" i="80"/>
  <c r="S85" i="80" s="1"/>
  <c r="J107" i="73"/>
  <c r="C107" i="73"/>
  <c r="AC84" i="80"/>
  <c r="AA84" i="80"/>
  <c r="P84" i="80"/>
  <c r="O84" i="80"/>
  <c r="M84" i="80"/>
  <c r="K84" i="80"/>
  <c r="J84" i="80"/>
  <c r="I84" i="80"/>
  <c r="E84" i="80"/>
  <c r="S84" i="80" s="1"/>
  <c r="J106" i="73"/>
  <c r="C106" i="73"/>
  <c r="AC83" i="80"/>
  <c r="AA83" i="80"/>
  <c r="P83" i="80"/>
  <c r="O83" i="80"/>
  <c r="M83" i="80"/>
  <c r="K83" i="80"/>
  <c r="J83" i="80"/>
  <c r="I83" i="80"/>
  <c r="E83" i="80"/>
  <c r="Q83" i="80" s="1"/>
  <c r="J105" i="73"/>
  <c r="C105" i="73"/>
  <c r="AC82" i="80"/>
  <c r="AA82" i="80"/>
  <c r="P82" i="80"/>
  <c r="O82" i="80"/>
  <c r="M82" i="80"/>
  <c r="K82" i="80"/>
  <c r="J82" i="80"/>
  <c r="I82" i="80"/>
  <c r="E82" i="80"/>
  <c r="J104" i="73"/>
  <c r="C104" i="73"/>
  <c r="AC81" i="80"/>
  <c r="AA81" i="80"/>
  <c r="P81" i="80"/>
  <c r="O81" i="80"/>
  <c r="M81" i="80"/>
  <c r="K81" i="80"/>
  <c r="J81" i="80"/>
  <c r="I81" i="80"/>
  <c r="E81" i="80"/>
  <c r="S81" i="80" s="1"/>
  <c r="J103" i="73"/>
  <c r="C103" i="73"/>
  <c r="AC80" i="80"/>
  <c r="AA80" i="80"/>
  <c r="P80" i="80"/>
  <c r="O80" i="80"/>
  <c r="M80" i="80"/>
  <c r="K80" i="80"/>
  <c r="J80" i="80"/>
  <c r="I80" i="80"/>
  <c r="E80" i="80"/>
  <c r="S80" i="80" s="1"/>
  <c r="J102" i="73"/>
  <c r="C102" i="73"/>
  <c r="AC79" i="80"/>
  <c r="AA79" i="80"/>
  <c r="P79" i="80"/>
  <c r="O79" i="80"/>
  <c r="M79" i="80"/>
  <c r="K79" i="80"/>
  <c r="J79" i="80"/>
  <c r="I79" i="80"/>
  <c r="E79" i="80"/>
  <c r="Q79" i="80" s="1"/>
  <c r="J101" i="73"/>
  <c r="C101" i="73"/>
  <c r="AC78" i="80"/>
  <c r="AA78" i="80"/>
  <c r="P78" i="80"/>
  <c r="O78" i="80"/>
  <c r="M78" i="80"/>
  <c r="K78" i="80"/>
  <c r="J78" i="80"/>
  <c r="I78" i="80"/>
  <c r="E78" i="80"/>
  <c r="J100" i="73"/>
  <c r="C100" i="73"/>
  <c r="AC77" i="80"/>
  <c r="AA77" i="80"/>
  <c r="P77" i="80"/>
  <c r="O77" i="80"/>
  <c r="M77" i="80"/>
  <c r="K77" i="80"/>
  <c r="J77" i="80"/>
  <c r="I77" i="80"/>
  <c r="E77" i="80"/>
  <c r="S77" i="80" s="1"/>
  <c r="J99" i="73"/>
  <c r="C99" i="73"/>
  <c r="AC76" i="80"/>
  <c r="AA76" i="80"/>
  <c r="P76" i="80"/>
  <c r="O76" i="80"/>
  <c r="M76" i="80"/>
  <c r="K76" i="80"/>
  <c r="J76" i="80"/>
  <c r="I76" i="80"/>
  <c r="E76" i="80"/>
  <c r="S76" i="80" s="1"/>
  <c r="J98" i="73"/>
  <c r="C98" i="73"/>
  <c r="AC75" i="80"/>
  <c r="AA75" i="80"/>
  <c r="P75" i="80"/>
  <c r="O75" i="80"/>
  <c r="M75" i="80"/>
  <c r="K75" i="80"/>
  <c r="J75" i="80"/>
  <c r="I75" i="80"/>
  <c r="E75" i="80"/>
  <c r="Q75" i="80" s="1"/>
  <c r="J97" i="73"/>
  <c r="C97" i="73"/>
  <c r="AC74" i="80"/>
  <c r="AA74" i="80"/>
  <c r="P74" i="80"/>
  <c r="O74" i="80"/>
  <c r="M74" i="80"/>
  <c r="K74" i="80"/>
  <c r="J74" i="80"/>
  <c r="I74" i="80"/>
  <c r="E74" i="80"/>
  <c r="J96" i="73"/>
  <c r="C96" i="73"/>
  <c r="AC73" i="80"/>
  <c r="AA73" i="80"/>
  <c r="P73" i="80"/>
  <c r="O73" i="80"/>
  <c r="M73" i="80"/>
  <c r="K73" i="80"/>
  <c r="J73" i="80"/>
  <c r="I73" i="80"/>
  <c r="E73" i="80"/>
  <c r="S73" i="80" s="1"/>
  <c r="J95" i="73"/>
  <c r="C95" i="73"/>
  <c r="AC72" i="80"/>
  <c r="AA72" i="80"/>
  <c r="P72" i="80"/>
  <c r="O72" i="80"/>
  <c r="M72" i="80"/>
  <c r="K72" i="80"/>
  <c r="J72" i="80"/>
  <c r="I72" i="80"/>
  <c r="E72" i="80"/>
  <c r="S72" i="80" s="1"/>
  <c r="J94" i="73"/>
  <c r="C94" i="73"/>
  <c r="AC71" i="80"/>
  <c r="AA71" i="80"/>
  <c r="P71" i="80"/>
  <c r="O71" i="80"/>
  <c r="M71" i="80"/>
  <c r="K71" i="80"/>
  <c r="J71" i="80"/>
  <c r="I71" i="80"/>
  <c r="E71" i="80"/>
  <c r="Q71" i="80" s="1"/>
  <c r="J93" i="73"/>
  <c r="C93" i="73"/>
  <c r="AC70" i="80"/>
  <c r="AA70" i="80"/>
  <c r="P70" i="80"/>
  <c r="O70" i="80"/>
  <c r="M70" i="80"/>
  <c r="K70" i="80"/>
  <c r="J70" i="80"/>
  <c r="I70" i="80"/>
  <c r="E70" i="80"/>
  <c r="J92" i="73"/>
  <c r="C92" i="73"/>
  <c r="AC69" i="80"/>
  <c r="AA69" i="80"/>
  <c r="P69" i="80"/>
  <c r="O69" i="80"/>
  <c r="M69" i="80"/>
  <c r="K69" i="80"/>
  <c r="J69" i="80"/>
  <c r="I69" i="80"/>
  <c r="E69" i="80"/>
  <c r="J91" i="73"/>
  <c r="C91" i="73"/>
  <c r="AC68" i="80"/>
  <c r="AA68" i="80"/>
  <c r="P68" i="80"/>
  <c r="O68" i="80"/>
  <c r="M68" i="80"/>
  <c r="K68" i="80"/>
  <c r="J68" i="80"/>
  <c r="I68" i="80"/>
  <c r="E68" i="80"/>
  <c r="S68" i="80" s="1"/>
  <c r="J90" i="73"/>
  <c r="C90" i="73"/>
  <c r="AC67" i="80"/>
  <c r="AA67" i="80"/>
  <c r="P67" i="80"/>
  <c r="O67" i="80"/>
  <c r="M67" i="80"/>
  <c r="K67" i="80"/>
  <c r="J67" i="80"/>
  <c r="I67" i="80"/>
  <c r="E67" i="80"/>
  <c r="Q67" i="80" s="1"/>
  <c r="J89" i="73"/>
  <c r="C89" i="73"/>
  <c r="AC66" i="80"/>
  <c r="AA66" i="80"/>
  <c r="P66" i="80"/>
  <c r="O66" i="80"/>
  <c r="M66" i="80"/>
  <c r="K66" i="80"/>
  <c r="J66" i="80"/>
  <c r="I66" i="80"/>
  <c r="E66" i="80"/>
  <c r="R66" i="80" s="1"/>
  <c r="J88" i="73"/>
  <c r="C88" i="73"/>
  <c r="AC65" i="80"/>
  <c r="AA65" i="80"/>
  <c r="P65" i="80"/>
  <c r="O65" i="80"/>
  <c r="M65" i="80"/>
  <c r="K65" i="80"/>
  <c r="J65" i="80"/>
  <c r="I65" i="80"/>
  <c r="E65" i="80"/>
  <c r="J87" i="73"/>
  <c r="C87" i="73"/>
  <c r="AC64" i="80"/>
  <c r="AA64" i="80"/>
  <c r="P64" i="80"/>
  <c r="O64" i="80"/>
  <c r="M64" i="80"/>
  <c r="K64" i="80"/>
  <c r="J64" i="80"/>
  <c r="I64" i="80"/>
  <c r="E64" i="80"/>
  <c r="S64" i="80" s="1"/>
  <c r="J86" i="73"/>
  <c r="C86" i="73"/>
  <c r="AC63" i="80"/>
  <c r="AA63" i="80"/>
  <c r="P63" i="80"/>
  <c r="O63" i="80"/>
  <c r="M63" i="80"/>
  <c r="K63" i="80"/>
  <c r="J63" i="80"/>
  <c r="I63" i="80"/>
  <c r="E63" i="80"/>
  <c r="Q63" i="80" s="1"/>
  <c r="J85" i="73"/>
  <c r="C85" i="73"/>
  <c r="AC62" i="80"/>
  <c r="AA62" i="80"/>
  <c r="P62" i="80"/>
  <c r="O62" i="80"/>
  <c r="M62" i="80"/>
  <c r="K62" i="80"/>
  <c r="J62" i="80"/>
  <c r="I62" i="80"/>
  <c r="E62" i="80"/>
  <c r="R62" i="80" s="1"/>
  <c r="J84" i="73"/>
  <c r="C84" i="73"/>
  <c r="AC61" i="80"/>
  <c r="AA61" i="80"/>
  <c r="P61" i="80"/>
  <c r="O61" i="80"/>
  <c r="M61" i="80"/>
  <c r="K61" i="80"/>
  <c r="J61" i="80"/>
  <c r="I61" i="80"/>
  <c r="E61" i="80"/>
  <c r="J83" i="73"/>
  <c r="C83" i="73"/>
  <c r="AC60" i="80"/>
  <c r="AA60" i="80"/>
  <c r="P60" i="80"/>
  <c r="O60" i="80"/>
  <c r="M60" i="80"/>
  <c r="K60" i="80"/>
  <c r="J60" i="80"/>
  <c r="I60" i="80"/>
  <c r="E60" i="80"/>
  <c r="S60" i="80" s="1"/>
  <c r="J82" i="73"/>
  <c r="C82" i="73"/>
  <c r="AC59" i="80"/>
  <c r="AA59" i="80"/>
  <c r="P59" i="80"/>
  <c r="O59" i="80"/>
  <c r="M59" i="80"/>
  <c r="K59" i="80"/>
  <c r="J59" i="80"/>
  <c r="I59" i="80"/>
  <c r="E59" i="80"/>
  <c r="Q59" i="80" s="1"/>
  <c r="J81" i="73"/>
  <c r="C81" i="73"/>
  <c r="AC58" i="80"/>
  <c r="AA58" i="80"/>
  <c r="P58" i="80"/>
  <c r="O58" i="80"/>
  <c r="M58" i="80"/>
  <c r="K58" i="80"/>
  <c r="J58" i="80"/>
  <c r="I58" i="80"/>
  <c r="E58" i="80"/>
  <c r="J80" i="73"/>
  <c r="C80" i="73"/>
  <c r="AC57" i="80"/>
  <c r="AA57" i="80"/>
  <c r="P57" i="80"/>
  <c r="O57" i="80"/>
  <c r="M57" i="80"/>
  <c r="K57" i="80"/>
  <c r="J57" i="80"/>
  <c r="I57" i="80"/>
  <c r="E57" i="80"/>
  <c r="J79" i="73"/>
  <c r="C79" i="73"/>
  <c r="AC56" i="80"/>
  <c r="AA56" i="80"/>
  <c r="P56" i="80"/>
  <c r="O56" i="80"/>
  <c r="M56" i="80"/>
  <c r="K56" i="80"/>
  <c r="J56" i="80"/>
  <c r="I56" i="80"/>
  <c r="E56" i="80"/>
  <c r="J78" i="73"/>
  <c r="C78" i="73"/>
  <c r="AC55" i="80"/>
  <c r="AA55" i="80"/>
  <c r="P55" i="80"/>
  <c r="O55" i="80"/>
  <c r="M55" i="80"/>
  <c r="K55" i="80"/>
  <c r="J55" i="80"/>
  <c r="I55" i="80"/>
  <c r="E55" i="80"/>
  <c r="R55" i="80" s="1"/>
  <c r="J77" i="73"/>
  <c r="C77" i="73"/>
  <c r="AC54" i="80"/>
  <c r="AA54" i="80"/>
  <c r="P54" i="80"/>
  <c r="O54" i="80"/>
  <c r="M54" i="80"/>
  <c r="K54" i="80"/>
  <c r="J54" i="80"/>
  <c r="I54" i="80"/>
  <c r="E54" i="80"/>
  <c r="R54" i="80" s="1"/>
  <c r="J76" i="73"/>
  <c r="C76" i="73"/>
  <c r="AC53" i="80"/>
  <c r="AA53" i="80"/>
  <c r="P53" i="80"/>
  <c r="O53" i="80"/>
  <c r="M53" i="80"/>
  <c r="K53" i="80"/>
  <c r="J53" i="80"/>
  <c r="I53" i="80"/>
  <c r="E53" i="80"/>
  <c r="R53" i="80" s="1"/>
  <c r="J75" i="73"/>
  <c r="C75" i="73"/>
  <c r="AC52" i="80"/>
  <c r="AA52" i="80"/>
  <c r="P52" i="80"/>
  <c r="O52" i="80"/>
  <c r="M52" i="80"/>
  <c r="K52" i="80"/>
  <c r="J52" i="80"/>
  <c r="I52" i="80"/>
  <c r="E52" i="80"/>
  <c r="J74" i="73"/>
  <c r="C74" i="73"/>
  <c r="AC51" i="80"/>
  <c r="AA51" i="80"/>
  <c r="P51" i="80"/>
  <c r="O51" i="80"/>
  <c r="M51" i="80"/>
  <c r="K51" i="80"/>
  <c r="J51" i="80"/>
  <c r="I51" i="80"/>
  <c r="E51" i="80"/>
  <c r="R51" i="80" s="1"/>
  <c r="J73" i="73"/>
  <c r="C73" i="73"/>
  <c r="AC50" i="80"/>
  <c r="AA50" i="80"/>
  <c r="P50" i="80"/>
  <c r="O50" i="80"/>
  <c r="M50" i="80"/>
  <c r="K50" i="80"/>
  <c r="J50" i="80"/>
  <c r="I50" i="80"/>
  <c r="E50" i="80"/>
  <c r="R50" i="80" s="1"/>
  <c r="J72" i="73"/>
  <c r="C72" i="73"/>
  <c r="AC49" i="80"/>
  <c r="AA49" i="80"/>
  <c r="P49" i="80"/>
  <c r="O49" i="80"/>
  <c r="M49" i="80"/>
  <c r="K49" i="80"/>
  <c r="J49" i="80"/>
  <c r="I49" i="80"/>
  <c r="E49" i="80"/>
  <c r="R49" i="80" s="1"/>
  <c r="J71" i="73"/>
  <c r="C71" i="73"/>
  <c r="AC48" i="80"/>
  <c r="AA48" i="80"/>
  <c r="P48" i="80"/>
  <c r="O48" i="80"/>
  <c r="M48" i="80"/>
  <c r="K48" i="80"/>
  <c r="J48" i="80"/>
  <c r="I48" i="80"/>
  <c r="E48" i="80"/>
  <c r="R48" i="80" s="1"/>
  <c r="J70" i="73"/>
  <c r="C70" i="73"/>
  <c r="AC47" i="80"/>
  <c r="AA47" i="80"/>
  <c r="P47" i="80"/>
  <c r="O47" i="80"/>
  <c r="M47" i="80"/>
  <c r="K47" i="80"/>
  <c r="J47" i="80"/>
  <c r="I47" i="80"/>
  <c r="E47" i="80"/>
  <c r="R47" i="80" s="1"/>
  <c r="J69" i="73"/>
  <c r="C69" i="73"/>
  <c r="AC46" i="80"/>
  <c r="AA46" i="80"/>
  <c r="P46" i="80"/>
  <c r="O46" i="80"/>
  <c r="M46" i="80"/>
  <c r="K46" i="80"/>
  <c r="J46" i="80"/>
  <c r="I46" i="80"/>
  <c r="E46" i="80"/>
  <c r="R46" i="80" s="1"/>
  <c r="J68" i="73"/>
  <c r="C68" i="73"/>
  <c r="AC45" i="80"/>
  <c r="AA45" i="80"/>
  <c r="P45" i="80"/>
  <c r="O45" i="80"/>
  <c r="M45" i="80"/>
  <c r="K45" i="80"/>
  <c r="J45" i="80"/>
  <c r="I45" i="80"/>
  <c r="E45" i="80"/>
  <c r="R45" i="80" s="1"/>
  <c r="J67" i="73"/>
  <c r="C67" i="73"/>
  <c r="AC44" i="80"/>
  <c r="AA44" i="80"/>
  <c r="P44" i="80"/>
  <c r="O44" i="80"/>
  <c r="M44" i="80"/>
  <c r="K44" i="80"/>
  <c r="J44" i="80"/>
  <c r="I44" i="80"/>
  <c r="E44" i="80"/>
  <c r="R44" i="80" s="1"/>
  <c r="J66" i="73"/>
  <c r="C66" i="73"/>
  <c r="AC43" i="80"/>
  <c r="AA43" i="80"/>
  <c r="P43" i="80"/>
  <c r="O43" i="80"/>
  <c r="M43" i="80"/>
  <c r="K43" i="80"/>
  <c r="J43" i="80"/>
  <c r="I43" i="80"/>
  <c r="E43" i="80"/>
  <c r="R43" i="80" s="1"/>
  <c r="J65" i="73"/>
  <c r="C65" i="73"/>
  <c r="AC42" i="80"/>
  <c r="AA42" i="80"/>
  <c r="P42" i="80"/>
  <c r="O42" i="80"/>
  <c r="M42" i="80"/>
  <c r="K42" i="80"/>
  <c r="J42" i="80"/>
  <c r="I42" i="80"/>
  <c r="E42" i="80"/>
  <c r="R42" i="80" s="1"/>
  <c r="J64" i="73"/>
  <c r="C64" i="73"/>
  <c r="AC41" i="80"/>
  <c r="AA41" i="80"/>
  <c r="P41" i="80"/>
  <c r="O41" i="80"/>
  <c r="M41" i="80"/>
  <c r="K41" i="80"/>
  <c r="J41" i="80"/>
  <c r="I41" i="80"/>
  <c r="E41" i="80"/>
  <c r="R41" i="80" s="1"/>
  <c r="J63" i="73"/>
  <c r="C63" i="73"/>
  <c r="AC40" i="80"/>
  <c r="AA40" i="80"/>
  <c r="P40" i="80"/>
  <c r="O40" i="80"/>
  <c r="M40" i="80"/>
  <c r="K40" i="80"/>
  <c r="J40" i="80"/>
  <c r="I40" i="80"/>
  <c r="E40" i="80"/>
  <c r="R40" i="80" s="1"/>
  <c r="J62" i="73"/>
  <c r="C62" i="73"/>
  <c r="AC39" i="80"/>
  <c r="AA39" i="80"/>
  <c r="P39" i="80"/>
  <c r="O39" i="80"/>
  <c r="M39" i="80"/>
  <c r="K39" i="80"/>
  <c r="J39" i="80"/>
  <c r="I39" i="80"/>
  <c r="E39" i="80"/>
  <c r="R39" i="80" s="1"/>
  <c r="J61" i="73"/>
  <c r="C61" i="73"/>
  <c r="AC38" i="80"/>
  <c r="AA38" i="80"/>
  <c r="P38" i="80"/>
  <c r="O38" i="80"/>
  <c r="M38" i="80"/>
  <c r="K38" i="80"/>
  <c r="J38" i="80"/>
  <c r="I38" i="80"/>
  <c r="E38" i="80"/>
  <c r="R38" i="80" s="1"/>
  <c r="J60" i="73"/>
  <c r="C60" i="73"/>
  <c r="AC37" i="80"/>
  <c r="AA37" i="80"/>
  <c r="P37" i="80"/>
  <c r="O37" i="80"/>
  <c r="M37" i="80"/>
  <c r="K37" i="80"/>
  <c r="J37" i="80"/>
  <c r="I37" i="80"/>
  <c r="E37" i="80"/>
  <c r="R37" i="80" s="1"/>
  <c r="J59" i="73"/>
  <c r="C59" i="73"/>
  <c r="AC36" i="80"/>
  <c r="AA36" i="80"/>
  <c r="P36" i="80"/>
  <c r="O36" i="80"/>
  <c r="M36" i="80"/>
  <c r="K36" i="80"/>
  <c r="J36" i="80"/>
  <c r="I36" i="80"/>
  <c r="E36" i="80"/>
  <c r="R36" i="80" s="1"/>
  <c r="J58" i="73"/>
  <c r="C58" i="73"/>
  <c r="AC35" i="80"/>
  <c r="AA35" i="80"/>
  <c r="P35" i="80"/>
  <c r="O35" i="80"/>
  <c r="M35" i="80"/>
  <c r="K35" i="80"/>
  <c r="J35" i="80"/>
  <c r="I35" i="80"/>
  <c r="E35" i="80"/>
  <c r="Q35" i="80" s="1"/>
  <c r="J57" i="73"/>
  <c r="C57" i="73"/>
  <c r="AC34" i="80"/>
  <c r="AA34" i="80"/>
  <c r="P34" i="80"/>
  <c r="O34" i="80"/>
  <c r="M34" i="80"/>
  <c r="K34" i="80"/>
  <c r="J34" i="80"/>
  <c r="I34" i="80"/>
  <c r="E34" i="80"/>
  <c r="S34" i="80" s="1"/>
  <c r="J56" i="73"/>
  <c r="C56" i="73"/>
  <c r="AC33" i="80"/>
  <c r="AA33" i="80"/>
  <c r="P33" i="80"/>
  <c r="O33" i="80"/>
  <c r="M33" i="80"/>
  <c r="K33" i="80"/>
  <c r="J33" i="80"/>
  <c r="I33" i="80"/>
  <c r="E33" i="80"/>
  <c r="R33" i="80" s="1"/>
  <c r="J55" i="73"/>
  <c r="C55" i="73"/>
  <c r="AC32" i="80"/>
  <c r="AA32" i="80"/>
  <c r="P32" i="80"/>
  <c r="O32" i="80"/>
  <c r="M32" i="80"/>
  <c r="K32" i="80"/>
  <c r="J32" i="80"/>
  <c r="I32" i="80"/>
  <c r="E32" i="80"/>
  <c r="R32" i="80" s="1"/>
  <c r="J54" i="73"/>
  <c r="C54" i="73"/>
  <c r="AC31" i="80"/>
  <c r="AA31" i="80"/>
  <c r="P31" i="80"/>
  <c r="O31" i="80"/>
  <c r="M31" i="80"/>
  <c r="K31" i="80"/>
  <c r="J31" i="80"/>
  <c r="I31" i="80"/>
  <c r="E31" i="80"/>
  <c r="Q31" i="80" s="1"/>
  <c r="J53" i="73"/>
  <c r="C53" i="73"/>
  <c r="AU373" i="81"/>
  <c r="AU474" i="81" s="1"/>
  <c r="AU372" i="81"/>
  <c r="AU371" i="81"/>
  <c r="AU472" i="81" s="1"/>
  <c r="AU370" i="81"/>
  <c r="AU471" i="81" s="1"/>
  <c r="AU369" i="81"/>
  <c r="AU470" i="81" s="1"/>
  <c r="AU368" i="81"/>
  <c r="AU367" i="81"/>
  <c r="AU468" i="81" s="1"/>
  <c r="AU366" i="81"/>
  <c r="AU467" i="81" s="1"/>
  <c r="AU365" i="81"/>
  <c r="AU466" i="81" s="1"/>
  <c r="AU364" i="81"/>
  <c r="AU363" i="81"/>
  <c r="AU362" i="81"/>
  <c r="AU463" i="81" s="1"/>
  <c r="AU361" i="81"/>
  <c r="AU462" i="81" s="1"/>
  <c r="AU360" i="81"/>
  <c r="AU461" i="81" s="1"/>
  <c r="AU359" i="81"/>
  <c r="AU460" i="81" s="1"/>
  <c r="AU358" i="81"/>
  <c r="AU357" i="81"/>
  <c r="AU458" i="81" s="1"/>
  <c r="AU356" i="81"/>
  <c r="AU355" i="81"/>
  <c r="AU456" i="81" s="1"/>
  <c r="AU354" i="81"/>
  <c r="AU353" i="81"/>
  <c r="AU454" i="81" s="1"/>
  <c r="AU352" i="81"/>
  <c r="AU351" i="81"/>
  <c r="AU350" i="81"/>
  <c r="AU451" i="81" s="1"/>
  <c r="AU349" i="81"/>
  <c r="AU348" i="81"/>
  <c r="AU347" i="81"/>
  <c r="AU448" i="81" s="1"/>
  <c r="AU346" i="81"/>
  <c r="AU447" i="81" s="1"/>
  <c r="AU345" i="81"/>
  <c r="AU344" i="81"/>
  <c r="AU343" i="81"/>
  <c r="AU444" i="81" s="1"/>
  <c r="AU342" i="81"/>
  <c r="AU443" i="81" s="1"/>
  <c r="AU341" i="81"/>
  <c r="AU442" i="81" s="1"/>
  <c r="AU340" i="81"/>
  <c r="AU339" i="81"/>
  <c r="AU440" i="81" s="1"/>
  <c r="AU338" i="81"/>
  <c r="AU439" i="81" s="1"/>
  <c r="AU337" i="81"/>
  <c r="AU438" i="81" s="1"/>
  <c r="AU336" i="81"/>
  <c r="AU335" i="81"/>
  <c r="AU334" i="81"/>
  <c r="AU333" i="81"/>
  <c r="AU434" i="81" s="1"/>
  <c r="AU332" i="81"/>
  <c r="AU331" i="81"/>
  <c r="AU432" i="81" s="1"/>
  <c r="AU330" i="81"/>
  <c r="AU431" i="81" s="1"/>
  <c r="AU329" i="81"/>
  <c r="AU430" i="81" s="1"/>
  <c r="AU328" i="81"/>
  <c r="AU429" i="81" s="1"/>
  <c r="AU327" i="81"/>
  <c r="AU428" i="81" s="1"/>
  <c r="AU326" i="81"/>
  <c r="AU325" i="81"/>
  <c r="AU324" i="81"/>
  <c r="AU323" i="81"/>
  <c r="AU424" i="81" s="1"/>
  <c r="AU322" i="81"/>
  <c r="AU423" i="81" s="1"/>
  <c r="AU321" i="81"/>
  <c r="AU422" i="81" s="1"/>
  <c r="AU320" i="81"/>
  <c r="AU319" i="81"/>
  <c r="AU318" i="81"/>
  <c r="AU317" i="81"/>
  <c r="AU316" i="81"/>
  <c r="AU417" i="81" s="1"/>
  <c r="AU315" i="81"/>
  <c r="AU416" i="81" s="1"/>
  <c r="AU314" i="81"/>
  <c r="AU415" i="81" s="1"/>
  <c r="AU313" i="81"/>
  <c r="AU312" i="81"/>
  <c r="AU311" i="81"/>
  <c r="AU412" i="81" s="1"/>
  <c r="AU310" i="81"/>
  <c r="AU309" i="81"/>
  <c r="AU410" i="81" s="1"/>
  <c r="AU308" i="81"/>
  <c r="AU307" i="81"/>
  <c r="AU408" i="81" s="1"/>
  <c r="AU306" i="81"/>
  <c r="AU407" i="81" s="1"/>
  <c r="AU305" i="81"/>
  <c r="AU406" i="81" s="1"/>
  <c r="AU304" i="81"/>
  <c r="AU303" i="81"/>
  <c r="AU302" i="81"/>
  <c r="AU301" i="81"/>
  <c r="AU300" i="81"/>
  <c r="AU401" i="81" s="1"/>
  <c r="AU299" i="81"/>
  <c r="AU400" i="81" s="1"/>
  <c r="AU298" i="81"/>
  <c r="AU399" i="81" s="1"/>
  <c r="AU297" i="81"/>
  <c r="AU398" i="81" s="1"/>
  <c r="AU296" i="81"/>
  <c r="AU295" i="81"/>
  <c r="AU396" i="81" s="1"/>
  <c r="AU294" i="81"/>
  <c r="AU293" i="81"/>
  <c r="AU292" i="81"/>
  <c r="AU393" i="81" s="1"/>
  <c r="AU291" i="81"/>
  <c r="AU392" i="81" s="1"/>
  <c r="AU290" i="81"/>
  <c r="AU289" i="81"/>
  <c r="AU390" i="81" s="1"/>
  <c r="AU288" i="81"/>
  <c r="AU287" i="81"/>
  <c r="AU388" i="81" s="1"/>
  <c r="AU286" i="81"/>
  <c r="AU285" i="81"/>
  <c r="AU284" i="81"/>
  <c r="AU385" i="81" s="1"/>
  <c r="AU283" i="81"/>
  <c r="AU384" i="81" s="1"/>
  <c r="AU282" i="81"/>
  <c r="AU383" i="81" s="1"/>
  <c r="AU281" i="81"/>
  <c r="AU280" i="81"/>
  <c r="AU279" i="81"/>
  <c r="AU380" i="81" s="1"/>
  <c r="AU278" i="81"/>
  <c r="AU379" i="81" s="1"/>
  <c r="AU277" i="81"/>
  <c r="AU378" i="81" s="1"/>
  <c r="AU276" i="81"/>
  <c r="AU275" i="81"/>
  <c r="H261" i="81"/>
  <c r="AT364" i="81" s="1"/>
  <c r="H260" i="81"/>
  <c r="AT363" i="81" s="1"/>
  <c r="AT464" i="81" s="1"/>
  <c r="H259" i="81"/>
  <c r="AT362" i="81" s="1"/>
  <c r="H258" i="81"/>
  <c r="AT361" i="81" s="1"/>
  <c r="H257" i="81"/>
  <c r="AT360" i="81" s="1"/>
  <c r="H256" i="81"/>
  <c r="AT359" i="81" s="1"/>
  <c r="H255" i="81"/>
  <c r="AT358" i="81" s="1"/>
  <c r="H254" i="81"/>
  <c r="AT357" i="81" s="1"/>
  <c r="H253" i="81"/>
  <c r="AT356" i="81" s="1"/>
  <c r="H252" i="81"/>
  <c r="AT355" i="81" s="1"/>
  <c r="H251" i="81"/>
  <c r="AT354" i="81" s="1"/>
  <c r="H250" i="81"/>
  <c r="AT353" i="81" s="1"/>
  <c r="H249" i="81"/>
  <c r="AT352" i="81" s="1"/>
  <c r="H248" i="81"/>
  <c r="AT351" i="81" s="1"/>
  <c r="H247" i="81"/>
  <c r="AT350" i="81" s="1"/>
  <c r="H246" i="81"/>
  <c r="AT349" i="81" s="1"/>
  <c r="H245" i="81"/>
  <c r="AT348" i="81" s="1"/>
  <c r="H244" i="81"/>
  <c r="AT347" i="81" s="1"/>
  <c r="AT448" i="81" s="1"/>
  <c r="H243" i="81"/>
  <c r="AT346" i="81" s="1"/>
  <c r="H242" i="81"/>
  <c r="AT345" i="81" s="1"/>
  <c r="H241" i="81"/>
  <c r="AT344" i="81" s="1"/>
  <c r="H240" i="81"/>
  <c r="AT343" i="81" s="1"/>
  <c r="H239" i="81"/>
  <c r="AT342" i="81" s="1"/>
  <c r="H238" i="81"/>
  <c r="AT341" i="81" s="1"/>
  <c r="H237" i="81"/>
  <c r="AT340" i="81" s="1"/>
  <c r="H236" i="81"/>
  <c r="AT339" i="81" s="1"/>
  <c r="H235" i="81"/>
  <c r="AT338" i="81" s="1"/>
  <c r="H234" i="81"/>
  <c r="AT337" i="81" s="1"/>
  <c r="H233" i="81"/>
  <c r="AT336" i="81" s="1"/>
  <c r="H232" i="81"/>
  <c r="AT335" i="81" s="1"/>
  <c r="H231" i="81"/>
  <c r="AT334" i="81" s="1"/>
  <c r="H230" i="81"/>
  <c r="AT333" i="81" s="1"/>
  <c r="AT434" i="81" s="1"/>
  <c r="H229" i="81"/>
  <c r="AT332" i="81" s="1"/>
  <c r="H228" i="81"/>
  <c r="AT331" i="81" s="1"/>
  <c r="H227" i="81"/>
  <c r="AT330" i="81" s="1"/>
  <c r="H226" i="81"/>
  <c r="AT329" i="81" s="1"/>
  <c r="H225" i="81"/>
  <c r="AT328" i="81" s="1"/>
  <c r="H224" i="81"/>
  <c r="AT327" i="81" s="1"/>
  <c r="H223" i="81"/>
  <c r="AT326" i="81" s="1"/>
  <c r="H222" i="81"/>
  <c r="AT325" i="81" s="1"/>
  <c r="H221" i="81"/>
  <c r="AT324" i="81" s="1"/>
  <c r="H220" i="81"/>
  <c r="AT323" i="81" s="1"/>
  <c r="H219" i="81"/>
  <c r="AT322" i="81" s="1"/>
  <c r="H218" i="81"/>
  <c r="AT321" i="81" s="1"/>
  <c r="H217" i="81"/>
  <c r="AT320" i="81" s="1"/>
  <c r="H216" i="81"/>
  <c r="AT319" i="81" s="1"/>
  <c r="H215" i="81"/>
  <c r="AT318" i="81" s="1"/>
  <c r="H214" i="81"/>
  <c r="AT317" i="81" s="1"/>
  <c r="H213" i="81"/>
  <c r="AT316" i="81" s="1"/>
  <c r="H212" i="81"/>
  <c r="AT315" i="81" s="1"/>
  <c r="H211" i="81"/>
  <c r="AT314" i="81" s="1"/>
  <c r="H210" i="81"/>
  <c r="AT313" i="81" s="1"/>
  <c r="H209" i="81"/>
  <c r="AT312" i="81" s="1"/>
  <c r="AT413" i="81" s="1"/>
  <c r="H208" i="81"/>
  <c r="AT311" i="81" s="1"/>
  <c r="AT412" i="81" s="1"/>
  <c r="H207" i="81"/>
  <c r="AT310" i="81" s="1"/>
  <c r="H206" i="81"/>
  <c r="AT309" i="81" s="1"/>
  <c r="H205" i="81"/>
  <c r="AT308" i="81" s="1"/>
  <c r="H204" i="81"/>
  <c r="AT307" i="81" s="1"/>
  <c r="H203" i="81"/>
  <c r="AT306" i="81" s="1"/>
  <c r="H202" i="81"/>
  <c r="AT305" i="81" s="1"/>
  <c r="H201" i="81"/>
  <c r="AT304" i="81" s="1"/>
  <c r="H200" i="81"/>
  <c r="AT303" i="81" s="1"/>
  <c r="H199" i="81"/>
  <c r="AT302" i="81" s="1"/>
  <c r="H198" i="81"/>
  <c r="AT301" i="81" s="1"/>
  <c r="H197" i="81"/>
  <c r="AT300" i="81" s="1"/>
  <c r="H196" i="81"/>
  <c r="AT299" i="81" s="1"/>
  <c r="H195" i="81"/>
  <c r="AT298" i="81" s="1"/>
  <c r="H194" i="81"/>
  <c r="AT297" i="81" s="1"/>
  <c r="H193" i="81"/>
  <c r="AT296" i="81" s="1"/>
  <c r="AT397" i="81" s="1"/>
  <c r="H192" i="81"/>
  <c r="AT295" i="81" s="1"/>
  <c r="G159" i="81"/>
  <c r="G158" i="81"/>
  <c r="G157" i="81"/>
  <c r="G156" i="81"/>
  <c r="G155" i="81"/>
  <c r="G154" i="81"/>
  <c r="G153" i="81"/>
  <c r="G152" i="81"/>
  <c r="G151" i="81"/>
  <c r="G150" i="81"/>
  <c r="G149" i="81"/>
  <c r="G148" i="81"/>
  <c r="G147" i="81"/>
  <c r="G146" i="81"/>
  <c r="G145" i="81"/>
  <c r="G144" i="81"/>
  <c r="G143" i="81"/>
  <c r="G142" i="81"/>
  <c r="G141" i="81"/>
  <c r="G140" i="81"/>
  <c r="G139" i="81"/>
  <c r="G138" i="81"/>
  <c r="G137" i="81"/>
  <c r="G136" i="81"/>
  <c r="G135" i="81"/>
  <c r="G134" i="81"/>
  <c r="G133" i="81"/>
  <c r="G132" i="81"/>
  <c r="G131" i="81"/>
  <c r="G130" i="81"/>
  <c r="G129" i="81"/>
  <c r="G128" i="81"/>
  <c r="G127" i="81"/>
  <c r="G126" i="81"/>
  <c r="G125" i="81"/>
  <c r="G124" i="81"/>
  <c r="G123" i="81"/>
  <c r="G122" i="81"/>
  <c r="G121" i="81"/>
  <c r="G120" i="81"/>
  <c r="G119" i="81"/>
  <c r="G118" i="81"/>
  <c r="G117" i="81"/>
  <c r="G116" i="81"/>
  <c r="G115" i="81"/>
  <c r="G114" i="81"/>
  <c r="G113" i="81"/>
  <c r="G112" i="81"/>
  <c r="G111" i="81"/>
  <c r="G110" i="81"/>
  <c r="G109" i="81"/>
  <c r="G108" i="81"/>
  <c r="G107" i="81"/>
  <c r="G106" i="81"/>
  <c r="G105" i="81"/>
  <c r="G104" i="81"/>
  <c r="G103" i="81"/>
  <c r="G102" i="81"/>
  <c r="G101" i="81"/>
  <c r="G100" i="81"/>
  <c r="G99" i="81"/>
  <c r="G98" i="81"/>
  <c r="G97" i="81"/>
  <c r="G96" i="81"/>
  <c r="G95" i="81"/>
  <c r="G94" i="81"/>
  <c r="G93" i="81"/>
  <c r="G92" i="81"/>
  <c r="G91" i="81"/>
  <c r="G90" i="81"/>
  <c r="L51" i="80" l="1"/>
  <c r="L69" i="80"/>
  <c r="L83" i="80"/>
  <c r="L89" i="80"/>
  <c r="L91" i="80"/>
  <c r="L78" i="80"/>
  <c r="AF78" i="80" s="1"/>
  <c r="AG78" i="80" s="1"/>
  <c r="L80" i="80"/>
  <c r="AF80" i="80" s="1"/>
  <c r="AG80" i="80" s="1"/>
  <c r="AU564" i="81"/>
  <c r="AU508" i="81"/>
  <c r="L34" i="80"/>
  <c r="AF34" i="80" s="1"/>
  <c r="AG34" i="80" s="1"/>
  <c r="L38" i="80"/>
  <c r="AF38" i="80" s="1"/>
  <c r="AG38" i="80" s="1"/>
  <c r="L46" i="80"/>
  <c r="AF46" i="80" s="1"/>
  <c r="AG46" i="80" s="1"/>
  <c r="L98" i="80"/>
  <c r="AF98" i="80" s="1"/>
  <c r="AG98" i="80" s="1"/>
  <c r="L64" i="80"/>
  <c r="AF64" i="80" s="1"/>
  <c r="AG64" i="80" s="1"/>
  <c r="L72" i="80"/>
  <c r="AF72" i="80" s="1"/>
  <c r="AG72" i="80" s="1"/>
  <c r="L106" i="80"/>
  <c r="AF106" i="80" s="1"/>
  <c r="AG106" i="80" s="1"/>
  <c r="L31" i="80"/>
  <c r="AF31" i="80" s="1"/>
  <c r="AG31" i="80" s="1"/>
  <c r="L37" i="80"/>
  <c r="L45" i="80"/>
  <c r="AF45" i="80" s="1"/>
  <c r="AG45" i="80" s="1"/>
  <c r="L53" i="80"/>
  <c r="L59" i="80"/>
  <c r="AF59" i="80" s="1"/>
  <c r="AG59" i="80" s="1"/>
  <c r="L63" i="80"/>
  <c r="AF63" i="80" s="1"/>
  <c r="AG63" i="80" s="1"/>
  <c r="L87" i="80"/>
  <c r="AF87" i="80" s="1"/>
  <c r="AG87" i="80" s="1"/>
  <c r="L95" i="80"/>
  <c r="AF95" i="80" s="1"/>
  <c r="AG95" i="80" s="1"/>
  <c r="AU518" i="81"/>
  <c r="AU500" i="81"/>
  <c r="AU532" i="81"/>
  <c r="AU548" i="81"/>
  <c r="AU531" i="81"/>
  <c r="AU464" i="81"/>
  <c r="AU565" i="81" s="1"/>
  <c r="AU544" i="81"/>
  <c r="AU513" i="81"/>
  <c r="AU545" i="81"/>
  <c r="AU433" i="81"/>
  <c r="AU534" i="81" s="1"/>
  <c r="AU449" i="81"/>
  <c r="AU550" i="81" s="1"/>
  <c r="AU465" i="81"/>
  <c r="AU566" i="81" s="1"/>
  <c r="AU436" i="81"/>
  <c r="AU537" i="81" s="1"/>
  <c r="AU563" i="81"/>
  <c r="AU561" i="81"/>
  <c r="AU420" i="81"/>
  <c r="AU521" i="81" s="1"/>
  <c r="AU437" i="81"/>
  <c r="AU538" i="81" s="1"/>
  <c r="AU452" i="81"/>
  <c r="AU553" i="81" s="1"/>
  <c r="AU501" i="81"/>
  <c r="AU404" i="81"/>
  <c r="AU505" i="81" s="1"/>
  <c r="AU502" i="81"/>
  <c r="AU533" i="81"/>
  <c r="AU405" i="81"/>
  <c r="AU506" i="81" s="1"/>
  <c r="AU425" i="81"/>
  <c r="AU526" i="81" s="1"/>
  <c r="AU457" i="81"/>
  <c r="AU558" i="81" s="1"/>
  <c r="AU499" i="81"/>
  <c r="AT424" i="81"/>
  <c r="AT525" i="81" s="1"/>
  <c r="AT436" i="81"/>
  <c r="AT537" i="81" s="1"/>
  <c r="AT444" i="81"/>
  <c r="AT545" i="81" s="1"/>
  <c r="AT452" i="81"/>
  <c r="AT553" i="81" s="1"/>
  <c r="AT404" i="81"/>
  <c r="AT505" i="81" s="1"/>
  <c r="AT420" i="81"/>
  <c r="AT521" i="81" s="1"/>
  <c r="AT456" i="81"/>
  <c r="AT557" i="81" s="1"/>
  <c r="AT513" i="81"/>
  <c r="L42" i="80"/>
  <c r="AF42" i="80" s="1"/>
  <c r="AG42" i="80" s="1"/>
  <c r="L107" i="80"/>
  <c r="AF107" i="80" s="1"/>
  <c r="AG107" i="80" s="1"/>
  <c r="L88" i="80"/>
  <c r="AF88" i="80" s="1"/>
  <c r="AG88" i="80" s="1"/>
  <c r="L44" i="80"/>
  <c r="AF44" i="80" s="1"/>
  <c r="AG44" i="80" s="1"/>
  <c r="L49" i="80"/>
  <c r="AF49" i="80" s="1"/>
  <c r="AG49" i="80" s="1"/>
  <c r="L60" i="80"/>
  <c r="AF60" i="80" s="1"/>
  <c r="AG60" i="80" s="1"/>
  <c r="L82" i="80"/>
  <c r="L84" i="80"/>
  <c r="L100" i="80"/>
  <c r="AF100" i="80" s="1"/>
  <c r="AG100" i="80" s="1"/>
  <c r="L32" i="80"/>
  <c r="AF32" i="80" s="1"/>
  <c r="AG32" i="80" s="1"/>
  <c r="L67" i="80"/>
  <c r="AF67" i="80" s="1"/>
  <c r="AG67" i="80" s="1"/>
  <c r="L75" i="80"/>
  <c r="AF75" i="80" s="1"/>
  <c r="AG75" i="80" s="1"/>
  <c r="AT405" i="81"/>
  <c r="AT506" i="81" s="1"/>
  <c r="AT417" i="81"/>
  <c r="AT518" i="81" s="1"/>
  <c r="AT425" i="81"/>
  <c r="AT526" i="81" s="1"/>
  <c r="AT437" i="81"/>
  <c r="AT538" i="81" s="1"/>
  <c r="AT441" i="81"/>
  <c r="AT542" i="81" s="1"/>
  <c r="AT449" i="81"/>
  <c r="AT550" i="81" s="1"/>
  <c r="AT409" i="81"/>
  <c r="AT510" i="81" s="1"/>
  <c r="AT407" i="81"/>
  <c r="AT508" i="81" s="1"/>
  <c r="AT455" i="81"/>
  <c r="AT556" i="81" s="1"/>
  <c r="AU397" i="81"/>
  <c r="AU498" i="81" s="1"/>
  <c r="AU403" i="81"/>
  <c r="AU504" i="81" s="1"/>
  <c r="AT408" i="81"/>
  <c r="AT509" i="81" s="1"/>
  <c r="AU413" i="81"/>
  <c r="AU514" i="81" s="1"/>
  <c r="AT419" i="81"/>
  <c r="AT520" i="81" s="1"/>
  <c r="AU435" i="81"/>
  <c r="AU536" i="81" s="1"/>
  <c r="AU446" i="81"/>
  <c r="AU547" i="81" s="1"/>
  <c r="AU552" i="81"/>
  <c r="AU418" i="81"/>
  <c r="AU519" i="81" s="1"/>
  <c r="AT445" i="81"/>
  <c r="AT546" i="81" s="1"/>
  <c r="AT457" i="81"/>
  <c r="AT558" i="81" s="1"/>
  <c r="AT461" i="81"/>
  <c r="AT562" i="81" s="1"/>
  <c r="AT465" i="81"/>
  <c r="AT566" i="81" s="1"/>
  <c r="AU386" i="81"/>
  <c r="AU414" i="81"/>
  <c r="AU515" i="81" s="1"/>
  <c r="AT399" i="81"/>
  <c r="AT500" i="81" s="1"/>
  <c r="AU540" i="81"/>
  <c r="AT440" i="81"/>
  <c r="AT541" i="81" s="1"/>
  <c r="AT401" i="81"/>
  <c r="AT502" i="81" s="1"/>
  <c r="AT406" i="81"/>
  <c r="AT507" i="81" s="1"/>
  <c r="AT462" i="81"/>
  <c r="AT563" i="81" s="1"/>
  <c r="AU453" i="81"/>
  <c r="AU554" i="81" s="1"/>
  <c r="AU402" i="81"/>
  <c r="AU503" i="81" s="1"/>
  <c r="AT498" i="81"/>
  <c r="AT453" i="81"/>
  <c r="AT554" i="81" s="1"/>
  <c r="AT431" i="81"/>
  <c r="AT532" i="81" s="1"/>
  <c r="AT414" i="81"/>
  <c r="AT515" i="81" s="1"/>
  <c r="AT422" i="81"/>
  <c r="AT523" i="81" s="1"/>
  <c r="AT535" i="81"/>
  <c r="AT442" i="81"/>
  <c r="AT543" i="81" s="1"/>
  <c r="AT446" i="81"/>
  <c r="AT547" i="81" s="1"/>
  <c r="AT454" i="81"/>
  <c r="AT555" i="81" s="1"/>
  <c r="AU382" i="81"/>
  <c r="AU409" i="81"/>
  <c r="AU510" i="81" s="1"/>
  <c r="AT416" i="81"/>
  <c r="AT517" i="81" s="1"/>
  <c r="AU459" i="81"/>
  <c r="AU560" i="81" s="1"/>
  <c r="AT429" i="81"/>
  <c r="AT530" i="81" s="1"/>
  <c r="AU394" i="81"/>
  <c r="AT400" i="81"/>
  <c r="AT501" i="81" s="1"/>
  <c r="AU421" i="81"/>
  <c r="AU522" i="81" s="1"/>
  <c r="AU426" i="81"/>
  <c r="AU527" i="81" s="1"/>
  <c r="AT432" i="81"/>
  <c r="AT533" i="81" s="1"/>
  <c r="AT460" i="81"/>
  <c r="AT561" i="81" s="1"/>
  <c r="AU473" i="81"/>
  <c r="AU391" i="81"/>
  <c r="AT402" i="81"/>
  <c r="AT503" i="81" s="1"/>
  <c r="AU524" i="81"/>
  <c r="AT451" i="81"/>
  <c r="AT552" i="81" s="1"/>
  <c r="AT514" i="81"/>
  <c r="AT421" i="81"/>
  <c r="AT522" i="81" s="1"/>
  <c r="AT433" i="81"/>
  <c r="AT534" i="81" s="1"/>
  <c r="AU381" i="81"/>
  <c r="AU516" i="81"/>
  <c r="AU441" i="81"/>
  <c r="AU542" i="81" s="1"/>
  <c r="AT398" i="81"/>
  <c r="AT499" i="81" s="1"/>
  <c r="AT410" i="81"/>
  <c r="AT511" i="81" s="1"/>
  <c r="AT426" i="81"/>
  <c r="AT527" i="81" s="1"/>
  <c r="AT430" i="81"/>
  <c r="AT531" i="81" s="1"/>
  <c r="AT438" i="81"/>
  <c r="AT539" i="81" s="1"/>
  <c r="AT450" i="81"/>
  <c r="AT551" i="81" s="1"/>
  <c r="AT403" i="81"/>
  <c r="AT504" i="81" s="1"/>
  <c r="AT411" i="81"/>
  <c r="AT512" i="81" s="1"/>
  <c r="AT415" i="81"/>
  <c r="AT516" i="81" s="1"/>
  <c r="AT427" i="81"/>
  <c r="AT528" i="81" s="1"/>
  <c r="AT435" i="81"/>
  <c r="AT536" i="81" s="1"/>
  <c r="AT439" i="81"/>
  <c r="AT540" i="81" s="1"/>
  <c r="AT443" i="81"/>
  <c r="AT544" i="81" s="1"/>
  <c r="AT447" i="81"/>
  <c r="AT548" i="81" s="1"/>
  <c r="AT459" i="81"/>
  <c r="AT560" i="81" s="1"/>
  <c r="AT463" i="81"/>
  <c r="AT564" i="81" s="1"/>
  <c r="AU389" i="81"/>
  <c r="AU395" i="81"/>
  <c r="AU411" i="81"/>
  <c r="AU512" i="81" s="1"/>
  <c r="AU427" i="81"/>
  <c r="AU528" i="81" s="1"/>
  <c r="AT418" i="81"/>
  <c r="AT519" i="81" s="1"/>
  <c r="AU445" i="81"/>
  <c r="AU546" i="81" s="1"/>
  <c r="AT458" i="81"/>
  <c r="AT559" i="81" s="1"/>
  <c r="AU377" i="81"/>
  <c r="AT396" i="81"/>
  <c r="AT497" i="81" s="1"/>
  <c r="AT423" i="81"/>
  <c r="AT524" i="81" s="1"/>
  <c r="AT428" i="81"/>
  <c r="AT529" i="81" s="1"/>
  <c r="AU450" i="81"/>
  <c r="AU551" i="81" s="1"/>
  <c r="AU455" i="81"/>
  <c r="AU556" i="81" s="1"/>
  <c r="AU535" i="81"/>
  <c r="AU509" i="81"/>
  <c r="AU541" i="81"/>
  <c r="AU469" i="81"/>
  <c r="AU523" i="81"/>
  <c r="AT549" i="81"/>
  <c r="AU555" i="81"/>
  <c r="AF37" i="80"/>
  <c r="AG37" i="80" s="1"/>
  <c r="AU511" i="81"/>
  <c r="AU530" i="81"/>
  <c r="AU543" i="81"/>
  <c r="AU562" i="81"/>
  <c r="AF53" i="80"/>
  <c r="AG53" i="80" s="1"/>
  <c r="AU497" i="81"/>
  <c r="AU529" i="81"/>
  <c r="AU525" i="81"/>
  <c r="AU557" i="81"/>
  <c r="AU387" i="81"/>
  <c r="AU419" i="81"/>
  <c r="AU520" i="81" s="1"/>
  <c r="AU507" i="81"/>
  <c r="AU539" i="81"/>
  <c r="AT565" i="81"/>
  <c r="L41" i="80"/>
  <c r="AF41" i="80" s="1"/>
  <c r="AG41" i="80" s="1"/>
  <c r="AF91" i="80"/>
  <c r="AG91" i="80" s="1"/>
  <c r="AU559" i="81"/>
  <c r="AU517" i="81"/>
  <c r="AU549" i="81"/>
  <c r="AF83" i="80"/>
  <c r="AG83" i="80" s="1"/>
  <c r="L40" i="80"/>
  <c r="AF40" i="80" s="1"/>
  <c r="AG40" i="80" s="1"/>
  <c r="L50" i="80"/>
  <c r="AF50" i="80" s="1"/>
  <c r="AG50" i="80" s="1"/>
  <c r="L62" i="80"/>
  <c r="AF62" i="80" s="1"/>
  <c r="AG62" i="80" s="1"/>
  <c r="L85" i="80"/>
  <c r="AF85" i="80" s="1"/>
  <c r="AG85" i="80" s="1"/>
  <c r="L99" i="80"/>
  <c r="AF99" i="80" s="1"/>
  <c r="AG99" i="80" s="1"/>
  <c r="L102" i="80"/>
  <c r="AF102" i="80" s="1"/>
  <c r="AG102" i="80" s="1"/>
  <c r="L105" i="80"/>
  <c r="AF105" i="80" s="1"/>
  <c r="AG105" i="80" s="1"/>
  <c r="L108" i="80"/>
  <c r="AF108" i="80" s="1"/>
  <c r="AG108" i="80" s="1"/>
  <c r="L55" i="80"/>
  <c r="AF55" i="80" s="1"/>
  <c r="AG55" i="80" s="1"/>
  <c r="L61" i="80"/>
  <c r="AF61" i="80" s="1"/>
  <c r="AG61" i="80" s="1"/>
  <c r="L93" i="80"/>
  <c r="AF93" i="80" s="1"/>
  <c r="AG93" i="80" s="1"/>
  <c r="L35" i="80"/>
  <c r="AF35" i="80" s="1"/>
  <c r="AG35" i="80" s="1"/>
  <c r="L86" i="80"/>
  <c r="AF86" i="80" s="1"/>
  <c r="AG86" i="80" s="1"/>
  <c r="L92" i="80"/>
  <c r="L103" i="80"/>
  <c r="AF103" i="80" s="1"/>
  <c r="AG103" i="80" s="1"/>
  <c r="L68" i="80"/>
  <c r="AF68" i="80" s="1"/>
  <c r="AG68" i="80" s="1"/>
  <c r="L76" i="80"/>
  <c r="AF76" i="80" s="1"/>
  <c r="AG76" i="80" s="1"/>
  <c r="L36" i="80"/>
  <c r="AF36" i="80" s="1"/>
  <c r="AG36" i="80" s="1"/>
  <c r="L43" i="80"/>
  <c r="AF43" i="80" s="1"/>
  <c r="AG43" i="80" s="1"/>
  <c r="L54" i="80"/>
  <c r="AF54" i="80" s="1"/>
  <c r="AG54" i="80" s="1"/>
  <c r="L39" i="80"/>
  <c r="AF39" i="80" s="1"/>
  <c r="AG39" i="80" s="1"/>
  <c r="AF51" i="80"/>
  <c r="AG51" i="80" s="1"/>
  <c r="L58" i="80"/>
  <c r="AF58" i="80" s="1"/>
  <c r="AG58" i="80" s="1"/>
  <c r="L71" i="80"/>
  <c r="AF71" i="80" s="1"/>
  <c r="AG71" i="80" s="1"/>
  <c r="L79" i="80"/>
  <c r="AF79" i="80" s="1"/>
  <c r="AG79" i="80" s="1"/>
  <c r="L33" i="80"/>
  <c r="AF33" i="80" s="1"/>
  <c r="AG33" i="80" s="1"/>
  <c r="L65" i="80"/>
  <c r="AF65" i="80" s="1"/>
  <c r="AG65" i="80" s="1"/>
  <c r="L47" i="80"/>
  <c r="AF47" i="80" s="1"/>
  <c r="AG47" i="80" s="1"/>
  <c r="L57" i="80"/>
  <c r="AF57" i="80" s="1"/>
  <c r="AG57" i="80" s="1"/>
  <c r="L96" i="80"/>
  <c r="AF96" i="80" s="1"/>
  <c r="AG96" i="80" s="1"/>
  <c r="L74" i="80"/>
  <c r="AF74" i="80" s="1"/>
  <c r="AG74" i="80" s="1"/>
  <c r="L81" i="80"/>
  <c r="AF81" i="80" s="1"/>
  <c r="AG81" i="80" s="1"/>
  <c r="L101" i="80"/>
  <c r="AF101" i="80" s="1"/>
  <c r="AG101" i="80" s="1"/>
  <c r="L104" i="80"/>
  <c r="AF104" i="80" s="1"/>
  <c r="AG104" i="80" s="1"/>
  <c r="L56" i="80"/>
  <c r="AF56" i="80" s="1"/>
  <c r="AG56" i="80" s="1"/>
  <c r="L70" i="80"/>
  <c r="AF70" i="80" s="1"/>
  <c r="AG70" i="80" s="1"/>
  <c r="AF82" i="80"/>
  <c r="AG82" i="80" s="1"/>
  <c r="L94" i="80"/>
  <c r="AF94" i="80" s="1"/>
  <c r="AG94" i="80" s="1"/>
  <c r="L52" i="80"/>
  <c r="AF52" i="80" s="1"/>
  <c r="AG52" i="80" s="1"/>
  <c r="L77" i="80"/>
  <c r="AF77" i="80" s="1"/>
  <c r="AG77" i="80" s="1"/>
  <c r="L90" i="80"/>
  <c r="AF90" i="80" s="1"/>
  <c r="AG90" i="80" s="1"/>
  <c r="L97" i="80"/>
  <c r="AF97" i="80" s="1"/>
  <c r="AG97" i="80" s="1"/>
  <c r="L109" i="80"/>
  <c r="AF109" i="80" s="1"/>
  <c r="AG109" i="80" s="1"/>
  <c r="AF110" i="80"/>
  <c r="AG110" i="80" s="1"/>
  <c r="L48" i="80"/>
  <c r="AF48" i="80" s="1"/>
  <c r="AG48" i="80" s="1"/>
  <c r="L66" i="80"/>
  <c r="AF66" i="80" s="1"/>
  <c r="AG66" i="80" s="1"/>
  <c r="L73" i="80"/>
  <c r="AF73" i="80" s="1"/>
  <c r="AG73" i="80" s="1"/>
  <c r="R103" i="80"/>
  <c r="R107" i="80"/>
  <c r="R91" i="80"/>
  <c r="R95" i="80"/>
  <c r="R83" i="80"/>
  <c r="R87" i="80"/>
  <c r="R59" i="80"/>
  <c r="R71" i="80"/>
  <c r="R75" i="80"/>
  <c r="R79" i="80"/>
  <c r="R63" i="80"/>
  <c r="R67" i="80"/>
  <c r="R101" i="80"/>
  <c r="R105" i="80"/>
  <c r="R109" i="80"/>
  <c r="R99" i="80"/>
  <c r="S101" i="80"/>
  <c r="S105" i="80"/>
  <c r="S109" i="80"/>
  <c r="R104" i="80"/>
  <c r="R108" i="80"/>
  <c r="Q103" i="80"/>
  <c r="S104" i="80"/>
  <c r="Q107" i="80"/>
  <c r="S108" i="80"/>
  <c r="Q102" i="80"/>
  <c r="Q106" i="80"/>
  <c r="Q110" i="80"/>
  <c r="R102" i="80"/>
  <c r="R106" i="80"/>
  <c r="R110" i="80"/>
  <c r="S70" i="80"/>
  <c r="R70" i="80"/>
  <c r="Q70" i="80"/>
  <c r="S86" i="80"/>
  <c r="R86" i="80"/>
  <c r="Q86" i="80"/>
  <c r="S33" i="80"/>
  <c r="Q33" i="80"/>
  <c r="R35" i="80"/>
  <c r="Q39" i="80"/>
  <c r="S39" i="80"/>
  <c r="Q43" i="80"/>
  <c r="S43" i="80"/>
  <c r="Q47" i="80"/>
  <c r="S47" i="80"/>
  <c r="Q51" i="80"/>
  <c r="S51" i="80"/>
  <c r="Q55" i="80"/>
  <c r="S55" i="80"/>
  <c r="AF92" i="80"/>
  <c r="AG92" i="80" s="1"/>
  <c r="S52" i="80"/>
  <c r="Q52" i="80"/>
  <c r="S56" i="80"/>
  <c r="Q56" i="80"/>
  <c r="R52" i="80"/>
  <c r="R56" i="80"/>
  <c r="S57" i="80"/>
  <c r="Q57" i="80"/>
  <c r="R57" i="80"/>
  <c r="S58" i="80"/>
  <c r="Q58" i="80"/>
  <c r="R58" i="80"/>
  <c r="S62" i="80"/>
  <c r="Q62" i="80"/>
  <c r="S65" i="80"/>
  <c r="R65" i="80"/>
  <c r="Q65" i="80"/>
  <c r="AF69" i="80"/>
  <c r="AG69" i="80" s="1"/>
  <c r="S78" i="80"/>
  <c r="R78" i="80"/>
  <c r="Q78" i="80"/>
  <c r="S94" i="80"/>
  <c r="R94" i="80"/>
  <c r="Q94" i="80"/>
  <c r="S69" i="80"/>
  <c r="R69" i="80"/>
  <c r="Q69" i="80"/>
  <c r="S74" i="80"/>
  <c r="R74" i="80"/>
  <c r="Q74" i="80"/>
  <c r="S90" i="80"/>
  <c r="R90" i="80"/>
  <c r="Q90" i="80"/>
  <c r="S36" i="80"/>
  <c r="Q36" i="80"/>
  <c r="S44" i="80"/>
  <c r="Q44" i="80"/>
  <c r="S48" i="80"/>
  <c r="Q48" i="80"/>
  <c r="R31" i="80"/>
  <c r="Q34" i="80"/>
  <c r="S37" i="80"/>
  <c r="Q37" i="80"/>
  <c r="S41" i="80"/>
  <c r="Q41" i="80"/>
  <c r="S45" i="80"/>
  <c r="Q45" i="80"/>
  <c r="S49" i="80"/>
  <c r="Q49" i="80"/>
  <c r="S53" i="80"/>
  <c r="Q53" i="80"/>
  <c r="AF84" i="80"/>
  <c r="AG84" i="80" s="1"/>
  <c r="S31" i="80"/>
  <c r="R34" i="80"/>
  <c r="S61" i="80"/>
  <c r="R61" i="80"/>
  <c r="Q61" i="80"/>
  <c r="S82" i="80"/>
  <c r="R82" i="80"/>
  <c r="Q82" i="80"/>
  <c r="AF89" i="80"/>
  <c r="AG89" i="80" s="1"/>
  <c r="S98" i="80"/>
  <c r="R98" i="80"/>
  <c r="Q98" i="80"/>
  <c r="S35" i="80"/>
  <c r="S66" i="80"/>
  <c r="Q66" i="80"/>
  <c r="S40" i="80"/>
  <c r="Q40" i="80"/>
  <c r="S32" i="80"/>
  <c r="Q32" i="80"/>
  <c r="S38" i="80"/>
  <c r="Q38" i="80"/>
  <c r="S42" i="80"/>
  <c r="Q42" i="80"/>
  <c r="S46" i="80"/>
  <c r="Q46" i="80"/>
  <c r="S50" i="80"/>
  <c r="Q50" i="80"/>
  <c r="S54" i="80"/>
  <c r="Q54" i="80"/>
  <c r="S59" i="80"/>
  <c r="S63" i="80"/>
  <c r="S67" i="80"/>
  <c r="S71" i="80"/>
  <c r="S75" i="80"/>
  <c r="S79" i="80"/>
  <c r="S83" i="80"/>
  <c r="S87" i="80"/>
  <c r="S91" i="80"/>
  <c r="S95" i="80"/>
  <c r="S99" i="80"/>
  <c r="Q73" i="80"/>
  <c r="Q77" i="80"/>
  <c r="Q81" i="80"/>
  <c r="Q85" i="80"/>
  <c r="Q89" i="80"/>
  <c r="Q93" i="80"/>
  <c r="Q97" i="80"/>
  <c r="R73" i="80"/>
  <c r="R77" i="80"/>
  <c r="R81" i="80"/>
  <c r="R85" i="80"/>
  <c r="R89" i="80"/>
  <c r="R93" i="80"/>
  <c r="R97" i="80"/>
  <c r="Q60" i="80"/>
  <c r="Q64" i="80"/>
  <c r="Q68" i="80"/>
  <c r="Q72" i="80"/>
  <c r="Q76" i="80"/>
  <c r="Q80" i="80"/>
  <c r="Q84" i="80"/>
  <c r="Q88" i="80"/>
  <c r="Q92" i="80"/>
  <c r="Q96" i="80"/>
  <c r="Q100" i="80"/>
  <c r="R60" i="80"/>
  <c r="R72" i="80"/>
  <c r="R76" i="80"/>
  <c r="R80" i="80"/>
  <c r="R84" i="80"/>
  <c r="R88" i="80"/>
  <c r="R92" i="80"/>
  <c r="R96" i="80"/>
  <c r="R100" i="80"/>
  <c r="R64" i="80"/>
  <c r="R68" i="80"/>
  <c r="G16" i="79"/>
  <c r="G6" i="79" l="1"/>
  <c r="Q99" i="79" l="1"/>
  <c r="Q100" i="79"/>
  <c r="Q98" i="79"/>
  <c r="Q96" i="79"/>
  <c r="Q95" i="79"/>
  <c r="C113" i="79"/>
  <c r="C112" i="79"/>
  <c r="C111" i="79"/>
  <c r="C109" i="79"/>
  <c r="Q109" i="79" s="1"/>
  <c r="C108" i="79"/>
  <c r="Q108" i="79" s="1"/>
  <c r="C107" i="79"/>
  <c r="Q107" i="79" s="1"/>
  <c r="B101" i="79"/>
  <c r="B99" i="79"/>
  <c r="B95" i="79"/>
  <c r="C114" i="79" l="1"/>
  <c r="Q114" i="79" s="1"/>
  <c r="C36" i="79"/>
  <c r="F18" i="79"/>
  <c r="F15" i="79" l="1"/>
  <c r="F14" i="79"/>
  <c r="F13" i="79"/>
  <c r="F12" i="79"/>
  <c r="F11" i="79"/>
  <c r="F10" i="79"/>
  <c r="F9" i="79"/>
  <c r="F7" i="79"/>
  <c r="E17" i="79"/>
  <c r="H17" i="79" s="1"/>
  <c r="E15" i="79"/>
  <c r="E14" i="79"/>
  <c r="E13" i="79"/>
  <c r="E12" i="79"/>
  <c r="E11" i="79"/>
  <c r="E10" i="79"/>
  <c r="E9" i="79"/>
  <c r="H9" i="79" s="1"/>
  <c r="E7" i="79"/>
  <c r="H7" i="79" s="1"/>
  <c r="F8" i="79"/>
  <c r="E8" i="79"/>
  <c r="H8" i="79" s="1"/>
  <c r="C37" i="79"/>
  <c r="G9" i="79" l="1"/>
  <c r="C9" i="79" s="1"/>
  <c r="G13" i="79"/>
  <c r="C13" i="79" s="1"/>
  <c r="G7" i="79"/>
  <c r="C7" i="79" s="1"/>
  <c r="G17" i="79"/>
  <c r="C17" i="79" s="1"/>
  <c r="G10" i="79"/>
  <c r="C10" i="79" s="1"/>
  <c r="G11" i="79"/>
  <c r="C11" i="79" s="1"/>
  <c r="G12" i="79"/>
  <c r="C12" i="79" s="1"/>
  <c r="G8" i="79"/>
  <c r="C8" i="79" s="1"/>
  <c r="G14" i="79"/>
  <c r="C14" i="79" s="1"/>
  <c r="G15" i="79"/>
  <c r="C15" i="79" s="1"/>
  <c r="Q88" i="79"/>
  <c r="H20" i="79"/>
  <c r="AU478" i="81" l="1"/>
  <c r="AU479" i="81"/>
  <c r="AU480" i="81"/>
  <c r="AU481" i="81"/>
  <c r="AU482" i="81"/>
  <c r="AU483" i="81"/>
  <c r="AU484" i="81"/>
  <c r="AU485" i="81"/>
  <c r="AU486" i="81"/>
  <c r="AU487" i="81"/>
  <c r="AU488" i="81"/>
  <c r="AU489" i="81"/>
  <c r="AU490" i="81"/>
  <c r="AU491" i="81"/>
  <c r="AU492" i="81"/>
  <c r="AU493" i="81"/>
  <c r="AU494" i="81"/>
  <c r="AU495" i="81"/>
  <c r="AU496" i="81"/>
  <c r="AU567" i="81"/>
  <c r="AU568" i="81"/>
  <c r="AU569" i="81"/>
  <c r="AU570" i="81"/>
  <c r="AU571" i="81"/>
  <c r="AU572" i="81"/>
  <c r="AU573" i="81"/>
  <c r="AU574" i="81"/>
  <c r="AU575" i="81"/>
  <c r="AU274" i="81" l="1"/>
  <c r="H172" i="81"/>
  <c r="AT275" i="81" s="1"/>
  <c r="H173" i="81"/>
  <c r="AT276" i="81" s="1"/>
  <c r="H174" i="81"/>
  <c r="AT277" i="81" s="1"/>
  <c r="H175" i="81"/>
  <c r="AT278" i="81" s="1"/>
  <c r="H176" i="81"/>
  <c r="AT279" i="81" s="1"/>
  <c r="H177" i="81"/>
  <c r="AT280" i="81" s="1"/>
  <c r="H178" i="81"/>
  <c r="AT281" i="81" s="1"/>
  <c r="H179" i="81"/>
  <c r="AT282" i="81" s="1"/>
  <c r="H180" i="81"/>
  <c r="AT283" i="81" s="1"/>
  <c r="H181" i="81"/>
  <c r="AT284" i="81" s="1"/>
  <c r="H182" i="81"/>
  <c r="AT285" i="81" s="1"/>
  <c r="H183" i="81"/>
  <c r="AT286" i="81" s="1"/>
  <c r="H184" i="81"/>
  <c r="AT287" i="81" s="1"/>
  <c r="H185" i="81"/>
  <c r="AT288" i="81" s="1"/>
  <c r="H186" i="81"/>
  <c r="AT289" i="81" s="1"/>
  <c r="H187" i="81"/>
  <c r="AT290" i="81" s="1"/>
  <c r="H188" i="81"/>
  <c r="AT291" i="81" s="1"/>
  <c r="H189" i="81"/>
  <c r="AT292" i="81" s="1"/>
  <c r="H190" i="81"/>
  <c r="AT293" i="81" s="1"/>
  <c r="H191" i="81"/>
  <c r="AT294" i="81" s="1"/>
  <c r="H262" i="81"/>
  <c r="AT365" i="81" s="1"/>
  <c r="H263" i="81"/>
  <c r="AT366" i="81" s="1"/>
  <c r="H264" i="81"/>
  <c r="AT367" i="81" s="1"/>
  <c r="H265" i="81"/>
  <c r="AT368" i="81" s="1"/>
  <c r="H266" i="81"/>
  <c r="AT369" i="81" s="1"/>
  <c r="H267" i="81"/>
  <c r="AT370" i="81" s="1"/>
  <c r="H268" i="81"/>
  <c r="AT371" i="81" s="1"/>
  <c r="H269" i="81"/>
  <c r="AT372" i="81" s="1"/>
  <c r="H270" i="81"/>
  <c r="AT373" i="81" s="1"/>
  <c r="H171" i="81"/>
  <c r="AT274" i="81" s="1"/>
  <c r="AT468" i="81" l="1"/>
  <c r="AT569" i="81" s="1"/>
  <c r="AT390" i="81"/>
  <c r="AT491" i="81" s="1"/>
  <c r="AT382" i="81"/>
  <c r="AT483" i="81" s="1"/>
  <c r="AT467" i="81"/>
  <c r="AT568" i="81" s="1"/>
  <c r="AT389" i="81"/>
  <c r="AT490" i="81" s="1"/>
  <c r="AT381" i="81"/>
  <c r="AT482" i="81" s="1"/>
  <c r="AT388" i="81"/>
  <c r="AT489" i="81" s="1"/>
  <c r="AT380" i="81"/>
  <c r="AT481" i="81" s="1"/>
  <c r="AT474" i="81"/>
  <c r="AT575" i="81" s="1"/>
  <c r="AT379" i="81"/>
  <c r="AT480" i="81" s="1"/>
  <c r="AT473" i="81"/>
  <c r="AT574" i="81" s="1"/>
  <c r="AT472" i="81"/>
  <c r="AT573" i="81" s="1"/>
  <c r="AT378" i="81"/>
  <c r="AT479" i="81" s="1"/>
  <c r="AT470" i="81"/>
  <c r="AT571" i="81" s="1"/>
  <c r="AT466" i="81"/>
  <c r="AT567" i="81" s="1"/>
  <c r="AT395" i="81"/>
  <c r="AT496" i="81" s="1"/>
  <c r="AT387" i="81"/>
  <c r="AT488" i="81" s="1"/>
  <c r="AT394" i="81"/>
  <c r="AT495" i="81" s="1"/>
  <c r="AT386" i="81"/>
  <c r="AT487" i="81" s="1"/>
  <c r="AT471" i="81"/>
  <c r="AT572" i="81" s="1"/>
  <c r="AT393" i="81"/>
  <c r="AT494" i="81" s="1"/>
  <c r="AT385" i="81"/>
  <c r="AT486" i="81" s="1"/>
  <c r="AT377" i="81"/>
  <c r="AT478" i="81" s="1"/>
  <c r="AT392" i="81"/>
  <c r="AT493" i="81" s="1"/>
  <c r="AT384" i="81"/>
  <c r="AT485" i="81" s="1"/>
  <c r="AT469" i="81"/>
  <c r="AT570" i="81" s="1"/>
  <c r="AT391" i="81"/>
  <c r="AT492" i="81" s="1"/>
  <c r="AT383" i="81"/>
  <c r="AT484" i="81" s="1"/>
  <c r="C79" i="79"/>
  <c r="D44" i="81" l="1"/>
  <c r="C43" i="79" l="1"/>
  <c r="C34" i="79"/>
  <c r="BX26" i="81" l="1"/>
  <c r="A234" i="90" l="1"/>
  <c r="AT229" i="90"/>
  <c r="AS229" i="90"/>
  <c r="AR229" i="90"/>
  <c r="AQ229" i="90"/>
  <c r="AP229" i="90"/>
  <c r="AO229" i="90"/>
  <c r="AN229" i="90"/>
  <c r="AM229" i="90"/>
  <c r="AL229" i="90"/>
  <c r="AK229" i="90"/>
  <c r="AJ229" i="90"/>
  <c r="AI229" i="90"/>
  <c r="AH229" i="90"/>
  <c r="AT225" i="90"/>
  <c r="AS225" i="90"/>
  <c r="AR225" i="90"/>
  <c r="AQ225" i="90"/>
  <c r="AP225" i="90"/>
  <c r="AO225" i="90"/>
  <c r="AN225" i="90"/>
  <c r="AM225" i="90"/>
  <c r="AL225" i="90"/>
  <c r="AK225" i="90"/>
  <c r="AJ225" i="90"/>
  <c r="AI225" i="90"/>
  <c r="AH225" i="90"/>
  <c r="AT193" i="90"/>
  <c r="AS193" i="90"/>
  <c r="AR193" i="90"/>
  <c r="AQ193" i="90"/>
  <c r="AP193" i="90"/>
  <c r="AO193" i="90"/>
  <c r="AN193" i="90"/>
  <c r="AM193" i="90"/>
  <c r="AL193" i="90"/>
  <c r="AK193" i="90"/>
  <c r="AJ193" i="90"/>
  <c r="AI193" i="90"/>
  <c r="AH193" i="90"/>
  <c r="AT162" i="90"/>
  <c r="AS162" i="90"/>
  <c r="AR162" i="90"/>
  <c r="AQ162" i="90"/>
  <c r="AP162" i="90"/>
  <c r="AO162" i="90"/>
  <c r="AN162" i="90"/>
  <c r="AM162" i="90"/>
  <c r="AL162" i="90"/>
  <c r="AK162" i="90"/>
  <c r="AJ162" i="90"/>
  <c r="AI162" i="90"/>
  <c r="AH162" i="90"/>
  <c r="AB162" i="90"/>
  <c r="AT161" i="90"/>
  <c r="AT160" i="90"/>
  <c r="AT159" i="90"/>
  <c r="AT158" i="90"/>
  <c r="AT189" i="90" s="1"/>
  <c r="AT157" i="90"/>
  <c r="AT156" i="90"/>
  <c r="AT155" i="90"/>
  <c r="AT154" i="90"/>
  <c r="AT153" i="90"/>
  <c r="AT152" i="90"/>
  <c r="AT151" i="90"/>
  <c r="AT150" i="90"/>
  <c r="AT149" i="90"/>
  <c r="AT148" i="90"/>
  <c r="AT147" i="90"/>
  <c r="AT146" i="90"/>
  <c r="AT145" i="90"/>
  <c r="AT144" i="90"/>
  <c r="AT143" i="90"/>
  <c r="AT142" i="90"/>
  <c r="AT141" i="90"/>
  <c r="AT140" i="90"/>
  <c r="AT139" i="90"/>
  <c r="AU138" i="90"/>
  <c r="AT138" i="90"/>
  <c r="AT137" i="90"/>
  <c r="AT136" i="90"/>
  <c r="AT135" i="90"/>
  <c r="AT134" i="90"/>
  <c r="AT133" i="90"/>
  <c r="AT132" i="90"/>
  <c r="AU131" i="90"/>
  <c r="AR131" i="90"/>
  <c r="AQ131" i="90"/>
  <c r="AP131" i="90"/>
  <c r="AO131" i="90"/>
  <c r="AN131" i="90"/>
  <c r="AM131" i="90"/>
  <c r="AL131" i="90"/>
  <c r="AK131" i="90"/>
  <c r="AJ131" i="90"/>
  <c r="AI131" i="90"/>
  <c r="AH131" i="90"/>
  <c r="I128" i="90"/>
  <c r="AU161" i="90" s="1"/>
  <c r="H128" i="90"/>
  <c r="I127" i="90"/>
  <c r="AU160" i="90" s="1"/>
  <c r="H127" i="90"/>
  <c r="I126" i="90"/>
  <c r="AU159" i="90" s="1"/>
  <c r="H126" i="90"/>
  <c r="I125" i="90"/>
  <c r="AU158" i="90" s="1"/>
  <c r="H125" i="90"/>
  <c r="I124" i="90"/>
  <c r="AU157" i="90" s="1"/>
  <c r="H124" i="90"/>
  <c r="I123" i="90"/>
  <c r="AU156" i="90" s="1"/>
  <c r="H123" i="90"/>
  <c r="I122" i="90"/>
  <c r="AU155" i="90" s="1"/>
  <c r="H122" i="90"/>
  <c r="I121" i="90"/>
  <c r="AU154" i="90" s="1"/>
  <c r="H121" i="90"/>
  <c r="I120" i="90"/>
  <c r="AU153" i="90" s="1"/>
  <c r="H120" i="90"/>
  <c r="I119" i="90"/>
  <c r="AU152" i="90" s="1"/>
  <c r="H119" i="90"/>
  <c r="I118" i="90"/>
  <c r="AU151" i="90" s="1"/>
  <c r="H118" i="90"/>
  <c r="I117" i="90"/>
  <c r="AU150" i="90" s="1"/>
  <c r="H117" i="90"/>
  <c r="I116" i="90"/>
  <c r="AU149" i="90" s="1"/>
  <c r="H116" i="90"/>
  <c r="I115" i="90"/>
  <c r="AU148" i="90" s="1"/>
  <c r="H115" i="90"/>
  <c r="I114" i="90"/>
  <c r="AU147" i="90" s="1"/>
  <c r="H114" i="90"/>
  <c r="I113" i="90"/>
  <c r="AU146" i="90" s="1"/>
  <c r="H113" i="90"/>
  <c r="I112" i="90"/>
  <c r="AU145" i="90" s="1"/>
  <c r="H112" i="90"/>
  <c r="I111" i="90"/>
  <c r="AU144" i="90" s="1"/>
  <c r="H111" i="90"/>
  <c r="I110" i="90"/>
  <c r="AU143" i="90" s="1"/>
  <c r="H110" i="90"/>
  <c r="I109" i="90"/>
  <c r="AU142" i="90" s="1"/>
  <c r="H109" i="90"/>
  <c r="I108" i="90"/>
  <c r="AU141" i="90" s="1"/>
  <c r="H108" i="90"/>
  <c r="I107" i="90"/>
  <c r="AU140" i="90" s="1"/>
  <c r="H107" i="90"/>
  <c r="I106" i="90"/>
  <c r="AU139" i="90" s="1"/>
  <c r="H106" i="90"/>
  <c r="I105" i="90"/>
  <c r="H105" i="90"/>
  <c r="I104" i="90"/>
  <c r="AU137" i="90" s="1"/>
  <c r="H104" i="90"/>
  <c r="I103" i="90"/>
  <c r="AU136" i="90" s="1"/>
  <c r="H103" i="90"/>
  <c r="I102" i="90"/>
  <c r="AU135" i="90" s="1"/>
  <c r="H102" i="90"/>
  <c r="I101" i="90"/>
  <c r="AU134" i="90" s="1"/>
  <c r="H101" i="90"/>
  <c r="I100" i="90"/>
  <c r="AU133" i="90" s="1"/>
  <c r="H100" i="90"/>
  <c r="I99" i="90"/>
  <c r="AU132" i="90" s="1"/>
  <c r="H99" i="90"/>
  <c r="G96" i="90"/>
  <c r="G94" i="90"/>
  <c r="G93" i="90"/>
  <c r="G92" i="90"/>
  <c r="G91" i="90"/>
  <c r="G88" i="90"/>
  <c r="G86" i="90"/>
  <c r="G85" i="90"/>
  <c r="G84" i="90"/>
  <c r="G83" i="90"/>
  <c r="G80" i="90"/>
  <c r="G78" i="90"/>
  <c r="G77" i="90"/>
  <c r="G76" i="90"/>
  <c r="G75" i="90"/>
  <c r="G72" i="90"/>
  <c r="G70" i="90"/>
  <c r="G69" i="90"/>
  <c r="G68" i="90"/>
  <c r="G67" i="90"/>
  <c r="E64" i="90"/>
  <c r="G90" i="90" s="1"/>
  <c r="D64" i="90"/>
  <c r="BP50" i="90"/>
  <c r="BN50" i="90"/>
  <c r="BJ48" i="90"/>
  <c r="BU47" i="90"/>
  <c r="BO47" i="90"/>
  <c r="BM47" i="90"/>
  <c r="BJ47" i="90"/>
  <c r="BX42" i="90" s="1"/>
  <c r="BX43" i="90" s="1"/>
  <c r="BO46" i="90"/>
  <c r="BM46" i="90"/>
  <c r="BO45" i="90"/>
  <c r="BM45" i="90"/>
  <c r="BO44" i="90"/>
  <c r="BX36" i="90" s="1"/>
  <c r="BX37" i="90" s="1"/>
  <c r="BM44" i="90"/>
  <c r="BT36" i="90" s="1"/>
  <c r="BT37" i="90" s="1"/>
  <c r="BJ44" i="90"/>
  <c r="BT42" i="90" s="1"/>
  <c r="BT43" i="90" s="1"/>
  <c r="BJ43" i="90"/>
  <c r="BJ37" i="90"/>
  <c r="BJ36" i="90"/>
  <c r="BJ35" i="90"/>
  <c r="BX31" i="90" s="1"/>
  <c r="BX32" i="90" s="1"/>
  <c r="BS31" i="90"/>
  <c r="BG30" i="90"/>
  <c r="BG29" i="90"/>
  <c r="BJ28" i="90"/>
  <c r="BT31" i="90" s="1"/>
  <c r="BT32" i="90" s="1"/>
  <c r="BG27" i="90"/>
  <c r="F27" i="90"/>
  <c r="BJ26" i="90"/>
  <c r="BG26" i="90"/>
  <c r="BX25" i="90"/>
  <c r="BJ25" i="90"/>
  <c r="BG25" i="90"/>
  <c r="BJ24" i="90"/>
  <c r="BG24" i="90"/>
  <c r="DC23" i="90"/>
  <c r="BJ23" i="90"/>
  <c r="G23" i="90"/>
  <c r="DC22" i="90"/>
  <c r="BV22" i="90"/>
  <c r="BJ22" i="90"/>
  <c r="DC21" i="90"/>
  <c r="BJ21" i="90"/>
  <c r="G21" i="90"/>
  <c r="DF20" i="90"/>
  <c r="DC20" i="90"/>
  <c r="DC19" i="90"/>
  <c r="DF18" i="90"/>
  <c r="DC18" i="90"/>
  <c r="CI18" i="90"/>
  <c r="DF17" i="90"/>
  <c r="DC17" i="90"/>
  <c r="CI17" i="90"/>
  <c r="AG131" i="90" s="1"/>
  <c r="DF16" i="90"/>
  <c r="DC16" i="90"/>
  <c r="CI16" i="90"/>
  <c r="AE131" i="90" s="1"/>
  <c r="DC15" i="90"/>
  <c r="CI15" i="90"/>
  <c r="AB131" i="90" s="1"/>
  <c r="DC14" i="90"/>
  <c r="CI14" i="90"/>
  <c r="Z131" i="90" s="1"/>
  <c r="DF13" i="90"/>
  <c r="DC13" i="90"/>
  <c r="CI13" i="90"/>
  <c r="X131" i="90" s="1"/>
  <c r="DF12" i="90"/>
  <c r="DC12" i="90"/>
  <c r="CI12" i="90"/>
  <c r="U162" i="90" s="1"/>
  <c r="DF11" i="90"/>
  <c r="DC11" i="90"/>
  <c r="CO11" i="90"/>
  <c r="CO13" i="90" s="1"/>
  <c r="CI11" i="90"/>
  <c r="E127" i="90" s="1"/>
  <c r="Z11" i="90"/>
  <c r="DC10" i="90"/>
  <c r="CI10" i="90"/>
  <c r="N131" i="90" s="1"/>
  <c r="Z10" i="90"/>
  <c r="DF9" i="90"/>
  <c r="DC9" i="90"/>
  <c r="CI9" i="90"/>
  <c r="L131" i="90" s="1"/>
  <c r="Z9" i="90"/>
  <c r="DC8" i="90"/>
  <c r="CI8" i="90"/>
  <c r="I131" i="90" s="1"/>
  <c r="Z8" i="90"/>
  <c r="F28" i="90" s="1"/>
  <c r="DC7" i="90"/>
  <c r="CO7" i="90"/>
  <c r="CI7" i="90"/>
  <c r="G131" i="90" s="1"/>
  <c r="CA7" i="90"/>
  <c r="CA6" i="90" s="1"/>
  <c r="DC6" i="90"/>
  <c r="CI6" i="90"/>
  <c r="DF6" i="90" s="1"/>
  <c r="DC5" i="90"/>
  <c r="CI5" i="90"/>
  <c r="D131" i="90" s="1"/>
  <c r="DF4" i="90"/>
  <c r="DC4" i="90"/>
  <c r="CI4" i="90"/>
  <c r="C131" i="90" s="1"/>
  <c r="CA4" i="90"/>
  <c r="DC3" i="90"/>
  <c r="CI3" i="90"/>
  <c r="A131" i="90" s="1"/>
  <c r="CA3" i="90"/>
  <c r="DA2" i="90"/>
  <c r="CZ2" i="90"/>
  <c r="CR2" i="90"/>
  <c r="CQ2" i="90"/>
  <c r="CP2" i="90"/>
  <c r="CA2" i="90"/>
  <c r="CA1" i="90"/>
  <c r="AU273" i="81"/>
  <c r="AU475" i="81" s="1"/>
  <c r="AU577" i="81" l="1"/>
  <c r="F99" i="90"/>
  <c r="D102" i="90"/>
  <c r="F103" i="90"/>
  <c r="D106" i="90"/>
  <c r="F107" i="90"/>
  <c r="AO136" i="90" s="1" a="1"/>
  <c r="AO136" i="90" s="1"/>
  <c r="AO167" i="90" s="1"/>
  <c r="AO198" i="90" s="1"/>
  <c r="D110" i="90"/>
  <c r="F111" i="90"/>
  <c r="D114" i="90"/>
  <c r="F115" i="90"/>
  <c r="D118" i="90"/>
  <c r="F119" i="90"/>
  <c r="D122" i="90"/>
  <c r="F123" i="90"/>
  <c r="D126" i="90"/>
  <c r="F127" i="90"/>
  <c r="P131" i="90"/>
  <c r="AU581" i="81"/>
  <c r="A84" i="79" s="1"/>
  <c r="C101" i="90"/>
  <c r="E102" i="90"/>
  <c r="C105" i="90"/>
  <c r="E106" i="90"/>
  <c r="C109" i="90"/>
  <c r="E110" i="90"/>
  <c r="C113" i="90"/>
  <c r="E114" i="90"/>
  <c r="C117" i="90"/>
  <c r="E118" i="90"/>
  <c r="C121" i="90"/>
  <c r="E122" i="90"/>
  <c r="C125" i="90"/>
  <c r="E126" i="90"/>
  <c r="Q131" i="90"/>
  <c r="AC131" i="90"/>
  <c r="D101" i="90"/>
  <c r="F102" i="90"/>
  <c r="D105" i="90"/>
  <c r="F106" i="90"/>
  <c r="D109" i="90"/>
  <c r="F110" i="90"/>
  <c r="D113" i="90"/>
  <c r="F114" i="90"/>
  <c r="D117" i="90"/>
  <c r="F118" i="90"/>
  <c r="D121" i="90"/>
  <c r="F122" i="90"/>
  <c r="D125" i="90"/>
  <c r="F126" i="90"/>
  <c r="E131" i="90"/>
  <c r="R131" i="90"/>
  <c r="AD131" i="90"/>
  <c r="C100" i="90"/>
  <c r="E101" i="90"/>
  <c r="C104" i="90"/>
  <c r="E105" i="90"/>
  <c r="C108" i="90"/>
  <c r="E109" i="90"/>
  <c r="C112" i="90"/>
  <c r="B112" i="90" s="1"/>
  <c r="E113" i="90"/>
  <c r="C116" i="90"/>
  <c r="E117" i="90"/>
  <c r="C120" i="90"/>
  <c r="E121" i="90"/>
  <c r="C124" i="90"/>
  <c r="B124" i="90" s="1"/>
  <c r="E125" i="90"/>
  <c r="C128" i="90"/>
  <c r="F131" i="90"/>
  <c r="S131" i="90"/>
  <c r="AF131" i="90"/>
  <c r="D100" i="90"/>
  <c r="F101" i="90"/>
  <c r="D104" i="90"/>
  <c r="F105" i="90"/>
  <c r="D108" i="90"/>
  <c r="F109" i="90"/>
  <c r="D112" i="90"/>
  <c r="F113" i="90"/>
  <c r="D116" i="90"/>
  <c r="F117" i="90"/>
  <c r="D120" i="90"/>
  <c r="F121" i="90"/>
  <c r="D124" i="90"/>
  <c r="F125" i="90"/>
  <c r="D128" i="90"/>
  <c r="K131" i="90"/>
  <c r="T131" i="90"/>
  <c r="BX26" i="90"/>
  <c r="C99" i="90"/>
  <c r="B99" i="90" s="1"/>
  <c r="E100" i="90"/>
  <c r="C103" i="90"/>
  <c r="E104" i="90"/>
  <c r="C107" i="90"/>
  <c r="E108" i="90"/>
  <c r="C111" i="90"/>
  <c r="E112" i="90"/>
  <c r="C115" i="90"/>
  <c r="B115" i="90" s="1"/>
  <c r="E116" i="90"/>
  <c r="C119" i="90"/>
  <c r="E120" i="90"/>
  <c r="C123" i="90"/>
  <c r="E124" i="90"/>
  <c r="C127" i="90"/>
  <c r="E128" i="90"/>
  <c r="U131" i="90"/>
  <c r="BT26" i="90"/>
  <c r="BT27" i="90" s="1"/>
  <c r="CO2" i="90"/>
  <c r="CO12" i="90"/>
  <c r="DF14" i="90"/>
  <c r="DF8" i="90"/>
  <c r="DF10" i="90"/>
  <c r="B118" i="90"/>
  <c r="D99" i="90"/>
  <c r="AI133" i="90" s="1" a="1"/>
  <c r="AI133" i="90" s="1"/>
  <c r="AI164" i="90" s="1"/>
  <c r="AI195" i="90" s="1"/>
  <c r="F100" i="90"/>
  <c r="D103" i="90"/>
  <c r="F104" i="90"/>
  <c r="D107" i="90"/>
  <c r="F108" i="90"/>
  <c r="D111" i="90"/>
  <c r="F112" i="90"/>
  <c r="D115" i="90"/>
  <c r="F116" i="90"/>
  <c r="D119" i="90"/>
  <c r="F120" i="90"/>
  <c r="D123" i="90"/>
  <c r="F124" i="90"/>
  <c r="D127" i="90"/>
  <c r="F128" i="90"/>
  <c r="M131" i="90"/>
  <c r="V131" i="90"/>
  <c r="G22" i="90"/>
  <c r="E99" i="90"/>
  <c r="C102" i="90"/>
  <c r="B102" i="90" s="1"/>
  <c r="E103" i="90"/>
  <c r="C106" i="90"/>
  <c r="E107" i="90"/>
  <c r="C110" i="90"/>
  <c r="B110" i="90" s="1"/>
  <c r="E111" i="90"/>
  <c r="C114" i="90"/>
  <c r="E115" i="90"/>
  <c r="C118" i="90"/>
  <c r="E119" i="90"/>
  <c r="C122" i="90"/>
  <c r="B122" i="90" s="1"/>
  <c r="E123" i="90"/>
  <c r="C126" i="90"/>
  <c r="B126" i="90" s="1"/>
  <c r="AU374" i="81"/>
  <c r="B101" i="90"/>
  <c r="B116" i="90"/>
  <c r="B128" i="90"/>
  <c r="B104" i="90"/>
  <c r="B117" i="90"/>
  <c r="B107" i="90"/>
  <c r="B108" i="90"/>
  <c r="B120" i="90"/>
  <c r="B125" i="90"/>
  <c r="B109" i="90"/>
  <c r="B123" i="90"/>
  <c r="AK161" i="90" a="1"/>
  <c r="AK161" i="90" s="1"/>
  <c r="AK192" i="90" s="1"/>
  <c r="AK223" i="90" s="1"/>
  <c r="AH142" i="90" a="1"/>
  <c r="AH142" i="90" s="1"/>
  <c r="B100" i="90"/>
  <c r="AN142" i="90" a="1"/>
  <c r="AN142" i="90" s="1"/>
  <c r="AN173" i="90" s="1"/>
  <c r="AN204" i="90" s="1"/>
  <c r="AP139" i="90" a="1"/>
  <c r="AP139" i="90" s="1"/>
  <c r="AP170" i="90" s="1"/>
  <c r="AP201" i="90" s="1"/>
  <c r="AN138" i="90" a="1"/>
  <c r="AN138" i="90" s="1"/>
  <c r="AN169" i="90" s="1"/>
  <c r="AN200" i="90" s="1"/>
  <c r="AP143" i="90" a="1"/>
  <c r="AP143" i="90" s="1"/>
  <c r="AO134" i="90" a="1"/>
  <c r="AO134" i="90" s="1"/>
  <c r="AI140" i="90" a="1"/>
  <c r="AI140" i="90" s="1"/>
  <c r="AI171" i="90" s="1"/>
  <c r="AI202" i="90" s="1"/>
  <c r="AI138" i="90" a="1"/>
  <c r="AI138" i="90" s="1"/>
  <c r="AI169" i="90" s="1"/>
  <c r="AI200" i="90" s="1"/>
  <c r="AP141" i="90" a="1"/>
  <c r="AP141" i="90" s="1"/>
  <c r="AP172" i="90" s="1"/>
  <c r="AP203" i="90" s="1"/>
  <c r="AN132" i="90" a="1"/>
  <c r="AN132" i="90" s="1"/>
  <c r="AN163" i="90" s="1"/>
  <c r="AO135" i="90" a="1"/>
  <c r="AO135" i="90" s="1"/>
  <c r="AO166" i="90" s="1"/>
  <c r="AO197" i="90" s="1"/>
  <c r="BX27" i="90"/>
  <c r="AU172" i="90"/>
  <c r="AU203" i="90" s="1"/>
  <c r="AH173" i="90"/>
  <c r="AH204" i="90" s="1"/>
  <c r="F30" i="90"/>
  <c r="AU168" i="90"/>
  <c r="AU199" i="90" s="1"/>
  <c r="AU163" i="90"/>
  <c r="AU194" i="90" s="1"/>
  <c r="AU170" i="90"/>
  <c r="AU201" i="90" s="1"/>
  <c r="AU174" i="90"/>
  <c r="AU205" i="90" s="1"/>
  <c r="AU180" i="90"/>
  <c r="AU211" i="90" s="1"/>
  <c r="AU177" i="90"/>
  <c r="AU208" i="90" s="1"/>
  <c r="AU164" i="90"/>
  <c r="AU195" i="90" s="1"/>
  <c r="AU219" i="90"/>
  <c r="AU188" i="90"/>
  <c r="AK139" i="90" a="1"/>
  <c r="AK139" i="90" s="1"/>
  <c r="AO160" i="90" a="1"/>
  <c r="AO160" i="90" s="1"/>
  <c r="AN158" i="90" a="1"/>
  <c r="AN158" i="90" s="1"/>
  <c r="AQ156" i="90" a="1"/>
  <c r="AQ156" i="90" s="1"/>
  <c r="AP154" i="90" a="1"/>
  <c r="AP154" i="90" s="1"/>
  <c r="AQ161" i="90" a="1"/>
  <c r="AQ161" i="90" s="1"/>
  <c r="AP159" i="90" a="1"/>
  <c r="AP159" i="90" s="1"/>
  <c r="AN160" i="90" a="1"/>
  <c r="AN160" i="90" s="1"/>
  <c r="AQ158" i="90" a="1"/>
  <c r="AQ158" i="90" s="1"/>
  <c r="AP156" i="90" a="1"/>
  <c r="AP156" i="90" s="1"/>
  <c r="AO154" i="90" a="1"/>
  <c r="AO154" i="90" s="1"/>
  <c r="AP161" i="90" a="1"/>
  <c r="AP161" i="90" s="1"/>
  <c r="AO159" i="90" a="1"/>
  <c r="AO159" i="90" s="1"/>
  <c r="AN157" i="90" a="1"/>
  <c r="AN157" i="90" s="1"/>
  <c r="AQ155" i="90" a="1"/>
  <c r="AQ155" i="90" s="1"/>
  <c r="AP153" i="90" a="1"/>
  <c r="AP153" i="90" s="1"/>
  <c r="AQ160" i="90" a="1"/>
  <c r="AQ160" i="90" s="1"/>
  <c r="AP158" i="90" a="1"/>
  <c r="AP158" i="90" s="1"/>
  <c r="AO156" i="90" a="1"/>
  <c r="AO156" i="90" s="1"/>
  <c r="AN154" i="90" a="1"/>
  <c r="AN154" i="90" s="1"/>
  <c r="AQ152" i="90" a="1"/>
  <c r="AQ152" i="90" s="1"/>
  <c r="AP150" i="90" a="1"/>
  <c r="AP150" i="90" s="1"/>
  <c r="AN159" i="90" a="1"/>
  <c r="AN159" i="90" s="1"/>
  <c r="AN153" i="90" a="1"/>
  <c r="AN153" i="90" s="1"/>
  <c r="AP148" i="90" a="1"/>
  <c r="AP148" i="90" s="1"/>
  <c r="AO146" i="90" a="1"/>
  <c r="AO146" i="90" s="1"/>
  <c r="AN144" i="90" a="1"/>
  <c r="AN144" i="90" s="1"/>
  <c r="AQ142" i="90" a="1"/>
  <c r="AQ142" i="90" s="1"/>
  <c r="AP157" i="90" a="1"/>
  <c r="AP157" i="90" s="1"/>
  <c r="AN156" i="90" a="1"/>
  <c r="AN156" i="90" s="1"/>
  <c r="AQ154" i="90" a="1"/>
  <c r="AQ154" i="90" s="1"/>
  <c r="AQ151" i="90" a="1"/>
  <c r="AQ151" i="90" s="1"/>
  <c r="AQ150" i="90" a="1"/>
  <c r="AQ150" i="90" s="1"/>
  <c r="AN149" i="90" a="1"/>
  <c r="AN149" i="90" s="1"/>
  <c r="AQ147" i="90" a="1"/>
  <c r="AQ147" i="90" s="1"/>
  <c r="AO161" i="90" a="1"/>
  <c r="AO161" i="90" s="1"/>
  <c r="AO157" i="90" a="1"/>
  <c r="AO157" i="90" s="1"/>
  <c r="AO148" i="90" a="1"/>
  <c r="AO148" i="90" s="1"/>
  <c r="AN146" i="90" a="1"/>
  <c r="AN146" i="90" s="1"/>
  <c r="AQ144" i="90" a="1"/>
  <c r="AQ144" i="90" s="1"/>
  <c r="AO158" i="90" a="1"/>
  <c r="AO158" i="90" s="1"/>
  <c r="AP152" i="90" a="1"/>
  <c r="AP152" i="90" s="1"/>
  <c r="AP151" i="90" a="1"/>
  <c r="AP151" i="90" s="1"/>
  <c r="AQ149" i="90" a="1"/>
  <c r="AQ149" i="90" s="1"/>
  <c r="AP147" i="90" a="1"/>
  <c r="AP147" i="90" s="1"/>
  <c r="AO145" i="90" a="1"/>
  <c r="AO145" i="90" s="1"/>
  <c r="AN143" i="90" a="1"/>
  <c r="AN143" i="90" s="1"/>
  <c r="AQ159" i="90" a="1"/>
  <c r="AQ159" i="90" s="1"/>
  <c r="AQ157" i="90" a="1"/>
  <c r="AQ157" i="90" s="1"/>
  <c r="AP149" i="90" a="1"/>
  <c r="AP149" i="90" s="1"/>
  <c r="AN148" i="90" a="1"/>
  <c r="AN148" i="90" s="1"/>
  <c r="AN145" i="90" a="1"/>
  <c r="AN145" i="90" s="1"/>
  <c r="AO144" i="90" a="1"/>
  <c r="AO144" i="90" s="1"/>
  <c r="AP142" i="90" a="1"/>
  <c r="AP142" i="90" s="1"/>
  <c r="AO155" i="90" a="1"/>
  <c r="AO155" i="90" s="1"/>
  <c r="AO153" i="90" a="1"/>
  <c r="AO153" i="90" s="1"/>
  <c r="AO141" i="90" a="1"/>
  <c r="AO141" i="90" s="1"/>
  <c r="AN139" i="90" a="1"/>
  <c r="AN139" i="90" s="1"/>
  <c r="AQ137" i="90" a="1"/>
  <c r="AQ137" i="90" s="1"/>
  <c r="AP135" i="90" a="1"/>
  <c r="AP135" i="90" s="1"/>
  <c r="AN155" i="90" a="1"/>
  <c r="AN155" i="90" s="1"/>
  <c r="AO149" i="90" a="1"/>
  <c r="AO149" i="90" s="1"/>
  <c r="AQ146" i="90" a="1"/>
  <c r="AQ146" i="90" s="1"/>
  <c r="AQ143" i="90" a="1"/>
  <c r="AQ143" i="90" s="1"/>
  <c r="AO142" i="90" a="1"/>
  <c r="AO142" i="90" s="1"/>
  <c r="AP140" i="90" a="1"/>
  <c r="AP140" i="90" s="1"/>
  <c r="AO138" i="90" a="1"/>
  <c r="AO138" i="90" s="1"/>
  <c r="AN136" i="90" a="1"/>
  <c r="AN136" i="90" s="1"/>
  <c r="AO150" i="90" a="1"/>
  <c r="AO150" i="90" s="1"/>
  <c r="AP155" i="90" a="1"/>
  <c r="AP155" i="90" s="1"/>
  <c r="AQ153" i="90" a="1"/>
  <c r="AQ153" i="90" s="1"/>
  <c r="AN147" i="90" a="1"/>
  <c r="AN147" i="90" s="1"/>
  <c r="AU229" i="90"/>
  <c r="AU193" i="90"/>
  <c r="AU162" i="90"/>
  <c r="AU225" i="90"/>
  <c r="AK132" i="90" a="1"/>
  <c r="AK132" i="90" s="1"/>
  <c r="AL134" i="90" a="1"/>
  <c r="AL134" i="90" s="1"/>
  <c r="AU165" i="90"/>
  <c r="AU196" i="90" s="1"/>
  <c r="AK136" i="90" a="1"/>
  <c r="AK136" i="90" s="1"/>
  <c r="AP136" i="90" a="1"/>
  <c r="AP136" i="90" s="1"/>
  <c r="AJ138" i="90" a="1"/>
  <c r="AJ138" i="90" s="1"/>
  <c r="AP138" i="90" a="1"/>
  <c r="AP138" i="90" s="1"/>
  <c r="AL139" i="90" a="1"/>
  <c r="AL139" i="90" s="1"/>
  <c r="AQ139" i="90" a="1"/>
  <c r="AQ139" i="90" s="1"/>
  <c r="AT171" i="90"/>
  <c r="AT202" i="90" s="1"/>
  <c r="AL141" i="90" a="1"/>
  <c r="AL141" i="90" s="1"/>
  <c r="AQ141" i="90" a="1"/>
  <c r="AQ141" i="90" s="1"/>
  <c r="AI143" i="90" a="1"/>
  <c r="AI143" i="90" s="1"/>
  <c r="AP146" i="90" a="1"/>
  <c r="AP146" i="90" s="1"/>
  <c r="AL149" i="90" a="1"/>
  <c r="AL149" i="90" s="1"/>
  <c r="AN152" i="90" a="1"/>
  <c r="AN152" i="90" s="1"/>
  <c r="DF3" i="90"/>
  <c r="L225" i="90"/>
  <c r="K225" i="90"/>
  <c r="L229" i="90"/>
  <c r="K229" i="90"/>
  <c r="L193" i="90"/>
  <c r="K193" i="90"/>
  <c r="K162" i="90"/>
  <c r="L162" i="90"/>
  <c r="Q229" i="90"/>
  <c r="P229" i="90"/>
  <c r="O229" i="90"/>
  <c r="T225" i="90"/>
  <c r="S225" i="90"/>
  <c r="T229" i="90"/>
  <c r="Q225" i="90"/>
  <c r="R225" i="90"/>
  <c r="P225" i="90"/>
  <c r="Q193" i="90"/>
  <c r="P193" i="90"/>
  <c r="S229" i="90"/>
  <c r="O193" i="90"/>
  <c r="R229" i="90"/>
  <c r="O225" i="90"/>
  <c r="T193" i="90"/>
  <c r="S193" i="90"/>
  <c r="R193" i="90"/>
  <c r="S162" i="90"/>
  <c r="R162" i="90"/>
  <c r="Q162" i="90"/>
  <c r="P162" i="90"/>
  <c r="O162" i="90"/>
  <c r="T162" i="90"/>
  <c r="X229" i="90"/>
  <c r="W229" i="90"/>
  <c r="X225" i="90"/>
  <c r="W225" i="90"/>
  <c r="X193" i="90"/>
  <c r="W193" i="90"/>
  <c r="X162" i="90"/>
  <c r="W162" i="90"/>
  <c r="G71" i="90"/>
  <c r="B103" i="90" s="1"/>
  <c r="G79" i="90"/>
  <c r="B111" i="90" s="1"/>
  <c r="G87" i="90"/>
  <c r="B119" i="90" s="1"/>
  <c r="G95" i="90"/>
  <c r="B127" i="90" s="1"/>
  <c r="O131" i="90"/>
  <c r="W131" i="90"/>
  <c r="AT163" i="90"/>
  <c r="AT194" i="90" s="1"/>
  <c r="AJ133" i="90" a="1"/>
  <c r="AJ133" i="90" s="1"/>
  <c r="AN133" i="90" a="1"/>
  <c r="AN133" i="90" s="1"/>
  <c r="AQ135" i="90" a="1"/>
  <c r="AQ135" i="90" s="1"/>
  <c r="AH137" i="90" a="1"/>
  <c r="AH137" i="90" s="1"/>
  <c r="AN137" i="90" a="1"/>
  <c r="AN137" i="90" s="1"/>
  <c r="AJ140" i="90" a="1"/>
  <c r="AJ140" i="90" s="1"/>
  <c r="AO140" i="90" a="1"/>
  <c r="AO140" i="90" s="1"/>
  <c r="AK144" i="90" a="1"/>
  <c r="AK144" i="90" s="1"/>
  <c r="AP145" i="90" a="1"/>
  <c r="AP145" i="90" s="1"/>
  <c r="AN150" i="90" a="1"/>
  <c r="AN150" i="90" s="1"/>
  <c r="AN151" i="90" a="1"/>
  <c r="AN151" i="90" s="1"/>
  <c r="AT185" i="90"/>
  <c r="AT216" i="90" s="1"/>
  <c r="J225" i="90"/>
  <c r="AK160" i="90" a="1"/>
  <c r="AK160" i="90" s="1"/>
  <c r="AM156" i="90" a="1"/>
  <c r="AM156" i="90" s="1"/>
  <c r="AL154" i="90" a="1"/>
  <c r="AL154" i="90" s="1"/>
  <c r="AM161" i="90" a="1"/>
  <c r="AM161" i="90" s="1"/>
  <c r="AL159" i="90" a="1"/>
  <c r="AL159" i="90" s="1"/>
  <c r="AM158" i="90" a="1"/>
  <c r="AM158" i="90" s="1"/>
  <c r="AL156" i="90" a="1"/>
  <c r="AL156" i="90" s="1"/>
  <c r="AK154" i="90" a="1"/>
  <c r="AK154" i="90" s="1"/>
  <c r="AL161" i="90" a="1"/>
  <c r="AL161" i="90" s="1"/>
  <c r="AK159" i="90" a="1"/>
  <c r="AK159" i="90" s="1"/>
  <c r="AM155" i="90" a="1"/>
  <c r="AM155" i="90" s="1"/>
  <c r="AL153" i="90" a="1"/>
  <c r="AL153" i="90" s="1"/>
  <c r="AM160" i="90" a="1"/>
  <c r="AM160" i="90" s="1"/>
  <c r="AL158" i="90" a="1"/>
  <c r="AL158" i="90" s="1"/>
  <c r="AK156" i="90" a="1"/>
  <c r="AK156" i="90" s="1"/>
  <c r="AM152" i="90" a="1"/>
  <c r="AM152" i="90" s="1"/>
  <c r="AL155" i="90" a="1"/>
  <c r="AL155" i="90" s="1"/>
  <c r="AM151" i="90" a="1"/>
  <c r="AM151" i="90" s="1"/>
  <c r="AM150" i="90" a="1"/>
  <c r="AM150" i="90" s="1"/>
  <c r="AL148" i="90" a="1"/>
  <c r="AL148" i="90" s="1"/>
  <c r="AK146" i="90" a="1"/>
  <c r="AK146" i="90" s="1"/>
  <c r="AM142" i="90" a="1"/>
  <c r="AM142" i="90" s="1"/>
  <c r="AM147" i="90" a="1"/>
  <c r="AM147" i="90" s="1"/>
  <c r="AM159" i="90" a="1"/>
  <c r="AM159" i="90" s="1"/>
  <c r="AK155" i="90" a="1"/>
  <c r="AK155" i="90" s="1"/>
  <c r="AM153" i="90" a="1"/>
  <c r="AM153" i="90" s="1"/>
  <c r="AL152" i="90" a="1"/>
  <c r="AL152" i="90" s="1"/>
  <c r="AL151" i="90" a="1"/>
  <c r="AL151" i="90" s="1"/>
  <c r="AL150" i="90" a="1"/>
  <c r="AL150" i="90" s="1"/>
  <c r="AK148" i="90" a="1"/>
  <c r="AK148" i="90" s="1"/>
  <c r="AM144" i="90" a="1"/>
  <c r="AM144" i="90" s="1"/>
  <c r="AM157" i="90" a="1"/>
  <c r="AM157" i="90" s="1"/>
  <c r="AM149" i="90" a="1"/>
  <c r="AM149" i="90" s="1"/>
  <c r="AL147" i="90" a="1"/>
  <c r="AL147" i="90" s="1"/>
  <c r="AK145" i="90" a="1"/>
  <c r="AK145" i="90" s="1"/>
  <c r="AL160" i="90" a="1"/>
  <c r="AL160" i="90" s="1"/>
  <c r="AM154" i="90" a="1"/>
  <c r="AM154" i="90" s="1"/>
  <c r="AM143" i="90" a="1"/>
  <c r="AM143" i="90" s="1"/>
  <c r="AK147" i="90" a="1"/>
  <c r="AK147" i="90" s="1"/>
  <c r="AL146" i="90" a="1"/>
  <c r="AL146" i="90" s="1"/>
  <c r="AK142" i="90" a="1"/>
  <c r="AK142" i="90" s="1"/>
  <c r="AK141" i="90" a="1"/>
  <c r="AK141" i="90" s="1"/>
  <c r="AM137" i="90" a="1"/>
  <c r="AM137" i="90" s="1"/>
  <c r="AL135" i="90" a="1"/>
  <c r="AL135" i="90" s="1"/>
  <c r="AL157" i="90" a="1"/>
  <c r="AL157" i="90" s="1"/>
  <c r="AM148" i="90" a="1"/>
  <c r="AM148" i="90" s="1"/>
  <c r="AM145" i="90" a="1"/>
  <c r="AM145" i="90" s="1"/>
  <c r="AL143" i="90" a="1"/>
  <c r="AL143" i="90" s="1"/>
  <c r="AL140" i="90" a="1"/>
  <c r="AL140" i="90" s="1"/>
  <c r="AK138" i="90" a="1"/>
  <c r="AK138" i="90" s="1"/>
  <c r="AK157" i="90" a="1"/>
  <c r="AK157" i="90" s="1"/>
  <c r="AK153" i="90" a="1"/>
  <c r="AK153" i="90" s="1"/>
  <c r="AL145" i="90" a="1"/>
  <c r="AL145" i="90" s="1"/>
  <c r="AL144" i="90" a="1"/>
  <c r="AL144" i="90" s="1"/>
  <c r="AK143" i="90" a="1"/>
  <c r="AK143" i="90" s="1"/>
  <c r="AK152" i="90" a="1"/>
  <c r="AK152" i="90" s="1"/>
  <c r="AK151" i="90" a="1"/>
  <c r="AK151" i="90" s="1"/>
  <c r="AK150" i="90" a="1"/>
  <c r="AK150" i="90" s="1"/>
  <c r="AK134" i="90" a="1"/>
  <c r="AK134" i="90" s="1"/>
  <c r="AJ145" i="90" a="1"/>
  <c r="AJ145" i="90" s="1"/>
  <c r="AJ153" i="90" a="1"/>
  <c r="AJ153" i="90" s="1"/>
  <c r="H229" i="90"/>
  <c r="G229" i="90"/>
  <c r="H225" i="90"/>
  <c r="G225" i="90"/>
  <c r="H193" i="90"/>
  <c r="G193" i="90"/>
  <c r="H162" i="90"/>
  <c r="G162" i="90"/>
  <c r="AL137" i="90" a="1"/>
  <c r="AL137" i="90" s="1"/>
  <c r="AO132" i="90" a="1"/>
  <c r="AO132" i="90" s="1"/>
  <c r="AP134" i="90" a="1"/>
  <c r="AP134" i="90" s="1"/>
  <c r="AU173" i="90"/>
  <c r="AU204" i="90" s="1"/>
  <c r="AU176" i="90"/>
  <c r="AU207" i="90" s="1"/>
  <c r="AU179" i="90"/>
  <c r="AU210" i="90" s="1"/>
  <c r="AU182" i="90"/>
  <c r="AU213" i="90" s="1"/>
  <c r="AU183" i="90"/>
  <c r="AU214" i="90" s="1"/>
  <c r="AU185" i="90"/>
  <c r="AU216" i="90" s="1"/>
  <c r="AU186" i="90"/>
  <c r="AU217" i="90" s="1"/>
  <c r="AU189" i="90"/>
  <c r="AU220" i="90" s="1"/>
  <c r="AU191" i="90"/>
  <c r="AU222" i="90" s="1"/>
  <c r="AL132" i="90" a="1"/>
  <c r="AL132" i="90" s="1"/>
  <c r="AL136" i="90" a="1"/>
  <c r="AL136" i="90" s="1"/>
  <c r="AQ136" i="90" a="1"/>
  <c r="AQ136" i="90" s="1"/>
  <c r="AT199" i="90"/>
  <c r="AT168" i="90"/>
  <c r="AL138" i="90" a="1"/>
  <c r="AL138" i="90" s="1"/>
  <c r="AQ138" i="90" a="1"/>
  <c r="AQ138" i="90" s="1"/>
  <c r="AH139" i="90" a="1"/>
  <c r="AH139" i="90" s="1"/>
  <c r="AM139" i="90" a="1"/>
  <c r="AM139" i="90" s="1"/>
  <c r="AH141" i="90" a="1"/>
  <c r="AH141" i="90" s="1"/>
  <c r="AM141" i="90" a="1"/>
  <c r="AM141" i="90" s="1"/>
  <c r="AJ142" i="90" a="1"/>
  <c r="AJ142" i="90" s="1"/>
  <c r="AQ145" i="90" a="1"/>
  <c r="AQ145" i="90" s="1"/>
  <c r="AH146" i="90" a="1"/>
  <c r="AH146" i="90" s="1"/>
  <c r="AT180" i="90"/>
  <c r="AT211" i="90" s="1"/>
  <c r="AO151" i="90" a="1"/>
  <c r="AO151" i="90" s="1"/>
  <c r="AO152" i="90" a="1"/>
  <c r="AO152" i="90" s="1"/>
  <c r="AN161" i="90" a="1"/>
  <c r="AN161" i="90" s="1"/>
  <c r="AJ141" i="90" a="1"/>
  <c r="AJ141" i="90" s="1"/>
  <c r="AM133" i="90" a="1"/>
  <c r="AM133" i="90" s="1"/>
  <c r="AT196" i="90"/>
  <c r="AT165" i="90"/>
  <c r="AB225" i="90"/>
  <c r="AA225" i="90"/>
  <c r="AB229" i="90"/>
  <c r="AA229" i="90"/>
  <c r="AB193" i="90"/>
  <c r="AA193" i="90"/>
  <c r="AA162" i="90"/>
  <c r="F225" i="90"/>
  <c r="E225" i="90"/>
  <c r="F229" i="90"/>
  <c r="E229" i="90"/>
  <c r="F193" i="90"/>
  <c r="E193" i="90"/>
  <c r="F162" i="90"/>
  <c r="E162" i="90"/>
  <c r="DF7" i="90"/>
  <c r="DF15" i="90"/>
  <c r="AU166" i="90"/>
  <c r="AU197" i="90"/>
  <c r="AU202" i="90"/>
  <c r="AU171" i="90"/>
  <c r="AU175" i="90"/>
  <c r="AU206" i="90" s="1"/>
  <c r="AU178" i="90"/>
  <c r="AU209" i="90" s="1"/>
  <c r="AU181" i="90"/>
  <c r="AU212" i="90" s="1"/>
  <c r="AU184" i="90"/>
  <c r="AU215" i="90" s="1"/>
  <c r="AU187" i="90"/>
  <c r="AU218" i="90" s="1"/>
  <c r="AU190" i="90"/>
  <c r="AU221" i="90" s="1"/>
  <c r="AI134" i="90" a="1"/>
  <c r="AI134" i="90" s="1"/>
  <c r="AM135" i="90" a="1"/>
  <c r="AM135" i="90" s="1"/>
  <c r="C225" i="90"/>
  <c r="B225" i="90"/>
  <c r="C229" i="90"/>
  <c r="B229" i="90"/>
  <c r="C193" i="90"/>
  <c r="B193" i="90"/>
  <c r="C162" i="90"/>
  <c r="B162" i="90"/>
  <c r="CO6" i="90"/>
  <c r="AD225" i="90"/>
  <c r="AF229" i="90"/>
  <c r="AC225" i="90"/>
  <c r="AE229" i="90"/>
  <c r="AD229" i="90"/>
  <c r="AC229" i="90"/>
  <c r="AF225" i="90"/>
  <c r="AF193" i="90"/>
  <c r="AE193" i="90"/>
  <c r="AE225" i="90"/>
  <c r="AD193" i="90"/>
  <c r="AC193" i="90"/>
  <c r="AF162" i="90"/>
  <c r="AE162" i="90"/>
  <c r="AD162" i="90"/>
  <c r="AC162" i="90"/>
  <c r="G73" i="90"/>
  <c r="B105" i="90" s="1"/>
  <c r="G81" i="90"/>
  <c r="B113" i="90" s="1"/>
  <c r="G89" i="90"/>
  <c r="B121" i="90" s="1"/>
  <c r="Y131" i="90"/>
  <c r="AK133" i="90" a="1"/>
  <c r="AK133" i="90" s="1"/>
  <c r="AO133" i="90" a="1"/>
  <c r="AO133" i="90" s="1"/>
  <c r="AI135" i="90" a="1"/>
  <c r="AI135" i="90" s="1"/>
  <c r="AJ137" i="90" a="1"/>
  <c r="AJ137" i="90" s="1"/>
  <c r="AO137" i="90" a="1"/>
  <c r="AO137" i="90" s="1"/>
  <c r="AT170" i="90"/>
  <c r="AT201" i="90" s="1"/>
  <c r="AK140" i="90" a="1"/>
  <c r="AK140" i="90" s="1"/>
  <c r="AQ140" i="90" a="1"/>
  <c r="AQ140" i="90" s="1"/>
  <c r="AT172" i="90"/>
  <c r="AT203" i="90" s="1"/>
  <c r="AL142" i="90" a="1"/>
  <c r="AL142" i="90" s="1"/>
  <c r="AI148" i="90" a="1"/>
  <c r="AI148" i="90" s="1"/>
  <c r="AI157" i="90" a="1"/>
  <c r="AI157" i="90" s="1"/>
  <c r="AP160" i="90" a="1"/>
  <c r="AP160" i="90" s="1"/>
  <c r="D225" i="90"/>
  <c r="D229" i="90"/>
  <c r="D193" i="90"/>
  <c r="D162" i="90"/>
  <c r="AT166" i="90"/>
  <c r="AT197" i="90" s="1"/>
  <c r="A229" i="90"/>
  <c r="A225" i="90"/>
  <c r="A193" i="90"/>
  <c r="A162" i="90"/>
  <c r="AU192" i="90"/>
  <c r="AU223" i="90" s="1"/>
  <c r="H131" i="90"/>
  <c r="AH132" i="90" a="1"/>
  <c r="AH132" i="90" s="1"/>
  <c r="AP132" i="90" a="1"/>
  <c r="AP132" i="90" s="1"/>
  <c r="AM134" i="90" a="1"/>
  <c r="AM134" i="90" s="1"/>
  <c r="AQ134" i="90" a="1"/>
  <c r="AQ134" i="90" s="1"/>
  <c r="I229" i="90"/>
  <c r="I225" i="90"/>
  <c r="J229" i="90"/>
  <c r="I193" i="90"/>
  <c r="J193" i="90"/>
  <c r="J162" i="90"/>
  <c r="I162" i="90"/>
  <c r="G74" i="90"/>
  <c r="B106" i="90" s="1"/>
  <c r="G82" i="90"/>
  <c r="B114" i="90" s="1"/>
  <c r="B131" i="90"/>
  <c r="J131" i="90"/>
  <c r="AI132" i="90" a="1"/>
  <c r="AI132" i="90" s="1"/>
  <c r="AM132" i="90" a="1"/>
  <c r="AM132" i="90" s="1"/>
  <c r="AQ132" i="90" a="1"/>
  <c r="AQ132" i="90" s="1"/>
  <c r="AT164" i="90"/>
  <c r="AT195" i="90" s="1"/>
  <c r="AJ134" i="90" a="1"/>
  <c r="AJ134" i="90" s="1"/>
  <c r="AN134" i="90" a="1"/>
  <c r="AN134" i="90" s="1"/>
  <c r="AN135" i="90" a="1"/>
  <c r="AN135" i="90" s="1"/>
  <c r="AH136" i="90" a="1"/>
  <c r="AH136" i="90" s="1"/>
  <c r="AM136" i="90" a="1"/>
  <c r="AM136" i="90" s="1"/>
  <c r="AH138" i="90" a="1"/>
  <c r="AH138" i="90" s="1"/>
  <c r="AM138" i="90" a="1"/>
  <c r="AM138" i="90" s="1"/>
  <c r="AI139" i="90" a="1"/>
  <c r="AI139" i="90" s="1"/>
  <c r="AO139" i="90" a="1"/>
  <c r="AO139" i="90" s="1"/>
  <c r="AI141" i="90" a="1"/>
  <c r="AI141" i="90" s="1"/>
  <c r="AN141" i="90" a="1"/>
  <c r="AN141" i="90" s="1"/>
  <c r="AP144" i="90" a="1"/>
  <c r="AP144" i="90" s="1"/>
  <c r="AI145" i="90" a="1"/>
  <c r="AI145" i="90" s="1"/>
  <c r="AO147" i="90" a="1"/>
  <c r="AO147" i="90" s="1"/>
  <c r="AK158" i="90" a="1"/>
  <c r="AK158" i="90" s="1"/>
  <c r="AG229" i="90"/>
  <c r="AG225" i="90"/>
  <c r="AG193" i="90"/>
  <c r="AG162" i="90"/>
  <c r="AU167" i="90"/>
  <c r="AU198" i="90" s="1"/>
  <c r="AP174" i="90"/>
  <c r="AP205" i="90" s="1"/>
  <c r="AK149" i="90" a="1"/>
  <c r="AK149" i="90" s="1"/>
  <c r="AQ133" i="90" a="1"/>
  <c r="AQ133" i="90" s="1"/>
  <c r="AK135" i="90" a="1"/>
  <c r="AK135" i="90" s="1"/>
  <c r="AU169" i="90"/>
  <c r="AU200" i="90" s="1"/>
  <c r="AN140" i="90" a="1"/>
  <c r="AN140" i="90" s="1"/>
  <c r="DF5" i="90"/>
  <c r="CO8" i="90"/>
  <c r="N225" i="90"/>
  <c r="M225" i="90"/>
  <c r="N229" i="90"/>
  <c r="M229" i="90"/>
  <c r="N193" i="90"/>
  <c r="M193" i="90"/>
  <c r="N162" i="90"/>
  <c r="M162" i="90"/>
  <c r="V225" i="90"/>
  <c r="U225" i="90"/>
  <c r="V229" i="90"/>
  <c r="U229" i="90"/>
  <c r="V193" i="90"/>
  <c r="U193" i="90"/>
  <c r="Y229" i="90"/>
  <c r="Y225" i="90"/>
  <c r="Z229" i="90"/>
  <c r="Y193" i="90"/>
  <c r="Z225" i="90"/>
  <c r="Z193" i="90"/>
  <c r="Z162" i="90"/>
  <c r="Y162" i="90"/>
  <c r="AJ158" i="90" a="1"/>
  <c r="AJ158" i="90" s="1"/>
  <c r="AI156" i="90" a="1"/>
  <c r="AI156" i="90" s="1"/>
  <c r="AH154" i="90" a="1"/>
  <c r="AH154" i="90" s="1"/>
  <c r="AI161" i="90" a="1"/>
  <c r="AI161" i="90" s="1"/>
  <c r="AH159" i="90" a="1"/>
  <c r="AH159" i="90" s="1"/>
  <c r="AJ160" i="90" a="1"/>
  <c r="AJ160" i="90" s="1"/>
  <c r="AI158" i="90" a="1"/>
  <c r="AI158" i="90" s="1"/>
  <c r="AH156" i="90" a="1"/>
  <c r="AH156" i="90" s="1"/>
  <c r="AH161" i="90" a="1"/>
  <c r="AH161" i="90" s="1"/>
  <c r="AJ157" i="90" a="1"/>
  <c r="AJ157" i="90" s="1"/>
  <c r="AI155" i="90" a="1"/>
  <c r="AI155" i="90" s="1"/>
  <c r="AH153" i="90" a="1"/>
  <c r="AH153" i="90" s="1"/>
  <c r="AI160" i="90" a="1"/>
  <c r="AI160" i="90" s="1"/>
  <c r="AH158" i="90" a="1"/>
  <c r="AH158" i="90" s="1"/>
  <c r="AJ154" i="90" a="1"/>
  <c r="AJ154" i="90" s="1"/>
  <c r="AI152" i="90" a="1"/>
  <c r="AI152" i="90" s="1"/>
  <c r="AI153" i="90" a="1"/>
  <c r="AI153" i="90" s="1"/>
  <c r="AI150" i="90" a="1"/>
  <c r="AI150" i="90" s="1"/>
  <c r="AH148" i="90" a="1"/>
  <c r="AH148" i="90" s="1"/>
  <c r="AJ144" i="90" a="1"/>
  <c r="AJ144" i="90" s="1"/>
  <c r="AI142" i="90" a="1"/>
  <c r="AI142" i="90" s="1"/>
  <c r="AH157" i="90" a="1"/>
  <c r="AH157" i="90" s="1"/>
  <c r="AI154" i="90" a="1"/>
  <c r="AI154" i="90" s="1"/>
  <c r="AH152" i="90" a="1"/>
  <c r="AH152" i="90" s="1"/>
  <c r="AH151" i="90" a="1"/>
  <c r="AH151" i="90" s="1"/>
  <c r="AJ149" i="90" a="1"/>
  <c r="AJ149" i="90" s="1"/>
  <c r="AI147" i="90" a="1"/>
  <c r="AI147" i="90" s="1"/>
  <c r="AH160" i="90" a="1"/>
  <c r="AH160" i="90" s="1"/>
  <c r="AH150" i="90" a="1"/>
  <c r="AH150" i="90" s="1"/>
  <c r="AJ146" i="90" a="1"/>
  <c r="AJ146" i="90" s="1"/>
  <c r="AI144" i="90" a="1"/>
  <c r="AI144" i="90" s="1"/>
  <c r="AJ159" i="90" a="1"/>
  <c r="AJ159" i="90" s="1"/>
  <c r="AJ155" i="90" a="1"/>
  <c r="AJ155" i="90" s="1"/>
  <c r="AI149" i="90" a="1"/>
  <c r="AI149" i="90" s="1"/>
  <c r="AH147" i="90" a="1"/>
  <c r="AH147" i="90" s="1"/>
  <c r="AJ143" i="90" a="1"/>
  <c r="AJ143" i="90" s="1"/>
  <c r="AJ151" i="90" a="1"/>
  <c r="AJ151" i="90" s="1"/>
  <c r="AH149" i="90" a="1"/>
  <c r="AH149" i="90" s="1"/>
  <c r="AH145" i="90" a="1"/>
  <c r="AH145" i="90" s="1"/>
  <c r="AH144" i="90" a="1"/>
  <c r="AH144" i="90" s="1"/>
  <c r="AH143" i="90" a="1"/>
  <c r="AH143" i="90" s="1"/>
  <c r="AJ152" i="90" a="1"/>
  <c r="AJ152" i="90" s="1"/>
  <c r="AJ150" i="90" a="1"/>
  <c r="AJ150" i="90" s="1"/>
  <c r="AJ139" i="90" a="1"/>
  <c r="AJ139" i="90" s="1"/>
  <c r="AI137" i="90" a="1"/>
  <c r="AI137" i="90" s="1"/>
  <c r="AH135" i="90" a="1"/>
  <c r="AH135" i="90" s="1"/>
  <c r="AI159" i="90" a="1"/>
  <c r="AI159" i="90" s="1"/>
  <c r="AI151" i="90" a="1"/>
  <c r="AI151" i="90" s="1"/>
  <c r="AH140" i="90" a="1"/>
  <c r="AH140" i="90" s="1"/>
  <c r="AJ136" i="90" a="1"/>
  <c r="AJ136" i="90" s="1"/>
  <c r="AJ156" i="90" a="1"/>
  <c r="AJ156" i="90" s="1"/>
  <c r="AH155" i="90" a="1"/>
  <c r="AH155" i="90" s="1"/>
  <c r="AJ147" i="90" a="1"/>
  <c r="AJ147" i="90" s="1"/>
  <c r="AJ161" i="90" a="1"/>
  <c r="AJ161" i="90" s="1"/>
  <c r="AA131" i="90"/>
  <c r="AH133" i="90" a="1"/>
  <c r="AH133" i="90" s="1"/>
  <c r="AL133" i="90" a="1"/>
  <c r="AL133" i="90" s="1"/>
  <c r="AP133" i="90" a="1"/>
  <c r="AP133" i="90" s="1"/>
  <c r="AJ135" i="90" a="1"/>
  <c r="AJ135" i="90" s="1"/>
  <c r="AT198" i="90"/>
  <c r="AT167" i="90"/>
  <c r="AK137" i="90" a="1"/>
  <c r="AK137" i="90" s="1"/>
  <c r="AP137" i="90" a="1"/>
  <c r="AP137" i="90" s="1"/>
  <c r="AM140" i="90" a="1"/>
  <c r="AM140" i="90" s="1"/>
  <c r="AO143" i="90" a="1"/>
  <c r="AO143" i="90" s="1"/>
  <c r="AM146" i="90" a="1"/>
  <c r="AM146" i="90" s="1"/>
  <c r="AJ148" i="90" a="1"/>
  <c r="AJ148" i="90" s="1"/>
  <c r="V162" i="90"/>
  <c r="AT181" i="90"/>
  <c r="AT212" i="90" s="1"/>
  <c r="AT220" i="90"/>
  <c r="AT204" i="90"/>
  <c r="AT173" i="90"/>
  <c r="AT175" i="90"/>
  <c r="AT206" i="90" s="1"/>
  <c r="AT169" i="90"/>
  <c r="AT200" i="90" s="1"/>
  <c r="AT177" i="90"/>
  <c r="AT208" i="90" s="1"/>
  <c r="AT209" i="90"/>
  <c r="AT178" i="90"/>
  <c r="AT182" i="90"/>
  <c r="AT213" i="90" s="1"/>
  <c r="AT183" i="90"/>
  <c r="AT214" i="90" s="1"/>
  <c r="AT207" i="90"/>
  <c r="AT176" i="90"/>
  <c r="AT191" i="90"/>
  <c r="AT222" i="90" s="1"/>
  <c r="AT179" i="90"/>
  <c r="AT210" i="90" s="1"/>
  <c r="AT186" i="90"/>
  <c r="AT217" i="90" s="1"/>
  <c r="AT174" i="90"/>
  <c r="AT205" i="90" s="1"/>
  <c r="AT184" i="90"/>
  <c r="AT215" i="90" s="1"/>
  <c r="AT192" i="90"/>
  <c r="AT223" i="90" s="1"/>
  <c r="AT187" i="90"/>
  <c r="AT218" i="90" s="1"/>
  <c r="AT190" i="90"/>
  <c r="AT221" i="90" s="1"/>
  <c r="AT219" i="90"/>
  <c r="AT188" i="90"/>
  <c r="AI374" i="81"/>
  <c r="AI136" i="90" l="1" a="1"/>
  <c r="AI136" i="90" s="1"/>
  <c r="AI167" i="90" s="1"/>
  <c r="AI198" i="90" s="1"/>
  <c r="AQ148" i="90" a="1"/>
  <c r="AQ148" i="90" s="1"/>
  <c r="AQ179" i="90" s="1"/>
  <c r="AQ210" i="90" s="1"/>
  <c r="AJ132" i="90" a="1"/>
  <c r="AJ132" i="90" s="1"/>
  <c r="AJ163" i="90" s="1"/>
  <c r="AJ194" i="90" s="1"/>
  <c r="AH134" i="90" a="1"/>
  <c r="AH134" i="90" s="1"/>
  <c r="AH165" i="90" s="1"/>
  <c r="AH196" i="90" s="1"/>
  <c r="AI146" i="90" a="1"/>
  <c r="AI146" i="90" s="1"/>
  <c r="AI177" i="90" s="1"/>
  <c r="AI208" i="90" s="1"/>
  <c r="U150" i="90" a="1"/>
  <c r="U150" i="90" s="1"/>
  <c r="AC143" i="90" a="1"/>
  <c r="AC143" i="90" s="1"/>
  <c r="K133" i="90" a="1"/>
  <c r="K133" i="90" s="1"/>
  <c r="K143" i="90" a="1"/>
  <c r="K143" i="90" s="1"/>
  <c r="H132" i="90" a="1"/>
  <c r="H132" i="90" s="1"/>
  <c r="H163" i="90" s="1"/>
  <c r="H194" i="90" s="1"/>
  <c r="AA148" i="90" a="1"/>
  <c r="AA148" i="90" s="1"/>
  <c r="AA179" i="90" s="1"/>
  <c r="AA210" i="90" s="1"/>
  <c r="S161" i="90" a="1"/>
  <c r="S161" i="90" s="1"/>
  <c r="S192" i="90" s="1"/>
  <c r="S223" i="90" s="1"/>
  <c r="Q134" i="90" a="1"/>
  <c r="Q134" i="90" s="1"/>
  <c r="Q165" i="90" s="1"/>
  <c r="Q196" i="90" s="1"/>
  <c r="Y144" i="90" a="1"/>
  <c r="Y144" i="90" s="1"/>
  <c r="Y175" i="90" s="1"/>
  <c r="Y206" i="90" s="1"/>
  <c r="A134" i="90" a="1"/>
  <c r="A134" i="90" s="1"/>
  <c r="A165" i="90" s="1"/>
  <c r="A196" i="90" s="1"/>
  <c r="AC136" i="90" a="1"/>
  <c r="AC136" i="90" s="1"/>
  <c r="AO165" i="90"/>
  <c r="AO196" i="90" s="1"/>
  <c r="AN194" i="90"/>
  <c r="AK184" i="90"/>
  <c r="AK215" i="90" s="1"/>
  <c r="AL166" i="90"/>
  <c r="AL197" i="90" s="1"/>
  <c r="AL191" i="90"/>
  <c r="AL222" i="90" s="1"/>
  <c r="AL182" i="90"/>
  <c r="AL213" i="90" s="1"/>
  <c r="AL179" i="90"/>
  <c r="AL210" i="90" s="1"/>
  <c r="AL184" i="90"/>
  <c r="AL215" i="90" s="1"/>
  <c r="AM192" i="90"/>
  <c r="AM223" i="90" s="1"/>
  <c r="AN181" i="90"/>
  <c r="AN212" i="90" s="1"/>
  <c r="AN164" i="90"/>
  <c r="AN195" i="90" s="1"/>
  <c r="G152" i="90" a="1"/>
  <c r="G152" i="90" s="1"/>
  <c r="F152" i="90" a="1"/>
  <c r="F152" i="90" s="1"/>
  <c r="L142" i="90" a="1"/>
  <c r="L142" i="90" s="1"/>
  <c r="S142" i="90" a="1"/>
  <c r="S142" i="90" s="1"/>
  <c r="D153" i="90" a="1"/>
  <c r="D153" i="90" s="1"/>
  <c r="C151" i="90" a="1"/>
  <c r="C151" i="90" s="1"/>
  <c r="Y139" i="90" a="1"/>
  <c r="Y139" i="90" s="1"/>
  <c r="H136" i="90" a="1"/>
  <c r="H136" i="90" s="1"/>
  <c r="H135" i="90" a="1"/>
  <c r="H135" i="90" s="1"/>
  <c r="V146" i="90" a="1"/>
  <c r="V146" i="90" s="1"/>
  <c r="Y137" i="90" a="1"/>
  <c r="Y137" i="90" s="1"/>
  <c r="AC133" i="90" a="1"/>
  <c r="AC133" i="90" s="1"/>
  <c r="AD136" i="90" a="1"/>
  <c r="AD136" i="90" s="1"/>
  <c r="R141" i="90" a="1"/>
  <c r="R141" i="90" s="1"/>
  <c r="G134" i="90" a="1"/>
  <c r="G134" i="90" s="1"/>
  <c r="B143" i="90" a="1"/>
  <c r="B143" i="90" s="1"/>
  <c r="D140" i="90" a="1"/>
  <c r="D140" i="90" s="1"/>
  <c r="H133" i="90" a="1"/>
  <c r="H133" i="90" s="1"/>
  <c r="AF141" i="90" a="1"/>
  <c r="AF141" i="90" s="1"/>
  <c r="U161" i="90" a="1"/>
  <c r="U161" i="90" s="1"/>
  <c r="AB142" i="90" a="1"/>
  <c r="AB142" i="90" s="1"/>
  <c r="T156" i="90" a="1"/>
  <c r="T156" i="90" s="1"/>
  <c r="C135" i="90" a="1"/>
  <c r="C135" i="90" s="1"/>
  <c r="R138" i="90" a="1"/>
  <c r="R138" i="90" s="1"/>
  <c r="K132" i="90" a="1"/>
  <c r="K132" i="90" s="1"/>
  <c r="P143" i="90" a="1"/>
  <c r="P143" i="90" s="1"/>
  <c r="Z135" i="90" a="1"/>
  <c r="Z135" i="90" s="1"/>
  <c r="F137" i="90" a="1"/>
  <c r="F137" i="90" s="1"/>
  <c r="T143" i="90" a="1"/>
  <c r="T143" i="90" s="1"/>
  <c r="N134" i="90" a="1"/>
  <c r="N134" i="90" s="1"/>
  <c r="AC142" i="90" a="1"/>
  <c r="AC142" i="90" s="1"/>
  <c r="A135" i="90" a="1"/>
  <c r="A135" i="90" s="1"/>
  <c r="C145" i="90" a="1"/>
  <c r="C145" i="90" s="1"/>
  <c r="AD156" i="90" a="1"/>
  <c r="AD156" i="90" s="1"/>
  <c r="AR157" i="90" a="1"/>
  <c r="AR157" i="90" s="1"/>
  <c r="AD158" i="90" a="1"/>
  <c r="AD158" i="90" s="1"/>
  <c r="K150" i="90" a="1"/>
  <c r="K150" i="90" s="1"/>
  <c r="AE147" i="90" a="1"/>
  <c r="AE147" i="90" s="1"/>
  <c r="M158" i="90" a="1"/>
  <c r="M158" i="90" s="1"/>
  <c r="F157" i="90" a="1"/>
  <c r="F157" i="90" s="1"/>
  <c r="G140" i="90" a="1"/>
  <c r="G140" i="90" s="1"/>
  <c r="AR137" i="90" a="1"/>
  <c r="AR137" i="90" s="1"/>
  <c r="M143" i="90" a="1"/>
  <c r="M143" i="90" s="1"/>
  <c r="L134" i="90" a="1"/>
  <c r="L134" i="90" s="1"/>
  <c r="V132" i="90" a="1"/>
  <c r="V132" i="90" s="1"/>
  <c r="D132" i="90" a="1"/>
  <c r="D132" i="90" s="1"/>
  <c r="E142" i="90" a="1"/>
  <c r="E142" i="90" s="1"/>
  <c r="AG136" i="90" a="1"/>
  <c r="AG136" i="90" s="1"/>
  <c r="V149" i="90" a="1"/>
  <c r="V149" i="90" s="1"/>
  <c r="G139" i="90" a="1"/>
  <c r="G139" i="90" s="1"/>
  <c r="H142" i="90" a="1"/>
  <c r="H142" i="90" s="1"/>
  <c r="AD157" i="90" a="1"/>
  <c r="AD157" i="90" s="1"/>
  <c r="B136" i="90" a="1"/>
  <c r="B136" i="90" s="1"/>
  <c r="M151" i="90" a="1"/>
  <c r="M151" i="90" s="1"/>
  <c r="V139" i="90" a="1"/>
  <c r="V139" i="90" s="1"/>
  <c r="Z161" i="90" a="1"/>
  <c r="Z161" i="90" s="1"/>
  <c r="M153" i="90" a="1"/>
  <c r="M153" i="90" s="1"/>
  <c r="A157" i="90" a="1"/>
  <c r="A157" i="90" s="1"/>
  <c r="P148" i="90" a="1"/>
  <c r="P148" i="90" s="1"/>
  <c r="Q150" i="90" a="1"/>
  <c r="Q150" i="90" s="1"/>
  <c r="AF160" i="90" a="1"/>
  <c r="AF160" i="90" s="1"/>
  <c r="A156" i="90" a="1"/>
  <c r="A156" i="90" s="1"/>
  <c r="Y152" i="90" a="1"/>
  <c r="Y152" i="90" s="1"/>
  <c r="F147" i="90" a="1"/>
  <c r="F147" i="90" s="1"/>
  <c r="L139" i="90" a="1"/>
  <c r="L139" i="90" s="1"/>
  <c r="AE156" i="90" a="1"/>
  <c r="AE156" i="90" s="1"/>
  <c r="C155" i="90" a="1"/>
  <c r="C155" i="90" s="1"/>
  <c r="M146" i="90" a="1"/>
  <c r="M146" i="90" s="1"/>
  <c r="U148" i="90" a="1"/>
  <c r="U148" i="90" s="1"/>
  <c r="U147" i="90" a="1"/>
  <c r="U147" i="90" s="1"/>
  <c r="U138" i="90" a="1"/>
  <c r="U138" i="90" s="1"/>
  <c r="AL172" i="90"/>
  <c r="AL203" i="90" s="1"/>
  <c r="AK167" i="90"/>
  <c r="AK198" i="90" s="1"/>
  <c r="K145" i="90" a="1"/>
  <c r="K145" i="90" s="1"/>
  <c r="K141" i="90" a="1"/>
  <c r="K141" i="90" s="1"/>
  <c r="G146" i="90" a="1"/>
  <c r="G146" i="90" s="1"/>
  <c r="AD145" i="90" a="1"/>
  <c r="AD145" i="90" s="1"/>
  <c r="P140" i="90" a="1"/>
  <c r="P140" i="90" s="1"/>
  <c r="AB134" i="90" a="1"/>
  <c r="AB134" i="90" s="1"/>
  <c r="Y142" i="90" a="1"/>
  <c r="Y142" i="90" s="1"/>
  <c r="AJ180" i="90"/>
  <c r="AJ211" i="90" s="1"/>
  <c r="AI187" i="90"/>
  <c r="AI218" i="90" s="1"/>
  <c r="AL167" i="90"/>
  <c r="AL198" i="90" s="1"/>
  <c r="U181" i="90"/>
  <c r="U212" i="90" s="1"/>
  <c r="J157" i="90" a="1"/>
  <c r="J157" i="90" s="1"/>
  <c r="J147" i="90" a="1"/>
  <c r="J147" i="90" s="1"/>
  <c r="J152" i="90" a="1"/>
  <c r="J152" i="90" s="1"/>
  <c r="J160" i="90" a="1"/>
  <c r="J160" i="90" s="1"/>
  <c r="J145" i="90" a="1"/>
  <c r="J145" i="90" s="1"/>
  <c r="J146" i="90" a="1"/>
  <c r="J146" i="90" s="1"/>
  <c r="J159" i="90" a="1"/>
  <c r="J159" i="90" s="1"/>
  <c r="J161" i="90" a="1"/>
  <c r="J161" i="90" s="1"/>
  <c r="J149" i="90" a="1"/>
  <c r="J149" i="90" s="1"/>
  <c r="J154" i="90" a="1"/>
  <c r="J154" i="90" s="1"/>
  <c r="J156" i="90" a="1"/>
  <c r="J156" i="90" s="1"/>
  <c r="J158" i="90" a="1"/>
  <c r="J158" i="90" s="1"/>
  <c r="J153" i="90" a="1"/>
  <c r="J153" i="90" s="1"/>
  <c r="J143" i="90" a="1"/>
  <c r="J143" i="90" s="1"/>
  <c r="J136" i="90" a="1"/>
  <c r="J136" i="90" s="1"/>
  <c r="J132" i="90" a="1"/>
  <c r="J132" i="90" s="1"/>
  <c r="J142" i="90" a="1"/>
  <c r="J142" i="90" s="1"/>
  <c r="J134" i="90" a="1"/>
  <c r="J134" i="90" s="1"/>
  <c r="J151" i="90" a="1"/>
  <c r="J151" i="90" s="1"/>
  <c r="J144" i="90" a="1"/>
  <c r="J144" i="90" s="1"/>
  <c r="J138" i="90" a="1"/>
  <c r="J138" i="90" s="1"/>
  <c r="J148" i="90" a="1"/>
  <c r="J148" i="90" s="1"/>
  <c r="J139" i="90" a="1"/>
  <c r="J139" i="90" s="1"/>
  <c r="J150" i="90" a="1"/>
  <c r="J150" i="90" s="1"/>
  <c r="J140" i="90" a="1"/>
  <c r="J140" i="90" s="1"/>
  <c r="J155" i="90" a="1"/>
  <c r="J155" i="90" s="1"/>
  <c r="J137" i="90" a="1"/>
  <c r="J137" i="90" s="1"/>
  <c r="J133" i="90" a="1"/>
  <c r="J133" i="90" s="1"/>
  <c r="J141" i="90" a="1"/>
  <c r="J141" i="90" s="1"/>
  <c r="P135" i="90" a="1"/>
  <c r="P135" i="90" s="1"/>
  <c r="AN172" i="90"/>
  <c r="AN203" i="90" s="1"/>
  <c r="AK163" i="90"/>
  <c r="AK194" i="90" s="1"/>
  <c r="AO181" i="90"/>
  <c r="AO212" i="90" s="1"/>
  <c r="AN186" i="90"/>
  <c r="AN217" i="90" s="1"/>
  <c r="AO175" i="90"/>
  <c r="AO206" i="90" s="1"/>
  <c r="AP178" i="90"/>
  <c r="AP209" i="90" s="1"/>
  <c r="AO188" i="90"/>
  <c r="AO219" i="90" s="1"/>
  <c r="AP188" i="90"/>
  <c r="AP219" i="90" s="1"/>
  <c r="AQ183" i="90"/>
  <c r="AQ214" i="90" s="1"/>
  <c r="AO190" i="90"/>
  <c r="AO221" i="90" s="1"/>
  <c r="AP185" i="90"/>
  <c r="AP216" i="90" s="1"/>
  <c r="O146" i="90" a="1"/>
  <c r="O146" i="90" s="1"/>
  <c r="AG155" i="90" a="1"/>
  <c r="AG155" i="90" s="1"/>
  <c r="A132" i="90" a="1"/>
  <c r="A132" i="90" s="1"/>
  <c r="E132" i="90" a="1"/>
  <c r="E132" i="90" s="1"/>
  <c r="U139" i="90" a="1"/>
  <c r="U139" i="90" s="1"/>
  <c r="N141" i="90" a="1"/>
  <c r="N141" i="90" s="1"/>
  <c r="AJ167" i="90"/>
  <c r="AJ198" i="90" s="1"/>
  <c r="AH172" i="90"/>
  <c r="AH203" i="90" s="1"/>
  <c r="X150" i="90" a="1"/>
  <c r="X150" i="90" s="1"/>
  <c r="AN166" i="90"/>
  <c r="AN197" i="90"/>
  <c r="AP191" i="90"/>
  <c r="AP222" i="90" s="1"/>
  <c r="AL174" i="90"/>
  <c r="AL205" i="90" s="1"/>
  <c r="AL177" i="90"/>
  <c r="AL208" i="90" s="1"/>
  <c r="AM188" i="90"/>
  <c r="AM219" i="90" s="1"/>
  <c r="AM190" i="90"/>
  <c r="AM221" i="90" s="1"/>
  <c r="AM183" i="90"/>
  <c r="AM214" i="90" s="1"/>
  <c r="AK185" i="90"/>
  <c r="AK216" i="90" s="1"/>
  <c r="AJ171" i="90"/>
  <c r="AJ202" i="90" s="1"/>
  <c r="W142" i="90" a="1"/>
  <c r="W142" i="90" s="1"/>
  <c r="W161" i="90" a="1"/>
  <c r="W161" i="90" s="1"/>
  <c r="W153" i="90" a="1"/>
  <c r="W153" i="90" s="1"/>
  <c r="W144" i="90" a="1"/>
  <c r="W144" i="90" s="1"/>
  <c r="W146" i="90" a="1"/>
  <c r="W146" i="90" s="1"/>
  <c r="W155" i="90" a="1"/>
  <c r="W155" i="90" s="1"/>
  <c r="W154" i="90" a="1"/>
  <c r="W154" i="90" s="1"/>
  <c r="W143" i="90" a="1"/>
  <c r="W143" i="90" s="1"/>
  <c r="W151" i="90" a="1"/>
  <c r="W151" i="90" s="1"/>
  <c r="W159" i="90" a="1"/>
  <c r="W159" i="90" s="1"/>
  <c r="W135" i="90" a="1"/>
  <c r="W135" i="90" s="1"/>
  <c r="W152" i="90" a="1"/>
  <c r="W152" i="90" s="1"/>
  <c r="W149" i="90" a="1"/>
  <c r="W149" i="90" s="1"/>
  <c r="W133" i="90" a="1"/>
  <c r="W133" i="90" s="1"/>
  <c r="W150" i="90" a="1"/>
  <c r="W150" i="90" s="1"/>
  <c r="W137" i="90" a="1"/>
  <c r="W137" i="90" s="1"/>
  <c r="W140" i="90" a="1"/>
  <c r="W140" i="90" s="1"/>
  <c r="W156" i="90" a="1"/>
  <c r="W156" i="90" s="1"/>
  <c r="W136" i="90" a="1"/>
  <c r="W136" i="90" s="1"/>
  <c r="W132" i="90" a="1"/>
  <c r="W132" i="90" s="1"/>
  <c r="W134" i="90" a="1"/>
  <c r="W134" i="90" s="1"/>
  <c r="W139" i="90" a="1"/>
  <c r="W139" i="90" s="1"/>
  <c r="W158" i="90" a="1"/>
  <c r="W158" i="90" s="1"/>
  <c r="W160" i="90" a="1"/>
  <c r="W160" i="90" s="1"/>
  <c r="W138" i="90" a="1"/>
  <c r="W138" i="90" s="1"/>
  <c r="W141" i="90" a="1"/>
  <c r="W141" i="90" s="1"/>
  <c r="W147" i="90" a="1"/>
  <c r="W147" i="90" s="1"/>
  <c r="W148" i="90" a="1"/>
  <c r="W148" i="90" s="1"/>
  <c r="W157" i="90" a="1"/>
  <c r="W157" i="90" s="1"/>
  <c r="W145" i="90" a="1"/>
  <c r="W145" i="90" s="1"/>
  <c r="AL180" i="90"/>
  <c r="AL211" i="90" s="1"/>
  <c r="AL170" i="90"/>
  <c r="AL201" i="90" s="1"/>
  <c r="F134" i="90" a="1"/>
  <c r="F134" i="90" s="1"/>
  <c r="X133" i="90" a="1"/>
  <c r="X133" i="90" s="1"/>
  <c r="Z136" i="90" a="1"/>
  <c r="Z136" i="90" s="1"/>
  <c r="AA134" i="90" a="1"/>
  <c r="AA134" i="90" s="1"/>
  <c r="E158" i="90" a="1"/>
  <c r="E158" i="90" s="1"/>
  <c r="Q144" i="90" a="1"/>
  <c r="Q144" i="90" s="1"/>
  <c r="AJ176" i="90"/>
  <c r="AJ207" i="90" s="1"/>
  <c r="AJ183" i="90"/>
  <c r="AJ214" i="90" s="1"/>
  <c r="AJ188" i="90"/>
  <c r="AJ219" i="90" s="1"/>
  <c r="A136" i="90" a="1"/>
  <c r="A136" i="90" s="1"/>
  <c r="C139" i="90" a="1"/>
  <c r="C139" i="90" s="1"/>
  <c r="AA159" i="90" a="1"/>
  <c r="AA159" i="90" s="1"/>
  <c r="AK183" i="90"/>
  <c r="AK214" i="90" s="1"/>
  <c r="AK168" i="90"/>
  <c r="AK199" i="90" s="1"/>
  <c r="AH166" i="90"/>
  <c r="AH197" i="90" s="1"/>
  <c r="AH188" i="90"/>
  <c r="AH219" i="90" s="1"/>
  <c r="AJ191" i="90"/>
  <c r="AJ222" i="90" s="1"/>
  <c r="AH177" i="90"/>
  <c r="AH208" i="90" s="1"/>
  <c r="AL169" i="90"/>
  <c r="AL200" i="90" s="1"/>
  <c r="O139" i="90" a="1"/>
  <c r="O139" i="90" s="1"/>
  <c r="O136" i="90" a="1"/>
  <c r="O136" i="90" s="1"/>
  <c r="Q135" i="90" a="1"/>
  <c r="Q135" i="90" s="1"/>
  <c r="V138" i="90" a="1"/>
  <c r="V138" i="90" s="1"/>
  <c r="M133" i="90" a="1"/>
  <c r="M133" i="90" s="1"/>
  <c r="B142" i="90" a="1"/>
  <c r="B142" i="90" s="1"/>
  <c r="T141" i="90" a="1"/>
  <c r="T141" i="90" s="1"/>
  <c r="AP164" i="90"/>
  <c r="AP195" i="90" s="1"/>
  <c r="AI181" i="90"/>
  <c r="AI212" i="90" s="1"/>
  <c r="AO183" i="90"/>
  <c r="AO214" i="90" s="1"/>
  <c r="K164" i="90"/>
  <c r="K195" i="90" s="1"/>
  <c r="AC174" i="90"/>
  <c r="AC205" i="90" s="1"/>
  <c r="H143" i="90" a="1"/>
  <c r="H143" i="90" s="1"/>
  <c r="B139" i="90" a="1"/>
  <c r="B139" i="90" s="1"/>
  <c r="AP165" i="90"/>
  <c r="AP196" i="90" s="1"/>
  <c r="AJ192" i="90"/>
  <c r="AJ223" i="90" s="1"/>
  <c r="AH180" i="90"/>
  <c r="AH211" i="90" s="1"/>
  <c r="AJ177" i="90"/>
  <c r="AJ208" i="90" s="1"/>
  <c r="AH189" i="90"/>
  <c r="AH220" i="90" s="1"/>
  <c r="AM165" i="90"/>
  <c r="AM196" i="90" s="1"/>
  <c r="AI166" i="90"/>
  <c r="AI197" i="90" s="1"/>
  <c r="AM166" i="90"/>
  <c r="AM197" i="90" s="1"/>
  <c r="I134" i="90" a="1"/>
  <c r="I134" i="90" s="1"/>
  <c r="O138" i="90" a="1"/>
  <c r="O138" i="90" s="1"/>
  <c r="M137" i="90" a="1"/>
  <c r="M137" i="90" s="1"/>
  <c r="AC139" i="90" a="1"/>
  <c r="AC139" i="90" s="1"/>
  <c r="J135" i="90" a="1"/>
  <c r="J135" i="90" s="1"/>
  <c r="AE134" i="90" a="1"/>
  <c r="AE134" i="90" s="1"/>
  <c r="B133" i="90" a="1"/>
  <c r="B133" i="90" s="1"/>
  <c r="AM177" i="90"/>
  <c r="AM208" i="90" s="1"/>
  <c r="AI180" i="90"/>
  <c r="AI211" i="90" s="1"/>
  <c r="K174" i="90"/>
  <c r="K205" i="90" s="1"/>
  <c r="AC167" i="90"/>
  <c r="AC198" i="90" s="1"/>
  <c r="AK189" i="90"/>
  <c r="AK220" i="90" s="1"/>
  <c r="AM169" i="90"/>
  <c r="AM200" i="90" s="1"/>
  <c r="AO173" i="90"/>
  <c r="AO204" i="90" s="1"/>
  <c r="AO172" i="90"/>
  <c r="AO203" i="90" s="1"/>
  <c r="AQ188" i="90"/>
  <c r="AQ219" i="90" s="1"/>
  <c r="AO189" i="90"/>
  <c r="AO220" i="90" s="1"/>
  <c r="AQ181" i="90"/>
  <c r="AQ212" i="90" s="1"/>
  <c r="AP179" i="90"/>
  <c r="AP210" i="90" s="1"/>
  <c r="AQ191" i="90"/>
  <c r="AQ222" i="90" s="1"/>
  <c r="AQ189" i="90"/>
  <c r="AQ220" i="90" s="1"/>
  <c r="AK170" i="90"/>
  <c r="AK201" i="90" s="1"/>
  <c r="C138" i="90" a="1"/>
  <c r="C138" i="90" s="1"/>
  <c r="A139" i="90" a="1"/>
  <c r="A139" i="90" s="1"/>
  <c r="Y140" i="90" a="1"/>
  <c r="Y140" i="90" s="1"/>
  <c r="V142" i="90" a="1"/>
  <c r="V142" i="90" s="1"/>
  <c r="D137" i="90" a="1"/>
  <c r="D137" i="90" s="1"/>
  <c r="AA132" i="90" a="1"/>
  <c r="AA132" i="90" s="1"/>
  <c r="I136" i="90" a="1"/>
  <c r="I136" i="90" s="1"/>
  <c r="AO174" i="90"/>
  <c r="AO205" i="90" s="1"/>
  <c r="AL164" i="90"/>
  <c r="AL195" i="90" s="1"/>
  <c r="AH171" i="90"/>
  <c r="AH202" i="90" s="1"/>
  <c r="AH174" i="90"/>
  <c r="AH205" i="90" s="1"/>
  <c r="AJ186" i="90"/>
  <c r="AJ217" i="90" s="1"/>
  <c r="AH182" i="90"/>
  <c r="AH213" i="90" s="1"/>
  <c r="AI184" i="90"/>
  <c r="AI215" i="90" s="1"/>
  <c r="AH192" i="90"/>
  <c r="AH223" i="90" s="1"/>
  <c r="AJ189" i="90"/>
  <c r="AJ220" i="90" s="1"/>
  <c r="AO178" i="90"/>
  <c r="AO209" i="90" s="1"/>
  <c r="AH169" i="90"/>
  <c r="AH200" i="90" s="1"/>
  <c r="AQ163" i="90"/>
  <c r="AQ194" i="90" s="1"/>
  <c r="AP163" i="90"/>
  <c r="AP194" i="90" s="1"/>
  <c r="AI188" i="90"/>
  <c r="AI219" i="90" s="1"/>
  <c r="AM164" i="90"/>
  <c r="AM195" i="90" s="1"/>
  <c r="AQ176" i="90"/>
  <c r="AQ207" i="90" s="1"/>
  <c r="AO163" i="90"/>
  <c r="AO194" i="90" s="1"/>
  <c r="AK174" i="90"/>
  <c r="AK205" i="90" s="1"/>
  <c r="AM176" i="90"/>
  <c r="AM207" i="90" s="1"/>
  <c r="AK178" i="90"/>
  <c r="AK209" i="90" s="1"/>
  <c r="AM175" i="90"/>
  <c r="AM206" i="90" s="1"/>
  <c r="AM178" i="90"/>
  <c r="AM209" i="90" s="1"/>
  <c r="AK187" i="90"/>
  <c r="AK218" i="90" s="1"/>
  <c r="AL187" i="90"/>
  <c r="AL218" i="90" s="1"/>
  <c r="AN168" i="90"/>
  <c r="AN199" i="90" s="1"/>
  <c r="O150" i="90" a="1"/>
  <c r="O150" i="90" s="1"/>
  <c r="O137" i="90" a="1"/>
  <c r="O137" i="90" s="1"/>
  <c r="O157" i="90" a="1"/>
  <c r="O157" i="90" s="1"/>
  <c r="O143" i="90" a="1"/>
  <c r="O143" i="90" s="1"/>
  <c r="O148" i="90" a="1"/>
  <c r="O148" i="90" s="1"/>
  <c r="O142" i="90" a="1"/>
  <c r="O142" i="90" s="1"/>
  <c r="O154" i="90" a="1"/>
  <c r="O154" i="90" s="1"/>
  <c r="O161" i="90" a="1"/>
  <c r="O161" i="90" s="1"/>
  <c r="O151" i="90" a="1"/>
  <c r="O151" i="90" s="1"/>
  <c r="O144" i="90" a="1"/>
  <c r="O144" i="90" s="1"/>
  <c r="O156" i="90" a="1"/>
  <c r="O156" i="90" s="1"/>
  <c r="O158" i="90" a="1"/>
  <c r="O158" i="90" s="1"/>
  <c r="O160" i="90" a="1"/>
  <c r="O160" i="90" s="1"/>
  <c r="O147" i="90" a="1"/>
  <c r="O147" i="90" s="1"/>
  <c r="O145" i="90" a="1"/>
  <c r="O145" i="90" s="1"/>
  <c r="O159" i="90" a="1"/>
  <c r="O159" i="90" s="1"/>
  <c r="O155" i="90" a="1"/>
  <c r="O155" i="90" s="1"/>
  <c r="O135" i="90" a="1"/>
  <c r="O135" i="90" s="1"/>
  <c r="O152" i="90" a="1"/>
  <c r="O152" i="90" s="1"/>
  <c r="O149" i="90" a="1"/>
  <c r="O149" i="90" s="1"/>
  <c r="AP177" i="90"/>
  <c r="AP208" i="90" s="1"/>
  <c r="AP169" i="90"/>
  <c r="AP200" i="90" s="1"/>
  <c r="AN167" i="90"/>
  <c r="AN198" i="90" s="1"/>
  <c r="AP166" i="90"/>
  <c r="AP197" i="90" s="1"/>
  <c r="AN176" i="90"/>
  <c r="AN207" i="90" s="1"/>
  <c r="AQ180" i="90"/>
  <c r="AQ211" i="90" s="1"/>
  <c r="AO192" i="90"/>
  <c r="AO223" i="90" s="1"/>
  <c r="AQ173" i="90"/>
  <c r="AQ204" i="90" s="1"/>
  <c r="AN185" i="90"/>
  <c r="AN216" i="90" s="1"/>
  <c r="AP192" i="90"/>
  <c r="AP223" i="90" s="1"/>
  <c r="AQ187" i="90"/>
  <c r="AQ218" i="90" s="1"/>
  <c r="O141" i="90" a="1"/>
  <c r="O141" i="90" s="1"/>
  <c r="X138" i="90" a="1"/>
  <c r="X138" i="90" s="1"/>
  <c r="AA133" i="90" a="1"/>
  <c r="AA133" i="90" s="1"/>
  <c r="AF152" i="90" a="1"/>
  <c r="AF152" i="90" s="1"/>
  <c r="U136" i="90" a="1"/>
  <c r="U136" i="90" s="1"/>
  <c r="F139" i="90" a="1"/>
  <c r="F139" i="90" s="1"/>
  <c r="P141" i="90" a="1"/>
  <c r="P141" i="90" s="1"/>
  <c r="Q143" i="90" a="1"/>
  <c r="Q143" i="90" s="1"/>
  <c r="AR148" i="90" a="1"/>
  <c r="AR148" i="90" s="1"/>
  <c r="S157" i="90" a="1"/>
  <c r="S157" i="90" s="1"/>
  <c r="AB133" i="90" a="1"/>
  <c r="AB133" i="90" s="1"/>
  <c r="U135" i="90" a="1"/>
  <c r="U135" i="90" s="1"/>
  <c r="R137" i="90" a="1"/>
  <c r="R137" i="90" s="1"/>
  <c r="AE140" i="90" a="1"/>
  <c r="AE140" i="90" s="1"/>
  <c r="AG147" i="90" a="1"/>
  <c r="AG147" i="90" s="1"/>
  <c r="N138" i="90" a="1"/>
  <c r="N138" i="90" s="1"/>
  <c r="C140" i="90" a="1"/>
  <c r="C140" i="90" s="1"/>
  <c r="M132" i="90" a="1"/>
  <c r="M132" i="90" s="1"/>
  <c r="F132" i="90" a="1"/>
  <c r="F132" i="90" s="1"/>
  <c r="AA138" i="90" a="1"/>
  <c r="AA138" i="90" s="1"/>
  <c r="B141" i="90" a="1"/>
  <c r="B141" i="90" s="1"/>
  <c r="AR142" i="90" a="1"/>
  <c r="AR142" i="90" s="1"/>
  <c r="K148" i="90" a="1"/>
  <c r="K148" i="90" s="1"/>
  <c r="U134" i="90" a="1"/>
  <c r="U134" i="90" s="1"/>
  <c r="N157" i="90" a="1"/>
  <c r="N157" i="90" s="1"/>
  <c r="U132" i="90" a="1"/>
  <c r="U132" i="90" s="1"/>
  <c r="Q136" i="90" a="1"/>
  <c r="Q136" i="90" s="1"/>
  <c r="Q133" i="90" a="1"/>
  <c r="Q133" i="90" s="1"/>
  <c r="N135" i="90" a="1"/>
  <c r="N135" i="90" s="1"/>
  <c r="I137" i="90" a="1"/>
  <c r="I137" i="90" s="1"/>
  <c r="U140" i="90" a="1"/>
  <c r="U140" i="90" s="1"/>
  <c r="AC144" i="90" a="1"/>
  <c r="AC144" i="90" s="1"/>
  <c r="V151" i="90" a="1"/>
  <c r="V151" i="90" s="1"/>
  <c r="C133" i="90" a="1"/>
  <c r="C133" i="90" s="1"/>
  <c r="T148" i="90" a="1"/>
  <c r="T148" i="90" s="1"/>
  <c r="G136" i="90" a="1"/>
  <c r="G136" i="90" s="1"/>
  <c r="AE132" i="90" a="1"/>
  <c r="AE132" i="90" s="1"/>
  <c r="AF134" i="90" a="1"/>
  <c r="AF134" i="90" s="1"/>
  <c r="B138" i="90" a="1"/>
  <c r="B138" i="90" s="1"/>
  <c r="I139" i="90" a="1"/>
  <c r="I139" i="90" s="1"/>
  <c r="S141" i="90" a="1"/>
  <c r="S141" i="90" s="1"/>
  <c r="V145" i="90" a="1"/>
  <c r="V145" i="90" s="1"/>
  <c r="C159" i="90" a="1"/>
  <c r="C159" i="90" s="1"/>
  <c r="AF151" i="90" a="1"/>
  <c r="AF151" i="90" s="1"/>
  <c r="AG149" i="90" a="1"/>
  <c r="AG149" i="90" s="1"/>
  <c r="AR139" i="90" a="1"/>
  <c r="AR139" i="90" s="1"/>
  <c r="H151" i="90" a="1"/>
  <c r="H151" i="90" s="1"/>
  <c r="Z149" i="90" a="1"/>
  <c r="Z149" i="90" s="1"/>
  <c r="AD147" i="90" a="1"/>
  <c r="AD147" i="90" s="1"/>
  <c r="AG158" i="90" a="1"/>
  <c r="AG158" i="90" s="1"/>
  <c r="P159" i="90" a="1"/>
  <c r="P159" i="90" s="1"/>
  <c r="X156" i="90" a="1"/>
  <c r="X156" i="90" s="1"/>
  <c r="B148" i="90" a="1"/>
  <c r="B148" i="90" s="1"/>
  <c r="N155" i="90" a="1"/>
  <c r="N155" i="90" s="1"/>
  <c r="Y156" i="90" a="1"/>
  <c r="Y156" i="90" s="1"/>
  <c r="AA155" i="90" a="1"/>
  <c r="AA155" i="90" s="1"/>
  <c r="Y154" i="90" a="1"/>
  <c r="Y154" i="90" s="1"/>
  <c r="R159" i="90" a="1"/>
  <c r="R159" i="90" s="1"/>
  <c r="X158" i="90" a="1"/>
  <c r="X158" i="90" s="1"/>
  <c r="AH164" i="90"/>
  <c r="AH195" i="90" s="1"/>
  <c r="AI182" i="90"/>
  <c r="AI213" i="90" s="1"/>
  <c r="AH175" i="90"/>
  <c r="AH206" i="90" s="1"/>
  <c r="AJ190" i="90"/>
  <c r="AJ221" i="90" s="1"/>
  <c r="AH183" i="90"/>
  <c r="AH214" i="90" s="1"/>
  <c r="AI183" i="90"/>
  <c r="AI214" i="90" s="1"/>
  <c r="AH187" i="90"/>
  <c r="AH218" i="90" s="1"/>
  <c r="AN171" i="90"/>
  <c r="AN202" i="90" s="1"/>
  <c r="AI176" i="90"/>
  <c r="AI207" i="90" s="1"/>
  <c r="AM167" i="90"/>
  <c r="AM198" i="90" s="1"/>
  <c r="AM163" i="90"/>
  <c r="AM194" i="90" s="1"/>
  <c r="AH163" i="90"/>
  <c r="AH194" i="90" s="1"/>
  <c r="AI179" i="90"/>
  <c r="AI210" i="90" s="1"/>
  <c r="AO168" i="90"/>
  <c r="AO199" i="90" s="1"/>
  <c r="AJ172" i="90"/>
  <c r="AJ203" i="90" s="1"/>
  <c r="AJ173" i="90"/>
  <c r="AJ204" i="90" s="1"/>
  <c r="AL168" i="90"/>
  <c r="AL199" i="90" s="1"/>
  <c r="AL175" i="90"/>
  <c r="AL206" i="90" s="1"/>
  <c r="AM179" i="90"/>
  <c r="AM210" i="90" s="1"/>
  <c r="AM174" i="90"/>
  <c r="AM205" i="90" s="1"/>
  <c r="AK179" i="90"/>
  <c r="AK210" i="90" s="1"/>
  <c r="AM173" i="90"/>
  <c r="AM204" i="90" s="1"/>
  <c r="AL189" i="90"/>
  <c r="AL220" i="90" s="1"/>
  <c r="AM189" i="90"/>
  <c r="AM220" i="90" s="1"/>
  <c r="AH168" i="90"/>
  <c r="AH199" i="90" s="1"/>
  <c r="AI174" i="90"/>
  <c r="AI205" i="90" s="1"/>
  <c r="AJ169" i="90"/>
  <c r="AJ200" i="90" s="1"/>
  <c r="AO169" i="90"/>
  <c r="AO200" i="90" s="1"/>
  <c r="AQ168" i="90"/>
  <c r="AQ199" i="90" s="1"/>
  <c r="AN179" i="90"/>
  <c r="AN210" i="90" s="1"/>
  <c r="AP182" i="90"/>
  <c r="AP213" i="90" s="1"/>
  <c r="AQ178" i="90"/>
  <c r="AQ209" i="90" s="1"/>
  <c r="AN175" i="90"/>
  <c r="AN206" i="90" s="1"/>
  <c r="AO187" i="90"/>
  <c r="AO218" i="90" s="1"/>
  <c r="AO185" i="90"/>
  <c r="AO216" i="90" s="1"/>
  <c r="AN189" i="90"/>
  <c r="AN220" i="90" s="1"/>
  <c r="D135" i="90" a="1"/>
  <c r="D135" i="90" s="1"/>
  <c r="Q132" i="90" a="1"/>
  <c r="Q132" i="90" s="1"/>
  <c r="D138" i="90" a="1"/>
  <c r="D138" i="90" s="1"/>
  <c r="K139" i="90" a="1"/>
  <c r="K139" i="90" s="1"/>
  <c r="V141" i="90" a="1"/>
  <c r="V141" i="90" s="1"/>
  <c r="Y143" i="90" a="1"/>
  <c r="Y143" i="90" s="1"/>
  <c r="U149" i="90" a="1"/>
  <c r="U149" i="90" s="1"/>
  <c r="K159" i="90" a="1"/>
  <c r="K159" i="90" s="1"/>
  <c r="AF133" i="90" a="1"/>
  <c r="AF133" i="90" s="1"/>
  <c r="Y135" i="90" a="1"/>
  <c r="Y135" i="90" s="1"/>
  <c r="X137" i="90" a="1"/>
  <c r="X137" i="90" s="1"/>
  <c r="D142" i="90" a="1"/>
  <c r="D142" i="90" s="1"/>
  <c r="D148" i="90" a="1"/>
  <c r="D148" i="90" s="1"/>
  <c r="E139" i="90" a="1"/>
  <c r="E139" i="90" s="1"/>
  <c r="S140" i="90" a="1"/>
  <c r="S140" i="90" s="1"/>
  <c r="Y132" i="90" a="1"/>
  <c r="Y132" i="90" s="1"/>
  <c r="R132" i="90" a="1"/>
  <c r="R132" i="90" s="1"/>
  <c r="AF138" i="90" a="1"/>
  <c r="AF138" i="90" s="1"/>
  <c r="G141" i="90" a="1"/>
  <c r="G141" i="90" s="1"/>
  <c r="D143" i="90" a="1"/>
  <c r="D143" i="90" s="1"/>
  <c r="AB148" i="90" a="1"/>
  <c r="AB148" i="90" s="1"/>
  <c r="AC134" i="90" a="1"/>
  <c r="AC134" i="90" s="1"/>
  <c r="O133" i="90" a="1"/>
  <c r="O133" i="90" s="1"/>
  <c r="AG135" i="90" a="1"/>
  <c r="AG135" i="90" s="1"/>
  <c r="V136" i="90" a="1"/>
  <c r="V136" i="90" s="1"/>
  <c r="U133" i="90" a="1"/>
  <c r="U133" i="90" s="1"/>
  <c r="R135" i="90" a="1"/>
  <c r="R135" i="90" s="1"/>
  <c r="N137" i="90" a="1"/>
  <c r="N137" i="90" s="1"/>
  <c r="AA140" i="90" a="1"/>
  <c r="AA140" i="90" s="1"/>
  <c r="R145" i="90" a="1"/>
  <c r="R145" i="90" s="1"/>
  <c r="V152" i="90" a="1"/>
  <c r="V152" i="90" s="1"/>
  <c r="Z141" i="90" a="1"/>
  <c r="Z141" i="90" s="1"/>
  <c r="S133" i="90" a="1"/>
  <c r="S133" i="90" s="1"/>
  <c r="B132" i="90" a="1"/>
  <c r="B132" i="90" s="1"/>
  <c r="C132" i="90" a="1"/>
  <c r="C132" i="90" s="1"/>
  <c r="D134" i="90" a="1"/>
  <c r="D134" i="90" s="1"/>
  <c r="AR134" i="90" a="1"/>
  <c r="AR134" i="90" s="1"/>
  <c r="G138" i="90" a="1"/>
  <c r="G138" i="90" s="1"/>
  <c r="N139" i="90" a="1"/>
  <c r="N139" i="90" s="1"/>
  <c r="X141" i="90" a="1"/>
  <c r="X141" i="90" s="1"/>
  <c r="L148" i="90" a="1"/>
  <c r="L148" i="90" s="1"/>
  <c r="A137" i="90" a="1"/>
  <c r="A137" i="90" s="1"/>
  <c r="Z133" i="90" a="1"/>
  <c r="Z133" i="90" s="1"/>
  <c r="AF137" i="90" a="1"/>
  <c r="AF137" i="90" s="1"/>
  <c r="C147" i="90" a="1"/>
  <c r="C147" i="90" s="1"/>
  <c r="L156" i="90" a="1"/>
  <c r="L156" i="90" s="1"/>
  <c r="N152" i="90" a="1"/>
  <c r="N152" i="90" s="1"/>
  <c r="R140" i="90" a="1"/>
  <c r="R140" i="90" s="1"/>
  <c r="Q151" i="90" a="1"/>
  <c r="Q151" i="90" s="1"/>
  <c r="E141" i="90" a="1"/>
  <c r="E141" i="90" s="1"/>
  <c r="T153" i="90" a="1"/>
  <c r="T153" i="90" s="1"/>
  <c r="R151" i="90" a="1"/>
  <c r="R151" i="90" s="1"/>
  <c r="G149" i="90" a="1"/>
  <c r="G149" i="90" s="1"/>
  <c r="R150" i="90" a="1"/>
  <c r="R150" i="90" s="1"/>
  <c r="I161" i="90" a="1"/>
  <c r="I161" i="90" s="1"/>
  <c r="B157" i="90" a="1"/>
  <c r="B157" i="90" s="1"/>
  <c r="AD155" i="90" a="1"/>
  <c r="AD155" i="90" s="1"/>
  <c r="AG156" i="90" a="1"/>
  <c r="AG156" i="90" s="1"/>
  <c r="D157" i="90" a="1"/>
  <c r="D157" i="90" s="1"/>
  <c r="AG154" i="90" a="1"/>
  <c r="AG154" i="90" s="1"/>
  <c r="Z159" i="90" a="1"/>
  <c r="Z159" i="90" s="1"/>
  <c r="AM171" i="90"/>
  <c r="AM202" i="90" s="1"/>
  <c r="AP168" i="90"/>
  <c r="AP199" i="90" s="1"/>
  <c r="AA151" i="90" a="1"/>
  <c r="AA151" i="90" s="1"/>
  <c r="AA156" i="90" a="1"/>
  <c r="AA156" i="90" s="1"/>
  <c r="AA158" i="90" a="1"/>
  <c r="AA158" i="90" s="1"/>
  <c r="AA160" i="90" a="1"/>
  <c r="AA160" i="90" s="1"/>
  <c r="AA147" i="90" a="1"/>
  <c r="AA147" i="90" s="1"/>
  <c r="AA157" i="90" a="1"/>
  <c r="AA157" i="90" s="1"/>
  <c r="AA152" i="90" a="1"/>
  <c r="AA152" i="90" s="1"/>
  <c r="AA149" i="90" a="1"/>
  <c r="AA149" i="90" s="1"/>
  <c r="AA150" i="90" a="1"/>
  <c r="AA150" i="90" s="1"/>
  <c r="AA137" i="90" a="1"/>
  <c r="AA137" i="90" s="1"/>
  <c r="AA154" i="90" a="1"/>
  <c r="AA154" i="90" s="1"/>
  <c r="AA145" i="90" a="1"/>
  <c r="AA145" i="90" s="1"/>
  <c r="AA153" i="90" a="1"/>
  <c r="AA153" i="90" s="1"/>
  <c r="AA142" i="90" a="1"/>
  <c r="AA142" i="90" s="1"/>
  <c r="AI190" i="90"/>
  <c r="AI221" i="90" s="1"/>
  <c r="AH176" i="90"/>
  <c r="AH207" i="90" s="1"/>
  <c r="AI175" i="90"/>
  <c r="AI206" i="90" s="1"/>
  <c r="AI185" i="90"/>
  <c r="AI216" i="90" s="1"/>
  <c r="AJ185" i="90"/>
  <c r="AJ216" i="90" s="1"/>
  <c r="AI189" i="90"/>
  <c r="AI220" i="90" s="1"/>
  <c r="AP175" i="90"/>
  <c r="AP206" i="90" s="1"/>
  <c r="AH167" i="90"/>
  <c r="AH198" i="90" s="1"/>
  <c r="AI163" i="90"/>
  <c r="AI194" i="90" s="1"/>
  <c r="H157" i="90" a="1"/>
  <c r="H157" i="90" s="1"/>
  <c r="H159" i="90" a="1"/>
  <c r="H159" i="90" s="1"/>
  <c r="H153" i="90" a="1"/>
  <c r="H153" i="90" s="1"/>
  <c r="H148" i="90" a="1"/>
  <c r="H148" i="90" s="1"/>
  <c r="H139" i="90" a="1"/>
  <c r="H139" i="90" s="1"/>
  <c r="H144" i="90" a="1"/>
  <c r="H144" i="90" s="1"/>
  <c r="H156" i="90" a="1"/>
  <c r="H156" i="90" s="1"/>
  <c r="H150" i="90" a="1"/>
  <c r="H150" i="90" s="1"/>
  <c r="H146" i="90" a="1"/>
  <c r="H146" i="90" s="1"/>
  <c r="H161" i="90" a="1"/>
  <c r="H161" i="90" s="1"/>
  <c r="H145" i="90" a="1"/>
  <c r="H145" i="90" s="1"/>
  <c r="H152" i="90" a="1"/>
  <c r="H152" i="90" s="1"/>
  <c r="H158" i="90" a="1"/>
  <c r="H158" i="90" s="1"/>
  <c r="H160" i="90" a="1"/>
  <c r="H160" i="90" s="1"/>
  <c r="H149" i="90" a="1"/>
  <c r="H149" i="90" s="1"/>
  <c r="AL173" i="90"/>
  <c r="AL204" i="90" s="1"/>
  <c r="AJ168" i="90"/>
  <c r="AJ199" i="90" s="1"/>
  <c r="G126" i="90"/>
  <c r="AS159" i="90" s="1"/>
  <c r="G124" i="90"/>
  <c r="AS157" i="90" s="1"/>
  <c r="G122" i="90"/>
  <c r="AS155" i="90" s="1"/>
  <c r="G119" i="90"/>
  <c r="AS152" i="90" s="1"/>
  <c r="G116" i="90"/>
  <c r="AS149" i="90" s="1"/>
  <c r="G114" i="90"/>
  <c r="AS147" i="90" s="1"/>
  <c r="G112" i="90"/>
  <c r="AS145" i="90" s="1"/>
  <c r="G110" i="90"/>
  <c r="AS143" i="90" s="1"/>
  <c r="G107" i="90"/>
  <c r="AS140" i="90" s="1"/>
  <c r="G105" i="90"/>
  <c r="AS138" i="90" s="1"/>
  <c r="G102" i="90"/>
  <c r="AS135" i="90" s="1"/>
  <c r="G100" i="90"/>
  <c r="AS133" i="90" s="1"/>
  <c r="G128" i="90"/>
  <c r="AS161" i="90" s="1"/>
  <c r="G125" i="90"/>
  <c r="AS158" i="90" s="1"/>
  <c r="G118" i="90"/>
  <c r="AS151" i="90" s="1"/>
  <c r="G109" i="90"/>
  <c r="AS142" i="90" s="1"/>
  <c r="G99" i="90"/>
  <c r="AS132" i="90" s="1"/>
  <c r="G127" i="90"/>
  <c r="AS160" i="90" s="1"/>
  <c r="G123" i="90"/>
  <c r="AS156" i="90" s="1"/>
  <c r="G121" i="90"/>
  <c r="AS154" i="90" s="1"/>
  <c r="G120" i="90"/>
  <c r="AS153" i="90" s="1"/>
  <c r="G117" i="90"/>
  <c r="AS150" i="90" s="1"/>
  <c r="G115" i="90"/>
  <c r="AS148" i="90" s="1"/>
  <c r="G113" i="90"/>
  <c r="AS146" i="90" s="1"/>
  <c r="G111" i="90"/>
  <c r="AS144" i="90" s="1"/>
  <c r="G108" i="90"/>
  <c r="AS141" i="90" s="1"/>
  <c r="G106" i="90"/>
  <c r="AS139" i="90" s="1"/>
  <c r="G103" i="90"/>
  <c r="AS136" i="90" s="1"/>
  <c r="G101" i="90"/>
  <c r="AS134" i="90" s="1"/>
  <c r="G104" i="90"/>
  <c r="AS137" i="90" s="1"/>
  <c r="AN192" i="90"/>
  <c r="AN223" i="90" s="1"/>
  <c r="AM172" i="90"/>
  <c r="AM203" i="90" s="1"/>
  <c r="AQ167" i="90"/>
  <c r="AQ198" i="90" s="1"/>
  <c r="AJ184" i="90"/>
  <c r="AJ215" i="90" s="1"/>
  <c r="AL176" i="90"/>
  <c r="AL207" i="90" s="1"/>
  <c r="AL188" i="90"/>
  <c r="AL219" i="90" s="1"/>
  <c r="AM185" i="90"/>
  <c r="AM216" i="90" s="1"/>
  <c r="AL181" i="90"/>
  <c r="AL212" i="90" s="1"/>
  <c r="AK177" i="90"/>
  <c r="AK208" i="90" s="1"/>
  <c r="AM191" i="90"/>
  <c r="AM222" i="90" s="1"/>
  <c r="AL190" i="90"/>
  <c r="AL221" i="90" s="1"/>
  <c r="AN182" i="90"/>
  <c r="AN213" i="90" s="1"/>
  <c r="AQ166" i="90"/>
  <c r="AQ197" i="90" s="1"/>
  <c r="AQ172" i="90"/>
  <c r="AQ203" i="90" s="1"/>
  <c r="AP167" i="90"/>
  <c r="AP198" i="90" s="1"/>
  <c r="AP171" i="90"/>
  <c r="AP202" i="90" s="1"/>
  <c r="AN170" i="90"/>
  <c r="AN201" i="90" s="1"/>
  <c r="AP180" i="90"/>
  <c r="AP211" i="90" s="1"/>
  <c r="AP183" i="90"/>
  <c r="AP214" i="90" s="1"/>
  <c r="AN180" i="90"/>
  <c r="AN211" i="90" s="1"/>
  <c r="AO177" i="90"/>
  <c r="AO208" i="90" s="1"/>
  <c r="AP189" i="90"/>
  <c r="AP220" i="90" s="1"/>
  <c r="AP187" i="90"/>
  <c r="AP218" i="90" s="1"/>
  <c r="AO191" i="90"/>
  <c r="AO222" i="90" s="1"/>
  <c r="AF132" i="90" a="1"/>
  <c r="AF132" i="90" s="1"/>
  <c r="AE143" i="90" a="1"/>
  <c r="AE143" i="90" s="1"/>
  <c r="T135" i="90" a="1"/>
  <c r="T135" i="90" s="1"/>
  <c r="AG132" i="90" a="1"/>
  <c r="AG132" i="90" s="1"/>
  <c r="Q139" i="90" a="1"/>
  <c r="Q139" i="90" s="1"/>
  <c r="AA141" i="90" a="1"/>
  <c r="AA141" i="90" s="1"/>
  <c r="P150" i="90" a="1"/>
  <c r="P150" i="90" s="1"/>
  <c r="D133" i="90" a="1"/>
  <c r="D133" i="90" s="1"/>
  <c r="AR133" i="90" a="1"/>
  <c r="AR133" i="90" s="1"/>
  <c r="AC135" i="90" a="1"/>
  <c r="AC135" i="90" s="1"/>
  <c r="AC137" i="90" a="1"/>
  <c r="AC137" i="90" s="1"/>
  <c r="I142" i="90" a="1"/>
  <c r="I142" i="90" s="1"/>
  <c r="A154" i="90" a="1"/>
  <c r="A154" i="90" s="1"/>
  <c r="AE139" i="90" a="1"/>
  <c r="AE139" i="90" s="1"/>
  <c r="AC140" i="90" a="1"/>
  <c r="AC140" i="90" s="1"/>
  <c r="B134" i="90" a="1"/>
  <c r="B134" i="90" s="1"/>
  <c r="Z132" i="90" a="1"/>
  <c r="Z132" i="90" s="1"/>
  <c r="L141" i="90" a="1"/>
  <c r="L141" i="90" s="1"/>
  <c r="L143" i="90" a="1"/>
  <c r="L143" i="90" s="1"/>
  <c r="E149" i="90" a="1"/>
  <c r="E149" i="90" s="1"/>
  <c r="E136" i="90" a="1"/>
  <c r="E136" i="90" s="1"/>
  <c r="AB135" i="90" a="1"/>
  <c r="AB135" i="90" s="1"/>
  <c r="AE136" i="90" a="1"/>
  <c r="AE136" i="90" s="1"/>
  <c r="AA136" i="90" a="1"/>
  <c r="AA136" i="90" s="1"/>
  <c r="Y133" i="90" a="1"/>
  <c r="Y133" i="90" s="1"/>
  <c r="V135" i="90" a="1"/>
  <c r="V135" i="90" s="1"/>
  <c r="T137" i="90" a="1"/>
  <c r="T137" i="90" s="1"/>
  <c r="AF140" i="90" a="1"/>
  <c r="AF140" i="90" s="1"/>
  <c r="AE145" i="90" a="1"/>
  <c r="AE145" i="90" s="1"/>
  <c r="Y153" i="90" a="1"/>
  <c r="Y153" i="90" s="1"/>
  <c r="M142" i="90" a="1"/>
  <c r="M142" i="90" s="1"/>
  <c r="AE133" i="90" a="1"/>
  <c r="AE133" i="90" s="1"/>
  <c r="N132" i="90" a="1"/>
  <c r="N132" i="90" s="1"/>
  <c r="G132" i="90" a="1"/>
  <c r="G132" i="90" s="1"/>
  <c r="H134" i="90" a="1"/>
  <c r="H134" i="90" s="1"/>
  <c r="AE135" i="90" a="1"/>
  <c r="AE135" i="90" s="1"/>
  <c r="L138" i="90" a="1"/>
  <c r="L138" i="90" s="1"/>
  <c r="S139" i="90" a="1"/>
  <c r="S139" i="90" s="1"/>
  <c r="G143" i="90" a="1"/>
  <c r="G143" i="90" s="1"/>
  <c r="F149" i="90" a="1"/>
  <c r="F149" i="90" s="1"/>
  <c r="V137" i="90" a="1"/>
  <c r="V137" i="90" s="1"/>
  <c r="AD133" i="90" a="1"/>
  <c r="AD133" i="90" s="1"/>
  <c r="A140" i="90" a="1"/>
  <c r="A140" i="90" s="1"/>
  <c r="M149" i="90" a="1"/>
  <c r="M149" i="90" s="1"/>
  <c r="R160" i="90" a="1"/>
  <c r="R160" i="90" s="1"/>
  <c r="R155" i="90" a="1"/>
  <c r="R155" i="90" s="1"/>
  <c r="K142" i="90" a="1"/>
  <c r="K142" i="90" s="1"/>
  <c r="H155" i="90" a="1"/>
  <c r="H155" i="90" s="1"/>
  <c r="AC141" i="90" a="1"/>
  <c r="AC141" i="90" s="1"/>
  <c r="E161" i="90" a="1"/>
  <c r="E161" i="90" s="1"/>
  <c r="K157" i="90" a="1"/>
  <c r="K157" i="90" s="1"/>
  <c r="AE149" i="90" a="1"/>
  <c r="AE149" i="90" s="1"/>
  <c r="S144" i="90" a="1"/>
  <c r="S144" i="90" s="1"/>
  <c r="X151" i="90" a="1"/>
  <c r="X151" i="90" s="1"/>
  <c r="N160" i="90" a="1"/>
  <c r="N160" i="90" s="1"/>
  <c r="C150" i="90" a="1"/>
  <c r="C150" i="90" s="1"/>
  <c r="AG161" i="90" a="1"/>
  <c r="AG161" i="90" s="1"/>
  <c r="V158" i="90" a="1"/>
  <c r="V158" i="90" s="1"/>
  <c r="AB157" i="90" a="1"/>
  <c r="AB157" i="90" s="1"/>
  <c r="V156" i="90" a="1"/>
  <c r="V156" i="90" s="1"/>
  <c r="AU227" i="90"/>
  <c r="AA143" i="90" a="1"/>
  <c r="AA143" i="90" s="1"/>
  <c r="AA144" i="90" a="1"/>
  <c r="AA144" i="90" s="1"/>
  <c r="AA161" i="90" a="1"/>
  <c r="AA161" i="90" s="1"/>
  <c r="AJ178" i="90"/>
  <c r="AJ209" i="90" s="1"/>
  <c r="AI168" i="90"/>
  <c r="AI199" i="90" s="1"/>
  <c r="AJ182" i="90"/>
  <c r="AJ213" i="90" s="1"/>
  <c r="AH181" i="90"/>
  <c r="AH212" i="90" s="1"/>
  <c r="AI173" i="90"/>
  <c r="AI204" i="90" s="1"/>
  <c r="AI191" i="90"/>
  <c r="AI222" i="90" s="1"/>
  <c r="AH190" i="90"/>
  <c r="AH221" i="90" s="1"/>
  <c r="AK166" i="90"/>
  <c r="AK197" i="90" s="1"/>
  <c r="AI172" i="90"/>
  <c r="AI203" i="90" s="1"/>
  <c r="AN165" i="90"/>
  <c r="AN196" i="90" s="1"/>
  <c r="B156" i="90" a="1"/>
  <c r="B156" i="90" s="1"/>
  <c r="B158" i="90" a="1"/>
  <c r="B158" i="90" s="1"/>
  <c r="B146" i="90" a="1"/>
  <c r="B146" i="90" s="1"/>
  <c r="B160" i="90" a="1"/>
  <c r="B160" i="90" s="1"/>
  <c r="B147" i="90" a="1"/>
  <c r="B147" i="90" s="1"/>
  <c r="B155" i="90" a="1"/>
  <c r="B155" i="90" s="1"/>
  <c r="B150" i="90" a="1"/>
  <c r="B150" i="90" s="1"/>
  <c r="B140" i="90" a="1"/>
  <c r="B140" i="90" s="1"/>
  <c r="B154" i="90" a="1"/>
  <c r="B154" i="90" s="1"/>
  <c r="B153" i="90" a="1"/>
  <c r="B153" i="90" s="1"/>
  <c r="B149" i="90" a="1"/>
  <c r="B149" i="90" s="1"/>
  <c r="B159" i="90" a="1"/>
  <c r="B159" i="90" s="1"/>
  <c r="B161" i="90" a="1"/>
  <c r="B161" i="90" s="1"/>
  <c r="B151" i="90" a="1"/>
  <c r="B151" i="90" s="1"/>
  <c r="B145" i="90" a="1"/>
  <c r="B145" i="90" s="1"/>
  <c r="AO164" i="90"/>
  <c r="AO195" i="90" s="1"/>
  <c r="AI165" i="90"/>
  <c r="AI196" i="90" s="1"/>
  <c r="AO182" i="90"/>
  <c r="AO213" i="90" s="1"/>
  <c r="AM170" i="90"/>
  <c r="AM201" i="90" s="1"/>
  <c r="AL163" i="90"/>
  <c r="AL194" i="90" s="1"/>
  <c r="AK165" i="90"/>
  <c r="AK196" i="90" s="1"/>
  <c r="AK188" i="90"/>
  <c r="AK219" i="90" s="1"/>
  <c r="AM168" i="90"/>
  <c r="AM199" i="90" s="1"/>
  <c r="AK176" i="90"/>
  <c r="AK207" i="90" s="1"/>
  <c r="AL183" i="90"/>
  <c r="AL214" i="90" s="1"/>
  <c r="AM181" i="90"/>
  <c r="AM212" i="90" s="1"/>
  <c r="AM186" i="90"/>
  <c r="AM217" i="90" s="1"/>
  <c r="AL185" i="90"/>
  <c r="AL216" i="90" s="1"/>
  <c r="AP176" i="90"/>
  <c r="AP207" i="90" s="1"/>
  <c r="AJ164" i="90"/>
  <c r="AJ195" i="90" s="1"/>
  <c r="AC160" i="90" a="1"/>
  <c r="AC160" i="90" s="1"/>
  <c r="AR158" i="90" a="1"/>
  <c r="AR158" i="90" s="1"/>
  <c r="D158" i="90" a="1"/>
  <c r="D158" i="90" s="1"/>
  <c r="C156" i="90" a="1"/>
  <c r="C156" i="90" s="1"/>
  <c r="AE161" i="90" a="1"/>
  <c r="AE161" i="90" s="1"/>
  <c r="AD159" i="90" a="1"/>
  <c r="AD159" i="90" s="1"/>
  <c r="AR160" i="90" a="1"/>
  <c r="AR160" i="90" s="1"/>
  <c r="D160" i="90" a="1"/>
  <c r="D160" i="90" s="1"/>
  <c r="C158" i="90" a="1"/>
  <c r="C158" i="90" s="1"/>
  <c r="AD161" i="90" a="1"/>
  <c r="AD161" i="90" s="1"/>
  <c r="AG159" i="90" a="1"/>
  <c r="AG159" i="90" s="1"/>
  <c r="A159" i="90" a="1"/>
  <c r="A159" i="90" s="1"/>
  <c r="G155" i="90" a="1"/>
  <c r="G155" i="90" s="1"/>
  <c r="F153" i="90" a="1"/>
  <c r="F153" i="90" s="1"/>
  <c r="C160" i="90" a="1"/>
  <c r="C160" i="90" s="1"/>
  <c r="E156" i="90" a="1"/>
  <c r="E156" i="90" s="1"/>
  <c r="L154" i="90" a="1"/>
  <c r="L154" i="90" s="1"/>
  <c r="K152" i="90" a="1"/>
  <c r="K152" i="90" s="1"/>
  <c r="S153" i="90" a="1"/>
  <c r="S153" i="90" s="1"/>
  <c r="AD151" i="90" a="1"/>
  <c r="AD151" i="90" s="1"/>
  <c r="N148" i="90" a="1"/>
  <c r="N148" i="90" s="1"/>
  <c r="Q146" i="90" a="1"/>
  <c r="Q146" i="90" s="1"/>
  <c r="X144" i="90" a="1"/>
  <c r="X144" i="90" s="1"/>
  <c r="AR161" i="90" a="1"/>
  <c r="AR161" i="90" s="1"/>
  <c r="K154" i="90" a="1"/>
  <c r="K154" i="90" s="1"/>
  <c r="AR149" i="90" a="1"/>
  <c r="AR149" i="90" s="1"/>
  <c r="D149" i="90" a="1"/>
  <c r="D149" i="90" s="1"/>
  <c r="AF161" i="90" a="1"/>
  <c r="AF161" i="90" s="1"/>
  <c r="I157" i="90" a="1"/>
  <c r="I157" i="90" s="1"/>
  <c r="AG153" i="90" a="1"/>
  <c r="AG153" i="90" s="1"/>
  <c r="T152" i="90" a="1"/>
  <c r="T152" i="90" s="1"/>
  <c r="V150" i="90" a="1"/>
  <c r="V150" i="90" s="1"/>
  <c r="AF146" i="90" a="1"/>
  <c r="AF146" i="90" s="1"/>
  <c r="AE144" i="90" a="1"/>
  <c r="AE144" i="90" s="1"/>
  <c r="V160" i="90" a="1"/>
  <c r="V160" i="90" s="1"/>
  <c r="AE157" i="90" a="1"/>
  <c r="AE157" i="90" s="1"/>
  <c r="D155" i="90" a="1"/>
  <c r="D155" i="90" s="1"/>
  <c r="S151" i="90" a="1"/>
  <c r="S151" i="90" s="1"/>
  <c r="K149" i="90" a="1"/>
  <c r="K149" i="90" s="1"/>
  <c r="M145" i="90" a="1"/>
  <c r="M145" i="90" s="1"/>
  <c r="AC158" i="90" a="1"/>
  <c r="AC158" i="90" s="1"/>
  <c r="X148" i="90" a="1"/>
  <c r="X148" i="90" s="1"/>
  <c r="I144" i="90" a="1"/>
  <c r="I144" i="90" s="1"/>
  <c r="P142" i="90" a="1"/>
  <c r="P142" i="90" s="1"/>
  <c r="AE153" i="90" a="1"/>
  <c r="AE153" i="90" s="1"/>
  <c r="AC147" i="90" a="1"/>
  <c r="AC147" i="90" s="1"/>
  <c r="N145" i="90" a="1"/>
  <c r="N145" i="90" s="1"/>
  <c r="E143" i="90" a="1"/>
  <c r="E143" i="90" s="1"/>
  <c r="I141" i="90" a="1"/>
  <c r="I141" i="90" s="1"/>
  <c r="P139" i="90" a="1"/>
  <c r="P139" i="90" s="1"/>
  <c r="V157" i="90" a="1"/>
  <c r="V157" i="90" s="1"/>
  <c r="Z151" i="90" a="1"/>
  <c r="Z151" i="90" s="1"/>
  <c r="AE148" i="90" a="1"/>
  <c r="AE148" i="90" s="1"/>
  <c r="G145" i="90" a="1"/>
  <c r="G145" i="90" s="1"/>
  <c r="V140" i="90" a="1"/>
  <c r="V140" i="90" s="1"/>
  <c r="AF136" i="90" a="1"/>
  <c r="AF136" i="90" s="1"/>
  <c r="E157" i="90" a="1"/>
  <c r="E157" i="90" s="1"/>
  <c r="E153" i="90" a="1"/>
  <c r="E153" i="90" s="1"/>
  <c r="D147" i="90" a="1"/>
  <c r="D147" i="90" s="1"/>
  <c r="G144" i="90" a="1"/>
  <c r="G144" i="90" s="1"/>
  <c r="AB156" i="90" a="1"/>
  <c r="AB156" i="90" s="1"/>
  <c r="AC150" i="90" a="1"/>
  <c r="AC150" i="90" s="1"/>
  <c r="C157" i="90" a="1"/>
  <c r="C157" i="90" s="1"/>
  <c r="S148" i="90" a="1"/>
  <c r="S148" i="90" s="1"/>
  <c r="R142" i="90" a="1"/>
  <c r="R142" i="90" s="1"/>
  <c r="L140" i="90" a="1"/>
  <c r="L140" i="90" s="1"/>
  <c r="E137" i="90" a="1"/>
  <c r="E137" i="90" s="1"/>
  <c r="G135" i="90" a="1"/>
  <c r="G135" i="90" s="1"/>
  <c r="F133" i="90" a="1"/>
  <c r="F133" i="90" s="1"/>
  <c r="M140" i="90" a="1"/>
  <c r="M140" i="90" s="1"/>
  <c r="P155" i="90" a="1"/>
  <c r="P155" i="90" s="1"/>
  <c r="AF158" i="90" a="1"/>
  <c r="AF158" i="90" s="1"/>
  <c r="U160" i="90" a="1"/>
  <c r="U160" i="90" s="1"/>
  <c r="AB158" i="90" a="1"/>
  <c r="AB158" i="90" s="1"/>
  <c r="Z154" i="90" a="1"/>
  <c r="Z154" i="90" s="1"/>
  <c r="V159" i="90" a="1"/>
  <c r="V159" i="90" s="1"/>
  <c r="AB160" i="90" a="1"/>
  <c r="AB160" i="90" s="1"/>
  <c r="Z156" i="90" a="1"/>
  <c r="Z156" i="90" s="1"/>
  <c r="AC154" i="90" a="1"/>
  <c r="AC154" i="90" s="1"/>
  <c r="V161" i="90" a="1"/>
  <c r="V161" i="90" s="1"/>
  <c r="AF157" i="90" a="1"/>
  <c r="AF157" i="90" s="1"/>
  <c r="AE155" i="90" a="1"/>
  <c r="AE155" i="90" s="1"/>
  <c r="AD153" i="90" a="1"/>
  <c r="AD153" i="90" s="1"/>
  <c r="Z158" i="90" a="1"/>
  <c r="Z158" i="90" s="1"/>
  <c r="AC156" i="90" a="1"/>
  <c r="AC156" i="90" s="1"/>
  <c r="AR154" i="90" a="1"/>
  <c r="AR154" i="90" s="1"/>
  <c r="D154" i="90" a="1"/>
  <c r="D154" i="90" s="1"/>
  <c r="C152" i="90" a="1"/>
  <c r="C152" i="90" s="1"/>
  <c r="V155" i="90" a="1"/>
  <c r="V155" i="90" s="1"/>
  <c r="P151" i="90" a="1"/>
  <c r="P151" i="90" s="1"/>
  <c r="G150" i="90" a="1"/>
  <c r="G150" i="90" s="1"/>
  <c r="F148" i="90" a="1"/>
  <c r="F148" i="90" s="1"/>
  <c r="I146" i="90" a="1"/>
  <c r="I146" i="90" s="1"/>
  <c r="P144" i="90" a="1"/>
  <c r="P144" i="90" s="1"/>
  <c r="L161" i="90" a="1"/>
  <c r="L161" i="90" s="1"/>
  <c r="AF156" i="90" a="1"/>
  <c r="AF156" i="90" s="1"/>
  <c r="P152" i="90" a="1"/>
  <c r="P152" i="90" s="1"/>
  <c r="AB149" i="90" a="1"/>
  <c r="AB149" i="90" s="1"/>
  <c r="AC155" i="90" a="1"/>
  <c r="AC155" i="90" s="1"/>
  <c r="AC151" i="90" a="1"/>
  <c r="AC151" i="90" s="1"/>
  <c r="N150" i="90" a="1"/>
  <c r="N150" i="90" s="1"/>
  <c r="Q148" i="90" a="1"/>
  <c r="Q148" i="90" s="1"/>
  <c r="X146" i="90" a="1"/>
  <c r="X146" i="90" s="1"/>
  <c r="D159" i="90" a="1"/>
  <c r="D159" i="90" s="1"/>
  <c r="AG152" i="90" a="1"/>
  <c r="AG152" i="90" s="1"/>
  <c r="A151" i="90" a="1"/>
  <c r="A151" i="90" s="1"/>
  <c r="C149" i="90" a="1"/>
  <c r="C149" i="90" s="1"/>
  <c r="E145" i="90" a="1"/>
  <c r="E145" i="90" s="1"/>
  <c r="I151" i="90" a="1"/>
  <c r="I151" i="90" s="1"/>
  <c r="AB161" i="90" a="1"/>
  <c r="AB161" i="90" s="1"/>
  <c r="I153" i="90" a="1"/>
  <c r="I153" i="90" s="1"/>
  <c r="M147" i="90" a="1"/>
  <c r="M147" i="90" s="1"/>
  <c r="N144" i="90" a="1"/>
  <c r="N144" i="90" s="1"/>
  <c r="AG141" i="90" a="1"/>
  <c r="AG141" i="90" s="1"/>
  <c r="A141" i="90" a="1"/>
  <c r="A141" i="90" s="1"/>
  <c r="G137" i="90" a="1"/>
  <c r="G137" i="90" s="1"/>
  <c r="X155" i="90" a="1"/>
  <c r="X155" i="90" s="1"/>
  <c r="AR150" i="90" a="1"/>
  <c r="AR150" i="90" s="1"/>
  <c r="Z144" i="90" a="1"/>
  <c r="Z144" i="90" s="1"/>
  <c r="N140" i="90" a="1"/>
  <c r="N140" i="90" s="1"/>
  <c r="Q138" i="90" a="1"/>
  <c r="Q138" i="90" s="1"/>
  <c r="X136" i="90" a="1"/>
  <c r="X136" i="90" s="1"/>
  <c r="D156" i="90" a="1"/>
  <c r="D156" i="90" s="1"/>
  <c r="E152" i="90" a="1"/>
  <c r="E152" i="90" s="1"/>
  <c r="I150" i="90" a="1"/>
  <c r="I150" i="90" s="1"/>
  <c r="M161" i="90" a="1"/>
  <c r="M161" i="90" s="1"/>
  <c r="Z155" i="90" a="1"/>
  <c r="Z155" i="90" s="1"/>
  <c r="M150" i="90" a="1"/>
  <c r="M150" i="90" s="1"/>
  <c r="N146" i="90" a="1"/>
  <c r="N146" i="90" s="1"/>
  <c r="A142" i="90" a="1"/>
  <c r="A142" i="90" s="1"/>
  <c r="Q160" i="90" a="1"/>
  <c r="Q160" i="90" s="1"/>
  <c r="M160" i="90" a="1"/>
  <c r="M160" i="90" s="1"/>
  <c r="T158" i="90" a="1"/>
  <c r="T158" i="90" s="1"/>
  <c r="S156" i="90" a="1"/>
  <c r="S156" i="90" s="1"/>
  <c r="R154" i="90" a="1"/>
  <c r="R154" i="90" s="1"/>
  <c r="N159" i="90" a="1"/>
  <c r="N159" i="90" s="1"/>
  <c r="T160" i="90" a="1"/>
  <c r="T160" i="90" s="1"/>
  <c r="S158" i="90" a="1"/>
  <c r="S158" i="90" s="1"/>
  <c r="R156" i="90" a="1"/>
  <c r="R156" i="90" s="1"/>
  <c r="U154" i="90" a="1"/>
  <c r="U154" i="90" s="1"/>
  <c r="N161" i="90" a="1"/>
  <c r="N161" i="90" s="1"/>
  <c r="Q159" i="90" a="1"/>
  <c r="Q159" i="90" s="1"/>
  <c r="X157" i="90" a="1"/>
  <c r="X157" i="90" s="1"/>
  <c r="V153" i="90" a="1"/>
  <c r="V153" i="90" s="1"/>
  <c r="S160" i="90" a="1"/>
  <c r="S160" i="90" s="1"/>
  <c r="R158" i="90" a="1"/>
  <c r="R158" i="90" s="1"/>
  <c r="U156" i="90" a="1"/>
  <c r="U156" i="90" s="1"/>
  <c r="AB154" i="90" a="1"/>
  <c r="AB154" i="90" s="1"/>
  <c r="X161" i="90" a="1"/>
  <c r="X161" i="90" s="1"/>
  <c r="F155" i="90" a="1"/>
  <c r="F155" i="90" s="1"/>
  <c r="AR152" i="90" a="1"/>
  <c r="AR152" i="90" s="1"/>
  <c r="AE150" i="90" a="1"/>
  <c r="AE150" i="90" s="1"/>
  <c r="AD148" i="90" a="1"/>
  <c r="AD148" i="90" s="1"/>
  <c r="AG146" i="90" a="1"/>
  <c r="AG146" i="90" s="1"/>
  <c r="A146" i="90" a="1"/>
  <c r="A146" i="90" s="1"/>
  <c r="AB159" i="90" a="1"/>
  <c r="AB159" i="90" s="1"/>
  <c r="P156" i="90" a="1"/>
  <c r="P156" i="90" s="1"/>
  <c r="T149" i="90" a="1"/>
  <c r="T149" i="90" s="1"/>
  <c r="S147" i="90" a="1"/>
  <c r="S147" i="90" s="1"/>
  <c r="G159" i="90" a="1"/>
  <c r="G159" i="90" s="1"/>
  <c r="M155" i="90" a="1"/>
  <c r="M155" i="90" s="1"/>
  <c r="L153" i="90" a="1"/>
  <c r="L153" i="90" s="1"/>
  <c r="F150" i="90" a="1"/>
  <c r="F150" i="90" s="1"/>
  <c r="I148" i="90" a="1"/>
  <c r="I148" i="90" s="1"/>
  <c r="P146" i="90" a="1"/>
  <c r="P146" i="90" s="1"/>
  <c r="AR155" i="90" a="1"/>
  <c r="AR155" i="90" s="1"/>
  <c r="Z147" i="90" a="1"/>
  <c r="Z147" i="90" s="1"/>
  <c r="AC145" i="90" a="1"/>
  <c r="AC145" i="90" s="1"/>
  <c r="AR143" i="90" a="1"/>
  <c r="AR143" i="90" s="1"/>
  <c r="R149" i="90" a="1"/>
  <c r="R149" i="90" s="1"/>
  <c r="S146" i="90" a="1"/>
  <c r="S146" i="90" s="1"/>
  <c r="A143" i="90" a="1"/>
  <c r="A143" i="90" s="1"/>
  <c r="AB150" i="90" a="1"/>
  <c r="AB150" i="90" s="1"/>
  <c r="AE146" i="90" a="1"/>
  <c r="AE146" i="90" s="1"/>
  <c r="AG143" i="90" a="1"/>
  <c r="AG143" i="90" s="1"/>
  <c r="AF139" i="90" a="1"/>
  <c r="AF139" i="90" s="1"/>
  <c r="AE137" i="90" a="1"/>
  <c r="AE137" i="90" s="1"/>
  <c r="AD135" i="90" a="1"/>
  <c r="AD135" i="90" s="1"/>
  <c r="Z152" i="90" a="1"/>
  <c r="Z152" i="90" s="1"/>
  <c r="R146" i="90" a="1"/>
  <c r="R146" i="90" s="1"/>
  <c r="G142" i="90" a="1"/>
  <c r="G142" i="90" s="1"/>
  <c r="F140" i="90" a="1"/>
  <c r="F140" i="90" s="1"/>
  <c r="I138" i="90" a="1"/>
  <c r="I138" i="90" s="1"/>
  <c r="P136" i="90" a="1"/>
  <c r="P136" i="90" s="1"/>
  <c r="AR147" i="90" a="1"/>
  <c r="AR147" i="90" s="1"/>
  <c r="S145" i="90" a="1"/>
  <c r="S145" i="90" s="1"/>
  <c r="AF153" i="90" a="1"/>
  <c r="AF153" i="90" s="1"/>
  <c r="AF147" i="90" a="1"/>
  <c r="AF147" i="90" s="1"/>
  <c r="D152" i="90" a="1"/>
  <c r="D152" i="90" s="1"/>
  <c r="AG140" i="90" a="1"/>
  <c r="AG140" i="90" s="1"/>
  <c r="Z137" i="90" a="1"/>
  <c r="Z137" i="90" s="1"/>
  <c r="V133" i="90" a="1"/>
  <c r="V133" i="90" s="1"/>
  <c r="AF155" i="90" a="1"/>
  <c r="AF155" i="90" s="1"/>
  <c r="L135" i="90" a="1"/>
  <c r="L135" i="90" s="1"/>
  <c r="M134" i="90" a="1"/>
  <c r="M134" i="90" s="1"/>
  <c r="AD141" i="90" a="1"/>
  <c r="AD141" i="90" s="1"/>
  <c r="I160" i="90" a="1"/>
  <c r="I160" i="90" s="1"/>
  <c r="P158" i="90" a="1"/>
  <c r="P158" i="90" s="1"/>
  <c r="N154" i="90" a="1"/>
  <c r="N154" i="90" s="1"/>
  <c r="K161" i="90" a="1"/>
  <c r="K161" i="90" s="1"/>
  <c r="P160" i="90" a="1"/>
  <c r="P160" i="90" s="1"/>
  <c r="N156" i="90" a="1"/>
  <c r="N156" i="90" s="1"/>
  <c r="Q154" i="90" a="1"/>
  <c r="Q154" i="90" s="1"/>
  <c r="M159" i="90" a="1"/>
  <c r="M159" i="90" s="1"/>
  <c r="T157" i="90" a="1"/>
  <c r="T157" i="90" s="1"/>
  <c r="S155" i="90" a="1"/>
  <c r="S155" i="90" s="1"/>
  <c r="R153" i="90" a="1"/>
  <c r="R153" i="90" s="1"/>
  <c r="N158" i="90" a="1"/>
  <c r="N158" i="90" s="1"/>
  <c r="Q156" i="90" a="1"/>
  <c r="Q156" i="90" s="1"/>
  <c r="X154" i="90" a="1"/>
  <c r="X154" i="90" s="1"/>
  <c r="A161" i="90" a="1"/>
  <c r="A161" i="90" s="1"/>
  <c r="E154" i="90" a="1"/>
  <c r="E154" i="90" s="1"/>
  <c r="AD152" i="90" a="1"/>
  <c r="AD152" i="90" s="1"/>
  <c r="Z148" i="90" a="1"/>
  <c r="Z148" i="90" s="1"/>
  <c r="AC146" i="90" a="1"/>
  <c r="AC146" i="90" s="1"/>
  <c r="AR144" i="90" a="1"/>
  <c r="AR144" i="90" s="1"/>
  <c r="D144" i="90" a="1"/>
  <c r="D144" i="90" s="1"/>
  <c r="S159" i="90" a="1"/>
  <c r="S159" i="90" s="1"/>
  <c r="T151" i="90" a="1"/>
  <c r="T151" i="90" s="1"/>
  <c r="P149" i="90" a="1"/>
  <c r="P149" i="90" s="1"/>
  <c r="AG157" i="90" a="1"/>
  <c r="AG157" i="90" s="1"/>
  <c r="E155" i="90" a="1"/>
  <c r="E155" i="90" s="1"/>
  <c r="G153" i="90" a="1"/>
  <c r="G153" i="90" s="1"/>
  <c r="F151" i="90" a="1"/>
  <c r="F151" i="90" s="1"/>
  <c r="E148" i="90" a="1"/>
  <c r="E148" i="90" s="1"/>
  <c r="L146" i="90" a="1"/>
  <c r="L146" i="90" s="1"/>
  <c r="K144" i="90" a="1"/>
  <c r="K144" i="90" s="1"/>
  <c r="Q158" i="90" a="1"/>
  <c r="Q158" i="90" s="1"/>
  <c r="AB155" i="90" a="1"/>
  <c r="AB155" i="90" s="1"/>
  <c r="A152" i="90" a="1"/>
  <c r="A152" i="90" s="1"/>
  <c r="V147" i="90" a="1"/>
  <c r="V147" i="90" s="1"/>
  <c r="AF143" i="90" a="1"/>
  <c r="AF143" i="90" s="1"/>
  <c r="G154" i="90" a="1"/>
  <c r="G154" i="90" s="1"/>
  <c r="AG142" i="90" a="1"/>
  <c r="AG142" i="90" s="1"/>
  <c r="T150" i="90" a="1"/>
  <c r="T150" i="90" s="1"/>
  <c r="F146" i="90" a="1"/>
  <c r="F146" i="90" s="1"/>
  <c r="AB143" i="90" a="1"/>
  <c r="AB143" i="90" s="1"/>
  <c r="U141" i="90" a="1"/>
  <c r="U141" i="90" s="1"/>
  <c r="AB139" i="90" a="1"/>
  <c r="AB139" i="90" s="1"/>
  <c r="Q152" i="90" a="1"/>
  <c r="Q152" i="90" s="1"/>
  <c r="Q149" i="90" a="1"/>
  <c r="Q149" i="90" s="1"/>
  <c r="K146" i="90" a="1"/>
  <c r="K146" i="90" s="1"/>
  <c r="N143" i="90" a="1"/>
  <c r="N143" i="90" s="1"/>
  <c r="C142" i="90" a="1"/>
  <c r="C142" i="90" s="1"/>
  <c r="E138" i="90" a="1"/>
  <c r="E138" i="90" s="1"/>
  <c r="D161" i="90" a="1"/>
  <c r="D161" i="90" s="1"/>
  <c r="N151" i="90" a="1"/>
  <c r="N151" i="90" s="1"/>
  <c r="AB147" i="90" a="1"/>
  <c r="AB147" i="90" s="1"/>
  <c r="L145" i="90" a="1"/>
  <c r="L145" i="90" s="1"/>
  <c r="AC157" i="90" a="1"/>
  <c r="AC157" i="90" s="1"/>
  <c r="U153" i="90" a="1"/>
  <c r="U153" i="90" s="1"/>
  <c r="X147" i="90" a="1"/>
  <c r="X147" i="90" s="1"/>
  <c r="AD144" i="90" a="1"/>
  <c r="AD144" i="90" s="1"/>
  <c r="AB140" i="90" a="1"/>
  <c r="AB140" i="90" s="1"/>
  <c r="U137" i="90" a="1"/>
  <c r="U137" i="90" s="1"/>
  <c r="S135" i="90" a="1"/>
  <c r="S135" i="90" s="1"/>
  <c r="R133" i="90" a="1"/>
  <c r="R133" i="90" s="1"/>
  <c r="C148" i="90" a="1"/>
  <c r="C148" i="90" s="1"/>
  <c r="AB132" i="90" a="1"/>
  <c r="AB132" i="90" s="1"/>
  <c r="E160" i="90" a="1"/>
  <c r="E160" i="90" s="1"/>
  <c r="L158" i="90" a="1"/>
  <c r="L158" i="90" s="1"/>
  <c r="K156" i="90" a="1"/>
  <c r="K156" i="90" s="1"/>
  <c r="G161" i="90" a="1"/>
  <c r="G161" i="90" s="1"/>
  <c r="F159" i="90" a="1"/>
  <c r="F159" i="90" s="1"/>
  <c r="L160" i="90" a="1"/>
  <c r="L160" i="90" s="1"/>
  <c r="K158" i="90" a="1"/>
  <c r="K158" i="90" s="1"/>
  <c r="M154" i="90" a="1"/>
  <c r="M154" i="90" s="1"/>
  <c r="F161" i="90" a="1"/>
  <c r="F161" i="90" s="1"/>
  <c r="I159" i="90" a="1"/>
  <c r="I159" i="90" s="1"/>
  <c r="P157" i="90" a="1"/>
  <c r="P157" i="90" s="1"/>
  <c r="N153" i="90" a="1"/>
  <c r="N153" i="90" s="1"/>
  <c r="K160" i="90" a="1"/>
  <c r="K160" i="90" s="1"/>
  <c r="M156" i="90" a="1"/>
  <c r="M156" i="90" s="1"/>
  <c r="T154" i="90" a="1"/>
  <c r="T154" i="90" s="1"/>
  <c r="S152" i="90" a="1"/>
  <c r="S152" i="90" s="1"/>
  <c r="Z160" i="90" a="1"/>
  <c r="Z160" i="90" s="1"/>
  <c r="AC153" i="90" a="1"/>
  <c r="AC153" i="90" s="1"/>
  <c r="U152" i="90" a="1"/>
  <c r="U152" i="90" s="1"/>
  <c r="V148" i="90" a="1"/>
  <c r="V148" i="90" s="1"/>
  <c r="AF144" i="90" a="1"/>
  <c r="AF144" i="90" s="1"/>
  <c r="AE142" i="90" a="1"/>
  <c r="AE142" i="90" s="1"/>
  <c r="Z157" i="90" a="1"/>
  <c r="Z157" i="90" s="1"/>
  <c r="K151" i="90" a="1"/>
  <c r="K151" i="90" s="1"/>
  <c r="L149" i="90" a="1"/>
  <c r="L149" i="90" s="1"/>
  <c r="K147" i="90" a="1"/>
  <c r="K147" i="90" s="1"/>
  <c r="C154" i="90" a="1"/>
  <c r="C154" i="90" s="1"/>
  <c r="AD150" i="90" a="1"/>
  <c r="AD150" i="90" s="1"/>
  <c r="AG148" i="90" a="1"/>
  <c r="AG148" i="90" s="1"/>
  <c r="A148" i="90" a="1"/>
  <c r="A148" i="90" s="1"/>
  <c r="AC161" i="90" a="1"/>
  <c r="AC161" i="90" s="1"/>
  <c r="I158" i="90" a="1"/>
  <c r="I158" i="90" s="1"/>
  <c r="T155" i="90" a="1"/>
  <c r="T155" i="90" s="1"/>
  <c r="AG151" i="90" a="1"/>
  <c r="AG151" i="90" s="1"/>
  <c r="S149" i="90" a="1"/>
  <c r="S149" i="90" s="1"/>
  <c r="R147" i="90" a="1"/>
  <c r="R147" i="90" s="1"/>
  <c r="U145" i="90" a="1"/>
  <c r="U145" i="90" s="1"/>
  <c r="R152" i="90" a="1"/>
  <c r="R152" i="90" s="1"/>
  <c r="X142" i="90" a="1"/>
  <c r="X142" i="90" s="1"/>
  <c r="L150" i="90" a="1"/>
  <c r="L150" i="90" s="1"/>
  <c r="S143" i="90" a="1"/>
  <c r="S143" i="90" s="1"/>
  <c r="Q141" i="90" a="1"/>
  <c r="Q141" i="90" s="1"/>
  <c r="X139" i="90" a="1"/>
  <c r="X139" i="90" s="1"/>
  <c r="AD160" i="90" a="1"/>
  <c r="AD160" i="90" s="1"/>
  <c r="I149" i="90" a="1"/>
  <c r="I149" i="90" s="1"/>
  <c r="AF145" i="90" a="1"/>
  <c r="AF145" i="90" s="1"/>
  <c r="I143" i="90" a="1"/>
  <c r="I143" i="90" s="1"/>
  <c r="AD140" i="90" a="1"/>
  <c r="AD140" i="90" s="1"/>
  <c r="AG138" i="90" a="1"/>
  <c r="AG138" i="90" s="1"/>
  <c r="A138" i="90" a="1"/>
  <c r="A138" i="90" s="1"/>
  <c r="AF159" i="90" a="1"/>
  <c r="AF159" i="90" s="1"/>
  <c r="E151" i="90" a="1"/>
  <c r="E151" i="90" s="1"/>
  <c r="T147" i="90" a="1"/>
  <c r="T147" i="90" s="1"/>
  <c r="F145" i="90" a="1"/>
  <c r="F145" i="90" s="1"/>
  <c r="M157" i="90" a="1"/>
  <c r="M157" i="90" s="1"/>
  <c r="K153" i="90" a="1"/>
  <c r="K153" i="90" s="1"/>
  <c r="P147" i="90" a="1"/>
  <c r="P147" i="90" s="1"/>
  <c r="AD149" i="90" a="1"/>
  <c r="AD149" i="90" s="1"/>
  <c r="V143" i="90" a="1"/>
  <c r="V143" i="90" s="1"/>
  <c r="P137" i="90" a="1"/>
  <c r="P137" i="90" s="1"/>
  <c r="N133" i="90" a="1"/>
  <c r="N133" i="90" s="1"/>
  <c r="V144" i="90" a="1"/>
  <c r="V144" i="90" s="1"/>
  <c r="G133" i="90" a="1"/>
  <c r="G133" i="90" s="1"/>
  <c r="L132" i="90" a="1"/>
  <c r="L132" i="90" s="1"/>
  <c r="AG160" i="90" a="1"/>
  <c r="AG160" i="90" s="1"/>
  <c r="A160" i="90" a="1"/>
  <c r="A160" i="90" s="1"/>
  <c r="G156" i="90" a="1"/>
  <c r="G156" i="90" s="1"/>
  <c r="F154" i="90" a="1"/>
  <c r="F154" i="90" s="1"/>
  <c r="C161" i="90" a="1"/>
  <c r="C161" i="90" s="1"/>
  <c r="G158" i="90" a="1"/>
  <c r="G158" i="90" s="1"/>
  <c r="F156" i="90" a="1"/>
  <c r="F156" i="90" s="1"/>
  <c r="I154" i="90" a="1"/>
  <c r="I154" i="90" s="1"/>
  <c r="E159" i="90" a="1"/>
  <c r="E159" i="90" s="1"/>
  <c r="L157" i="90" a="1"/>
  <c r="L157" i="90" s="1"/>
  <c r="K155" i="90" a="1"/>
  <c r="K155" i="90" s="1"/>
  <c r="G160" i="90" a="1"/>
  <c r="G160" i="90" s="1"/>
  <c r="F158" i="90" a="1"/>
  <c r="F158" i="90" s="1"/>
  <c r="I156" i="90" a="1"/>
  <c r="I156" i="90" s="1"/>
  <c r="P154" i="90" a="1"/>
  <c r="P154" i="90" s="1"/>
  <c r="AE159" i="90" a="1"/>
  <c r="AE159" i="90" s="1"/>
  <c r="X153" i="90" a="1"/>
  <c r="X153" i="90" s="1"/>
  <c r="L152" i="90" a="1"/>
  <c r="L152" i="90" s="1"/>
  <c r="S150" i="90" a="1"/>
  <c r="S150" i="90" s="1"/>
  <c r="R148" i="90" a="1"/>
  <c r="R148" i="90" s="1"/>
  <c r="U146" i="90" a="1"/>
  <c r="U146" i="90" s="1"/>
  <c r="AB144" i="90" a="1"/>
  <c r="AB144" i="90" s="1"/>
  <c r="R157" i="90" a="1"/>
  <c r="R157" i="90" s="1"/>
  <c r="S154" i="90" a="1"/>
  <c r="S154" i="90" s="1"/>
  <c r="G147" i="90" a="1"/>
  <c r="G147" i="90" s="1"/>
  <c r="Q157" i="90" a="1"/>
  <c r="Q157" i="90" s="1"/>
  <c r="AR153" i="90" a="1"/>
  <c r="AR153" i="90" s="1"/>
  <c r="AC152" i="90" a="1"/>
  <c r="AC152" i="90" s="1"/>
  <c r="Z150" i="90" a="1"/>
  <c r="Z150" i="90" s="1"/>
  <c r="AC148" i="90" a="1"/>
  <c r="AC148" i="90" s="1"/>
  <c r="AR146" i="90" a="1"/>
  <c r="AR146" i="90" s="1"/>
  <c r="D146" i="90" a="1"/>
  <c r="D146" i="90" s="1"/>
  <c r="T161" i="90" a="1"/>
  <c r="T161" i="90" s="1"/>
  <c r="A158" i="90" a="1"/>
  <c r="A158" i="90" s="1"/>
  <c r="L155" i="90" a="1"/>
  <c r="L155" i="90" s="1"/>
  <c r="AB151" i="90" a="1"/>
  <c r="AB151" i="90" s="1"/>
  <c r="N147" i="90" a="1"/>
  <c r="N147" i="90" s="1"/>
  <c r="Q145" i="90" a="1"/>
  <c r="Q145" i="90" s="1"/>
  <c r="T159" i="90" a="1"/>
  <c r="T159" i="90" s="1"/>
  <c r="I152" i="90" a="1"/>
  <c r="I152" i="90" s="1"/>
  <c r="AF148" i="90" a="1"/>
  <c r="AF148" i="90" s="1"/>
  <c r="T142" i="90" a="1"/>
  <c r="T142" i="90" s="1"/>
  <c r="I155" i="90" a="1"/>
  <c r="I155" i="90" s="1"/>
  <c r="D150" i="90" a="1"/>
  <c r="D150" i="90" s="1"/>
  <c r="T145" i="90" a="1"/>
  <c r="T145" i="90" s="1"/>
  <c r="M141" i="90" a="1"/>
  <c r="M141" i="90" s="1"/>
  <c r="T139" i="90" a="1"/>
  <c r="T139" i="90" s="1"/>
  <c r="S137" i="90" a="1"/>
  <c r="S137" i="90" s="1"/>
  <c r="L159" i="90" a="1"/>
  <c r="L159" i="90" s="1"/>
  <c r="AR151" i="90" a="1"/>
  <c r="AR151" i="90" s="1"/>
  <c r="A149" i="90" a="1"/>
  <c r="A149" i="90" s="1"/>
  <c r="Z145" i="90" a="1"/>
  <c r="Z145" i="90" s="1"/>
  <c r="AF142" i="90" a="1"/>
  <c r="AF142" i="90" s="1"/>
  <c r="Z140" i="90" a="1"/>
  <c r="Z140" i="90" s="1"/>
  <c r="AC138" i="90" a="1"/>
  <c r="AC138" i="90" s="1"/>
  <c r="AR136" i="90" a="1"/>
  <c r="AR136" i="90" s="1"/>
  <c r="U157" i="90" a="1"/>
  <c r="U157" i="90" s="1"/>
  <c r="P153" i="90" a="1"/>
  <c r="P153" i="90" s="1"/>
  <c r="AG150" i="90" a="1"/>
  <c r="AG150" i="90" s="1"/>
  <c r="L147" i="90" a="1"/>
  <c r="L147" i="90" s="1"/>
  <c r="M144" i="90" a="1"/>
  <c r="M144" i="90" s="1"/>
  <c r="AR156" i="90" a="1"/>
  <c r="AR156" i="90" s="1"/>
  <c r="AB152" i="90" a="1"/>
  <c r="AB152" i="90" s="1"/>
  <c r="AN178" i="90"/>
  <c r="AN209" i="90" s="1"/>
  <c r="AQ174" i="90"/>
  <c r="AQ205" i="90" s="1"/>
  <c r="AO184" i="90"/>
  <c r="AO215" i="90" s="1"/>
  <c r="AQ190" i="90"/>
  <c r="AQ221" i="90" s="1"/>
  <c r="AQ175" i="90"/>
  <c r="AQ206" i="90" s="1"/>
  <c r="AQ182" i="90"/>
  <c r="AQ213" i="90" s="1"/>
  <c r="AN184" i="90"/>
  <c r="AN215" i="90" s="1"/>
  <c r="AP184" i="90"/>
  <c r="AP215" i="90" s="1"/>
  <c r="AN191" i="90"/>
  <c r="AN222" i="90" s="1"/>
  <c r="S136" i="90" a="1"/>
  <c r="S136" i="90" s="1"/>
  <c r="Y134" i="90" a="1"/>
  <c r="Y134" i="90" s="1"/>
  <c r="H147" i="90" a="1"/>
  <c r="H147" i="90" s="1"/>
  <c r="L137" i="90" a="1"/>
  <c r="L137" i="90" s="1"/>
  <c r="T138" i="90" a="1"/>
  <c r="T138" i="90" s="1"/>
  <c r="AA139" i="90" a="1"/>
  <c r="AA139" i="90" s="1"/>
  <c r="N142" i="90" a="1"/>
  <c r="N142" i="90" s="1"/>
  <c r="AB145" i="90" a="1"/>
  <c r="AB145" i="90" s="1"/>
  <c r="M152" i="90" a="1"/>
  <c r="M152" i="90" s="1"/>
  <c r="L133" i="90" a="1"/>
  <c r="L133" i="90" s="1"/>
  <c r="E135" i="90" a="1"/>
  <c r="E135" i="90" s="1"/>
  <c r="K136" i="90" a="1"/>
  <c r="K136" i="90" s="1"/>
  <c r="I140" i="90" a="1"/>
  <c r="I140" i="90" s="1"/>
  <c r="R143" i="90" a="1"/>
  <c r="R143" i="90" s="1"/>
  <c r="U158" i="90" a="1"/>
  <c r="U158" i="90" s="1"/>
  <c r="F144" i="90" a="1"/>
  <c r="F144" i="90" s="1"/>
  <c r="X145" i="90" a="1"/>
  <c r="X145" i="90" s="1"/>
  <c r="V134" i="90" a="1"/>
  <c r="V134" i="90" s="1"/>
  <c r="F138" i="90" a="1"/>
  <c r="F138" i="90" s="1"/>
  <c r="M139" i="90" a="1"/>
  <c r="M139" i="90" s="1"/>
  <c r="A144" i="90" a="1"/>
  <c r="A144" i="90" s="1"/>
  <c r="A155" i="90" a="1"/>
  <c r="A155" i="90" s="1"/>
  <c r="Z139" i="90" a="1"/>
  <c r="Z139" i="90" s="1"/>
  <c r="AB137" i="90" a="1"/>
  <c r="AB137" i="90" s="1"/>
  <c r="AD132" i="90" a="1"/>
  <c r="AD132" i="90" s="1"/>
  <c r="A133" i="90" a="1"/>
  <c r="A133" i="90" s="1"/>
  <c r="AG133" i="90" a="1"/>
  <c r="AG133" i="90" s="1"/>
  <c r="AR135" i="90" a="1"/>
  <c r="AR135" i="90" s="1"/>
  <c r="AD137" i="90" a="1"/>
  <c r="AD137" i="90" s="1"/>
  <c r="A147" i="90" a="1"/>
  <c r="A147" i="90" s="1"/>
  <c r="X132" i="90" a="1"/>
  <c r="X132" i="90" s="1"/>
  <c r="R144" i="90" a="1"/>
  <c r="R144" i="90" s="1"/>
  <c r="X135" i="90" a="1"/>
  <c r="X135" i="90" s="1"/>
  <c r="K134" i="90" a="1"/>
  <c r="K134" i="90" s="1"/>
  <c r="O132" i="90" a="1"/>
  <c r="O132" i="90" s="1"/>
  <c r="P134" i="90" a="1"/>
  <c r="P134" i="90" s="1"/>
  <c r="M136" i="90" a="1"/>
  <c r="M136" i="90" s="1"/>
  <c r="AD139" i="90" a="1"/>
  <c r="AD139" i="90" s="1"/>
  <c r="U143" i="90" a="1"/>
  <c r="U143" i="90" s="1"/>
  <c r="AR159" i="90" a="1"/>
  <c r="AR159" i="90" s="1"/>
  <c r="X140" i="90" a="1"/>
  <c r="X140" i="90" s="1"/>
  <c r="K135" i="90" a="1"/>
  <c r="K135" i="90" s="1"/>
  <c r="Q140" i="90" a="1"/>
  <c r="Q140" i="90" s="1"/>
  <c r="Q155" i="90" a="1"/>
  <c r="Q155" i="90" s="1"/>
  <c r="AR145" i="90" a="1"/>
  <c r="AR145" i="90" s="1"/>
  <c r="T136" i="90" a="1"/>
  <c r="T136" i="90" s="1"/>
  <c r="B144" i="90" a="1"/>
  <c r="B144" i="90" s="1"/>
  <c r="C137" i="90" a="1"/>
  <c r="C137" i="90" s="1"/>
  <c r="C144" i="90" a="1"/>
  <c r="C144" i="90" s="1"/>
  <c r="F143" i="90" a="1"/>
  <c r="F143" i="90" s="1"/>
  <c r="A145" i="90" a="1"/>
  <c r="A145" i="90" s="1"/>
  <c r="X152" i="90" a="1"/>
  <c r="X152" i="90" s="1"/>
  <c r="T146" i="90" a="1"/>
  <c r="T146" i="90" s="1"/>
  <c r="Q153" i="90" a="1"/>
  <c r="Q153" i="90" s="1"/>
  <c r="X149" i="90" a="1"/>
  <c r="X149" i="90" s="1"/>
  <c r="L144" i="90" a="1"/>
  <c r="L144" i="90" s="1"/>
  <c r="G151" i="90" a="1"/>
  <c r="G151" i="90" s="1"/>
  <c r="AE152" i="90" a="1"/>
  <c r="AE152" i="90" s="1"/>
  <c r="U159" i="90" a="1"/>
  <c r="U159" i="90" s="1"/>
  <c r="V154" i="90" a="1"/>
  <c r="V154" i="90" s="1"/>
  <c r="AH186" i="90"/>
  <c r="AH217" i="90" s="1"/>
  <c r="AJ174" i="90"/>
  <c r="AJ205" i="90" s="1"/>
  <c r="AJ175" i="90"/>
  <c r="AJ206" i="90" s="1"/>
  <c r="AI192" i="90"/>
  <c r="AI223" i="90" s="1"/>
  <c r="AO170" i="90"/>
  <c r="AO201" i="90" s="1"/>
  <c r="AJ165" i="90"/>
  <c r="AJ196" i="90" s="1"/>
  <c r="AQ171" i="90"/>
  <c r="AQ202" i="90" s="1"/>
  <c r="AK164" i="90"/>
  <c r="AK195" i="90" s="1"/>
  <c r="AH170" i="90"/>
  <c r="AH201" i="90" s="1"/>
  <c r="AK181" i="90"/>
  <c r="AK212" i="90" s="1"/>
  <c r="AK169" i="90"/>
  <c r="AK200" i="90" s="1"/>
  <c r="AK172" i="90"/>
  <c r="AK203" i="90" s="1"/>
  <c r="AL178" i="90"/>
  <c r="AL209" i="90" s="1"/>
  <c r="AM184" i="90"/>
  <c r="AM215" i="90" s="1"/>
  <c r="AM182" i="90"/>
  <c r="AM213" i="90" s="1"/>
  <c r="AK190" i="90"/>
  <c r="AK221" i="90" s="1"/>
  <c r="AM187" i="90"/>
  <c r="AM218" i="90" s="1"/>
  <c r="AK175" i="90"/>
  <c r="AK206" i="90" s="1"/>
  <c r="AT227" i="90"/>
  <c r="AQ184" i="90"/>
  <c r="AQ215" i="90" s="1"/>
  <c r="AQ177" i="90"/>
  <c r="AQ208" i="90" s="1"/>
  <c r="AO186" i="90"/>
  <c r="AO217" i="90" s="1"/>
  <c r="AN174" i="90"/>
  <c r="AN205" i="90" s="1"/>
  <c r="AN177" i="90"/>
  <c r="AN208" i="90" s="1"/>
  <c r="AQ185" i="90"/>
  <c r="AQ216" i="90" s="1"/>
  <c r="AN190" i="90"/>
  <c r="AN221" i="90" s="1"/>
  <c r="AQ186" i="90"/>
  <c r="AQ217" i="90" s="1"/>
  <c r="AP190" i="90"/>
  <c r="AP221" i="90" s="1"/>
  <c r="H138" i="90" a="1"/>
  <c r="H138" i="90" s="1"/>
  <c r="AF135" i="90" a="1"/>
  <c r="AF135" i="90" s="1"/>
  <c r="D151" i="90" a="1"/>
  <c r="D151" i="90" s="1"/>
  <c r="AG137" i="90" a="1"/>
  <c r="AG137" i="90" s="1"/>
  <c r="R134" i="90" a="1"/>
  <c r="R134" i="90" s="1"/>
  <c r="Z138" i="90" a="1"/>
  <c r="Z138" i="90" s="1"/>
  <c r="AG139" i="90" a="1"/>
  <c r="AG139" i="90" s="1"/>
  <c r="U142" i="90" a="1"/>
  <c r="U142" i="90" s="1"/>
  <c r="C146" i="90" a="1"/>
  <c r="C146" i="90" s="1"/>
  <c r="O153" i="90" a="1"/>
  <c r="O153" i="90" s="1"/>
  <c r="P133" i="90" a="1"/>
  <c r="P133" i="90" s="1"/>
  <c r="I135" i="90" a="1"/>
  <c r="I135" i="90" s="1"/>
  <c r="B137" i="90" a="1"/>
  <c r="B137" i="90" s="1"/>
  <c r="O140" i="90" a="1"/>
  <c r="O140" i="90" s="1"/>
  <c r="Z143" i="90" a="1"/>
  <c r="Z143" i="90" s="1"/>
  <c r="P132" i="90" a="1"/>
  <c r="P132" i="90" s="1"/>
  <c r="Y147" i="90" a="1"/>
  <c r="Y147" i="90" s="1"/>
  <c r="N149" i="90" a="1"/>
  <c r="N149" i="90" s="1"/>
  <c r="AD134" i="90" a="1"/>
  <c r="AD134" i="90" s="1"/>
  <c r="K138" i="90" a="1"/>
  <c r="K138" i="90" s="1"/>
  <c r="R139" i="90" a="1"/>
  <c r="R139" i="90" s="1"/>
  <c r="AB141" i="90" a="1"/>
  <c r="AB141" i="90" s="1"/>
  <c r="X159" i="90" a="1"/>
  <c r="X159" i="90" s="1"/>
  <c r="D141" i="90" a="1"/>
  <c r="D141" i="90" s="1"/>
  <c r="Z142" i="90" a="1"/>
  <c r="Z142" i="90" s="1"/>
  <c r="C134" i="90" a="1"/>
  <c r="C134" i="90" s="1"/>
  <c r="E133" i="90" a="1"/>
  <c r="E133" i="90" s="1"/>
  <c r="B135" i="90" a="1"/>
  <c r="B135" i="90" s="1"/>
  <c r="C136" i="90" a="1"/>
  <c r="C136" i="90" s="1"/>
  <c r="E140" i="90" a="1"/>
  <c r="E140" i="90" s="1"/>
  <c r="Q142" i="90" a="1"/>
  <c r="Q142" i="90" s="1"/>
  <c r="Q147" i="90" a="1"/>
  <c r="Q147" i="90" s="1"/>
  <c r="E134" i="90" a="1"/>
  <c r="E134" i="90" s="1"/>
  <c r="AA146" i="90" a="1"/>
  <c r="AA146" i="90" s="1"/>
  <c r="S134" i="90" a="1"/>
  <c r="S134" i="90" s="1"/>
  <c r="S132" i="90" a="1"/>
  <c r="S132" i="90" s="1"/>
  <c r="T134" i="90" a="1"/>
  <c r="T134" i="90" s="1"/>
  <c r="R136" i="90" a="1"/>
  <c r="R136" i="90" s="1"/>
  <c r="AB138" i="90" a="1"/>
  <c r="AB138" i="90" s="1"/>
  <c r="C141" i="90" a="1"/>
  <c r="C141" i="90" s="1"/>
  <c r="AD143" i="90" a="1"/>
  <c r="AD143" i="90" s="1"/>
  <c r="AG134" i="90" a="1"/>
  <c r="AG134" i="90" s="1"/>
  <c r="I132" i="90" a="1"/>
  <c r="I132" i="90" s="1"/>
  <c r="AA135" i="90" a="1"/>
  <c r="AA135" i="90" s="1"/>
  <c r="AR140" i="90" a="1"/>
  <c r="AR140" i="90" s="1"/>
  <c r="P161" i="90" a="1"/>
  <c r="P161" i="90" s="1"/>
  <c r="AD146" i="90" a="1"/>
  <c r="AD146" i="90" s="1"/>
  <c r="AB136" i="90" a="1"/>
  <c r="AB136" i="90" s="1"/>
  <c r="AG144" i="90" a="1"/>
  <c r="AG144" i="90" s="1"/>
  <c r="K137" i="90" a="1"/>
  <c r="K137" i="90" s="1"/>
  <c r="U144" i="90" a="1"/>
  <c r="U144" i="90" s="1"/>
  <c r="X143" i="90" a="1"/>
  <c r="X143" i="90" s="1"/>
  <c r="I145" i="90" a="1"/>
  <c r="I145" i="90" s="1"/>
  <c r="A153" i="90" a="1"/>
  <c r="A153" i="90" s="1"/>
  <c r="AB146" i="90" a="1"/>
  <c r="AB146" i="90" s="1"/>
  <c r="AB153" i="90" a="1"/>
  <c r="AB153" i="90" s="1"/>
  <c r="AF149" i="90" a="1"/>
  <c r="AF149" i="90" s="1"/>
  <c r="T144" i="90" a="1"/>
  <c r="T144" i="90" s="1"/>
  <c r="U151" i="90" a="1"/>
  <c r="U151" i="90" s="1"/>
  <c r="H154" i="90" a="1"/>
  <c r="H154" i="90" s="1"/>
  <c r="AE160" i="90" a="1"/>
  <c r="AE160" i="90" s="1"/>
  <c r="AC159" i="90" a="1"/>
  <c r="AC159" i="90" s="1"/>
  <c r="AE158" i="90" a="1"/>
  <c r="AE158" i="90" s="1"/>
  <c r="AD154" i="90" a="1"/>
  <c r="AD154" i="90" s="1"/>
  <c r="AJ170" i="90"/>
  <c r="AJ201" i="90" s="1"/>
  <c r="AH191" i="90"/>
  <c r="AH222" i="90" s="1"/>
  <c r="AH184" i="90"/>
  <c r="AH215" i="90" s="1"/>
  <c r="AQ164" i="90"/>
  <c r="AQ195" i="90" s="1"/>
  <c r="AJ179" i="90"/>
  <c r="AJ210" i="90" s="1"/>
  <c r="AJ166" i="90"/>
  <c r="AJ197" i="90" s="1"/>
  <c r="AJ187" i="90"/>
  <c r="AJ218" i="90" s="1"/>
  <c r="AJ181" i="90"/>
  <c r="AJ212" i="90" s="1"/>
  <c r="AH178" i="90"/>
  <c r="AH209" i="90" s="1"/>
  <c r="AI178" i="90"/>
  <c r="AI209" i="90" s="1"/>
  <c r="AH179" i="90"/>
  <c r="AH210" i="90" s="1"/>
  <c r="AI186" i="90"/>
  <c r="AI217" i="90" s="1"/>
  <c r="AH185" i="90"/>
  <c r="AH216" i="90" s="1"/>
  <c r="AK180" i="90"/>
  <c r="AK211" i="90" s="1"/>
  <c r="AI170" i="90"/>
  <c r="AI201" i="90" s="1"/>
  <c r="AQ165" i="90"/>
  <c r="AQ196" i="90" s="1"/>
  <c r="AK171" i="90"/>
  <c r="AK202" i="90" s="1"/>
  <c r="Y148" i="90" a="1"/>
  <c r="Y148" i="90" s="1"/>
  <c r="Y138" i="90" a="1"/>
  <c r="Y138" i="90" s="1"/>
  <c r="Y150" i="90" a="1"/>
  <c r="Y150" i="90" s="1"/>
  <c r="Y160" i="90" a="1"/>
  <c r="Y160" i="90" s="1"/>
  <c r="Y159" i="90" a="1"/>
  <c r="Y159" i="90" s="1"/>
  <c r="Y151" i="90" a="1"/>
  <c r="Y151" i="90" s="1"/>
  <c r="Y158" i="90" a="1"/>
  <c r="Y158" i="90" s="1"/>
  <c r="Y141" i="90" a="1"/>
  <c r="Y141" i="90" s="1"/>
  <c r="Y149" i="90" a="1"/>
  <c r="Y149" i="90" s="1"/>
  <c r="Y145" i="90" a="1"/>
  <c r="Y145" i="90" s="1"/>
  <c r="Y161" i="90" a="1"/>
  <c r="Y161" i="90" s="1"/>
  <c r="Y146" i="90" a="1"/>
  <c r="Y146" i="90" s="1"/>
  <c r="Y157" i="90" a="1"/>
  <c r="Y157" i="90" s="1"/>
  <c r="Y155" i="90" a="1"/>
  <c r="Y155" i="90" s="1"/>
  <c r="AQ169" i="90"/>
  <c r="AQ200" i="90" s="1"/>
  <c r="AK182" i="90"/>
  <c r="AK213" i="90" s="1"/>
  <c r="AL171" i="90"/>
  <c r="AL202" i="90" s="1"/>
  <c r="AK173" i="90"/>
  <c r="AK204" i="90" s="1"/>
  <c r="AM180" i="90"/>
  <c r="AM211" i="90" s="1"/>
  <c r="AK186" i="90"/>
  <c r="AK217" i="90" s="1"/>
  <c r="AL186" i="90"/>
  <c r="AL217" i="90" s="1"/>
  <c r="AL192" i="90"/>
  <c r="AL223" i="90" s="1"/>
  <c r="AK191" i="90"/>
  <c r="AK222" i="90" s="1"/>
  <c r="AO171" i="90"/>
  <c r="AO202" i="90" s="1"/>
  <c r="AN183" i="90"/>
  <c r="AN214" i="90" s="1"/>
  <c r="AQ170" i="90"/>
  <c r="AQ201" i="90" s="1"/>
  <c r="AL165" i="90"/>
  <c r="AL196" i="90" s="1"/>
  <c r="AP186" i="90"/>
  <c r="AP217" i="90" s="1"/>
  <c r="AO180" i="90"/>
  <c r="AO211" i="90" s="1"/>
  <c r="AP173" i="90"/>
  <c r="AP204" i="90" s="1"/>
  <c r="AO176" i="90"/>
  <c r="AO207" i="90" s="1"/>
  <c r="AO179" i="90"/>
  <c r="AO210" i="90" s="1"/>
  <c r="AN187" i="90"/>
  <c r="AN218" i="90" s="1"/>
  <c r="AP181" i="90"/>
  <c r="AP212" i="90" s="1"/>
  <c r="AN188" i="90"/>
  <c r="AN219" i="90" s="1"/>
  <c r="AQ192" i="90"/>
  <c r="AQ223" i="90" s="1"/>
  <c r="AD138" i="90" a="1"/>
  <c r="AD138" i="90" s="1"/>
  <c r="N136" i="90" a="1"/>
  <c r="N136" i="90" s="1"/>
  <c r="F160" i="90" a="1"/>
  <c r="F160" i="90" s="1"/>
  <c r="H140" i="90" a="1"/>
  <c r="H140" i="90" s="1"/>
  <c r="Z134" i="90" a="1"/>
  <c r="Z134" i="90" s="1"/>
  <c r="AE138" i="90" a="1"/>
  <c r="AE138" i="90" s="1"/>
  <c r="F141" i="90" a="1"/>
  <c r="F141" i="90" s="1"/>
  <c r="C143" i="90" a="1"/>
  <c r="C143" i="90" s="1"/>
  <c r="I147" i="90" a="1"/>
  <c r="I147" i="90" s="1"/>
  <c r="AE154" i="90" a="1"/>
  <c r="AE154" i="90" s="1"/>
  <c r="T133" i="90" a="1"/>
  <c r="T133" i="90" s="1"/>
  <c r="M135" i="90" a="1"/>
  <c r="M135" i="90" s="1"/>
  <c r="H137" i="90" a="1"/>
  <c r="H137" i="90" s="1"/>
  <c r="T140" i="90" a="1"/>
  <c r="T140" i="90" s="1"/>
  <c r="P145" i="90" a="1"/>
  <c r="P145" i="90" s="1"/>
  <c r="AR132" i="90" a="1"/>
  <c r="AR132" i="90" s="1"/>
  <c r="AE151" i="90" a="1"/>
  <c r="AE151" i="90" s="1"/>
  <c r="Q161" i="90" a="1"/>
  <c r="Q161" i="90" s="1"/>
  <c r="F136" i="90" a="1"/>
  <c r="F136" i="90" s="1"/>
  <c r="P138" i="90" a="1"/>
  <c r="P138" i="90" s="1"/>
  <c r="AR141" i="90" a="1"/>
  <c r="AR141" i="90" s="1"/>
  <c r="D145" i="90" a="1"/>
  <c r="D145" i="90" s="1"/>
  <c r="T132" i="90" a="1"/>
  <c r="T132" i="90" s="1"/>
  <c r="AE141" i="90" a="1"/>
  <c r="AE141" i="90" s="1"/>
  <c r="L151" i="90" a="1"/>
  <c r="L151" i="90" s="1"/>
  <c r="O134" i="90" a="1"/>
  <c r="O134" i="90" s="1"/>
  <c r="I133" i="90" a="1"/>
  <c r="I133" i="90" s="1"/>
  <c r="F135" i="90" a="1"/>
  <c r="F135" i="90" s="1"/>
  <c r="L136" i="90" a="1"/>
  <c r="L136" i="90" s="1"/>
  <c r="K140" i="90" a="1"/>
  <c r="K140" i="90" s="1"/>
  <c r="AD142" i="90" a="1"/>
  <c r="AD142" i="90" s="1"/>
  <c r="AC149" i="90" a="1"/>
  <c r="AC149" i="90" s="1"/>
  <c r="Y136" i="90" a="1"/>
  <c r="Y136" i="90" s="1"/>
  <c r="AF150" i="90" a="1"/>
  <c r="AF150" i="90" s="1"/>
  <c r="Q137" i="90" a="1"/>
  <c r="Q137" i="90" s="1"/>
  <c r="X134" i="90" a="1"/>
  <c r="X134" i="90" s="1"/>
  <c r="AR138" i="90" a="1"/>
  <c r="AR138" i="90" s="1"/>
  <c r="H141" i="90" a="1"/>
  <c r="H141" i="90" s="1"/>
  <c r="E144" i="90" a="1"/>
  <c r="E144" i="90" s="1"/>
  <c r="S138" i="90" a="1"/>
  <c r="S138" i="90" s="1"/>
  <c r="AC132" i="90" a="1"/>
  <c r="AC132" i="90" s="1"/>
  <c r="D136" i="90" a="1"/>
  <c r="D136" i="90" s="1"/>
  <c r="F142" i="90" a="1"/>
  <c r="F142" i="90" s="1"/>
  <c r="E150" i="90" a="1"/>
  <c r="E150" i="90" s="1"/>
  <c r="A150" i="90" a="1"/>
  <c r="A150" i="90" s="1"/>
  <c r="M138" i="90" a="1"/>
  <c r="M138" i="90" s="1"/>
  <c r="G148" i="90" a="1"/>
  <c r="G148" i="90" s="1"/>
  <c r="D139" i="90" a="1"/>
  <c r="D139" i="90" s="1"/>
  <c r="E147" i="90" a="1"/>
  <c r="E147" i="90" s="1"/>
  <c r="Z146" i="90" a="1"/>
  <c r="Z146" i="90" s="1"/>
  <c r="AG145" i="90" a="1"/>
  <c r="AG145" i="90" s="1"/>
  <c r="G157" i="90" a="1"/>
  <c r="G157" i="90" s="1"/>
  <c r="M148" i="90" a="1"/>
  <c r="M148" i="90" s="1"/>
  <c r="U155" i="90" a="1"/>
  <c r="U155" i="90" s="1"/>
  <c r="B152" i="90" a="1"/>
  <c r="B152" i="90" s="1"/>
  <c r="E146" i="90" a="1"/>
  <c r="E146" i="90" s="1"/>
  <c r="C153" i="90" a="1"/>
  <c r="C153" i="90" s="1"/>
  <c r="AF154" i="90" a="1"/>
  <c r="AF154" i="90" s="1"/>
  <c r="Z153" i="90" a="1"/>
  <c r="Z153" i="90" s="1"/>
  <c r="R161" i="90" a="1"/>
  <c r="R161" i="90" s="1"/>
  <c r="X160" i="90" a="1"/>
  <c r="X160" i="90" s="1"/>
  <c r="AH227" i="90" l="1"/>
  <c r="AI227" i="90"/>
  <c r="AM227" i="90"/>
  <c r="AL227" i="90"/>
  <c r="AQ227" i="90"/>
  <c r="AN227" i="90"/>
  <c r="AJ227" i="90"/>
  <c r="AK227" i="90"/>
  <c r="AG176" i="90"/>
  <c r="AG207" i="90" s="1"/>
  <c r="F191" i="90"/>
  <c r="F222" i="90" s="1"/>
  <c r="Q173" i="90"/>
  <c r="Q204" i="90" s="1"/>
  <c r="K166" i="90"/>
  <c r="K197" i="90" s="1"/>
  <c r="Y165" i="90"/>
  <c r="Y196" i="90" s="1"/>
  <c r="AR184" i="90"/>
  <c r="AR215" i="90" s="1"/>
  <c r="X170" i="90"/>
  <c r="X201" i="90" s="1"/>
  <c r="AB171" i="90"/>
  <c r="AB202" i="90" s="1"/>
  <c r="S186" i="90"/>
  <c r="S217" i="90" s="1"/>
  <c r="T180" i="90"/>
  <c r="T211" i="90" s="1"/>
  <c r="Q179" i="90"/>
  <c r="Q210" i="90" s="1"/>
  <c r="G176" i="90"/>
  <c r="G207" i="90" s="1"/>
  <c r="AD190" i="90"/>
  <c r="AD221" i="90" s="1"/>
  <c r="G174" i="90"/>
  <c r="G205" i="90" s="1"/>
  <c r="AA180" i="90"/>
  <c r="AA211" i="90" s="1"/>
  <c r="R163" i="90"/>
  <c r="R194" i="90" s="1"/>
  <c r="N166" i="90"/>
  <c r="N197" i="90" s="1"/>
  <c r="H174" i="90"/>
  <c r="H205" i="90" s="1"/>
  <c r="W165" i="90"/>
  <c r="W196" i="90" s="1"/>
  <c r="J185" i="90"/>
  <c r="J216" i="90" s="1"/>
  <c r="F168" i="90"/>
  <c r="F199" i="90" s="1"/>
  <c r="Z177" i="90"/>
  <c r="Z208" i="90" s="1"/>
  <c r="AE185" i="90"/>
  <c r="AE216" i="90" s="1"/>
  <c r="A184" i="90"/>
  <c r="A215" i="90" s="1"/>
  <c r="Z169" i="90"/>
  <c r="Z200" i="90" s="1"/>
  <c r="X176" i="90"/>
  <c r="X207" i="90" s="1"/>
  <c r="Q188" i="90"/>
  <c r="Q219" i="90" s="1"/>
  <c r="A169" i="90"/>
  <c r="A200" i="90" s="1"/>
  <c r="L189" i="90"/>
  <c r="L220" i="90" s="1"/>
  <c r="T188" i="90"/>
  <c r="T219" i="90" s="1"/>
  <c r="AB181" i="90"/>
  <c r="AB212" i="90" s="1"/>
  <c r="T189" i="90"/>
  <c r="T220" i="90" s="1"/>
  <c r="F164" i="90"/>
  <c r="F195" i="90" s="1"/>
  <c r="N179" i="90"/>
  <c r="N210" i="90" s="1"/>
  <c r="AA174" i="90"/>
  <c r="AA205" i="90" s="1"/>
  <c r="AE170" i="90"/>
  <c r="AE201" i="90" s="1"/>
  <c r="AS167" i="90"/>
  <c r="AS198" i="90" s="1"/>
  <c r="AA183" i="90"/>
  <c r="AA214" i="90" s="1"/>
  <c r="K190" i="90"/>
  <c r="K221" i="90" s="1"/>
  <c r="AA169" i="90"/>
  <c r="AA200" i="90" s="1"/>
  <c r="AE165" i="90"/>
  <c r="AE196" i="90" s="1"/>
  <c r="W183" i="90"/>
  <c r="W214" i="90" s="1"/>
  <c r="J180" i="90"/>
  <c r="J211" i="90" s="1"/>
  <c r="H173" i="90"/>
  <c r="H204" i="90" s="1"/>
  <c r="AF172" i="90"/>
  <c r="AF203" i="90" s="1"/>
  <c r="E178" i="90"/>
  <c r="E209" i="90" s="1"/>
  <c r="Y167" i="90"/>
  <c r="Y198" i="90" s="1"/>
  <c r="AE182" i="90"/>
  <c r="AE213" i="90" s="1"/>
  <c r="I178" i="90"/>
  <c r="I209" i="90" s="1"/>
  <c r="AD169" i="90"/>
  <c r="AD200" i="90" s="1"/>
  <c r="Y192" i="90"/>
  <c r="Y223" i="90" s="1"/>
  <c r="Y181" i="90"/>
  <c r="Y212" i="90" s="1"/>
  <c r="AE191" i="90"/>
  <c r="AE222" i="90" s="1"/>
  <c r="I176" i="90"/>
  <c r="I207" i="90" s="1"/>
  <c r="AR171" i="90"/>
  <c r="AR202" i="90" s="1"/>
  <c r="T165" i="90"/>
  <c r="T196" i="90" s="1"/>
  <c r="C167" i="90"/>
  <c r="C198" i="90" s="1"/>
  <c r="R170" i="90"/>
  <c r="R201" i="90" s="1"/>
  <c r="B168" i="90"/>
  <c r="B199" i="90" s="1"/>
  <c r="R165" i="90"/>
  <c r="R196" i="90" s="1"/>
  <c r="L175" i="90"/>
  <c r="L206" i="90" s="1"/>
  <c r="C168" i="90"/>
  <c r="C199" i="90" s="1"/>
  <c r="AR190" i="90"/>
  <c r="AR221" i="90" s="1"/>
  <c r="R175" i="90"/>
  <c r="R206" i="90" s="1"/>
  <c r="AB168" i="90"/>
  <c r="AB199" i="90" s="1"/>
  <c r="F175" i="90"/>
  <c r="F206" i="90" s="1"/>
  <c r="AB176" i="90"/>
  <c r="AB207" i="90" s="1"/>
  <c r="U188" i="90"/>
  <c r="U219" i="90" s="1"/>
  <c r="L190" i="90"/>
  <c r="L221" i="90" s="1"/>
  <c r="AF179" i="90"/>
  <c r="AF210" i="90" s="1"/>
  <c r="T192" i="90"/>
  <c r="T223" i="90" s="1"/>
  <c r="G178" i="90"/>
  <c r="G209" i="90" s="1"/>
  <c r="X184" i="90"/>
  <c r="X215" i="90" s="1"/>
  <c r="E190" i="90"/>
  <c r="E221" i="90" s="1"/>
  <c r="AG191" i="90"/>
  <c r="AG222" i="90" s="1"/>
  <c r="P178" i="90"/>
  <c r="P209" i="90" s="1"/>
  <c r="AG169" i="90"/>
  <c r="AG200" i="90" s="1"/>
  <c r="S174" i="90"/>
  <c r="S205" i="90" s="1"/>
  <c r="T186" i="90"/>
  <c r="T217" i="90" s="1"/>
  <c r="L180" i="90"/>
  <c r="L211" i="90" s="1"/>
  <c r="Z191" i="90"/>
  <c r="Z222" i="90" s="1"/>
  <c r="F192" i="90"/>
  <c r="F223" i="90" s="1"/>
  <c r="E191" i="90"/>
  <c r="E222" i="90" s="1"/>
  <c r="X178" i="90"/>
  <c r="X209" i="90" s="1"/>
  <c r="C173" i="90"/>
  <c r="C204" i="90" s="1"/>
  <c r="F177" i="90"/>
  <c r="F208" i="90" s="1"/>
  <c r="Q189" i="90"/>
  <c r="Q220" i="90" s="1"/>
  <c r="P180" i="90"/>
  <c r="P211" i="90" s="1"/>
  <c r="E185" i="90"/>
  <c r="E216" i="90" s="1"/>
  <c r="M190" i="90"/>
  <c r="M221" i="90" s="1"/>
  <c r="AD172" i="90"/>
  <c r="AD203" i="90" s="1"/>
  <c r="AF178" i="90"/>
  <c r="AF209" i="90" s="1"/>
  <c r="R177" i="90"/>
  <c r="R208" i="90" s="1"/>
  <c r="A174" i="90"/>
  <c r="A205" i="90" s="1"/>
  <c r="I179" i="90"/>
  <c r="I210" i="90" s="1"/>
  <c r="AB190" i="90"/>
  <c r="AB221" i="90" s="1"/>
  <c r="AB185" i="90"/>
  <c r="AB216" i="90" s="1"/>
  <c r="U185" i="90"/>
  <c r="U216" i="90" s="1"/>
  <c r="M191" i="90"/>
  <c r="M222" i="90" s="1"/>
  <c r="E183" i="90"/>
  <c r="E214" i="90" s="1"/>
  <c r="G168" i="90"/>
  <c r="G199" i="90" s="1"/>
  <c r="E176" i="90"/>
  <c r="E207" i="90" s="1"/>
  <c r="AC182" i="90"/>
  <c r="AC213" i="90" s="1"/>
  <c r="F179" i="90"/>
  <c r="F210" i="90" s="1"/>
  <c r="Z189" i="90"/>
  <c r="Z220" i="90" s="1"/>
  <c r="V190" i="90"/>
  <c r="V221" i="90" s="1"/>
  <c r="G166" i="90"/>
  <c r="G197" i="90" s="1"/>
  <c r="G175" i="90"/>
  <c r="G206" i="90" s="1"/>
  <c r="Z182" i="90"/>
  <c r="Z213" i="90" s="1"/>
  <c r="P173" i="90"/>
  <c r="P204" i="90" s="1"/>
  <c r="AE188" i="90"/>
  <c r="AE219" i="90" s="1"/>
  <c r="AF192" i="90"/>
  <c r="AF223" i="90" s="1"/>
  <c r="AD182" i="90"/>
  <c r="AD213" i="90" s="1"/>
  <c r="A190" i="90"/>
  <c r="A221" i="90" s="1"/>
  <c r="C187" i="90"/>
  <c r="C218" i="90" s="1"/>
  <c r="B185" i="90"/>
  <c r="B216" i="90" s="1"/>
  <c r="B187" i="90"/>
  <c r="B218" i="90" s="1"/>
  <c r="AU226" i="90"/>
  <c r="AU230" i="90" s="1"/>
  <c r="S175" i="90"/>
  <c r="S206" i="90" s="1"/>
  <c r="R191" i="90"/>
  <c r="R222" i="90" s="1"/>
  <c r="L169" i="90"/>
  <c r="L200" i="90" s="1"/>
  <c r="AE176" i="90"/>
  <c r="AE207" i="90" s="1"/>
  <c r="E167" i="90"/>
  <c r="E198" i="90" s="1"/>
  <c r="A185" i="90"/>
  <c r="A216" i="90" s="1"/>
  <c r="Q170" i="90"/>
  <c r="Q201" i="90" s="1"/>
  <c r="AS170" i="90"/>
  <c r="AS201" i="90" s="1"/>
  <c r="AS187" i="90"/>
  <c r="AS218" i="90" s="1"/>
  <c r="AS166" i="90"/>
  <c r="AS197" i="90" s="1"/>
  <c r="AS186" i="90"/>
  <c r="AS217" i="90" s="1"/>
  <c r="H191" i="90"/>
  <c r="H222" i="90" s="1"/>
  <c r="H175" i="90"/>
  <c r="H206" i="90" s="1"/>
  <c r="AA173" i="90"/>
  <c r="AA204" i="90" s="1"/>
  <c r="AA188" i="90"/>
  <c r="AA219" i="90" s="1"/>
  <c r="I192" i="90"/>
  <c r="I223" i="90" s="1"/>
  <c r="N183" i="90"/>
  <c r="N214" i="90" s="1"/>
  <c r="N170" i="90"/>
  <c r="N201" i="90" s="1"/>
  <c r="V183" i="90"/>
  <c r="V214" i="90" s="1"/>
  <c r="O164" i="90"/>
  <c r="O195" i="90" s="1"/>
  <c r="S171" i="90"/>
  <c r="S202" i="90" s="1"/>
  <c r="U180" i="90"/>
  <c r="U211" i="90" s="1"/>
  <c r="X189" i="90"/>
  <c r="X220" i="90" s="1"/>
  <c r="P190" i="90"/>
  <c r="P221" i="90" s="1"/>
  <c r="C190" i="90"/>
  <c r="C221" i="90" s="1"/>
  <c r="T179" i="90"/>
  <c r="T210" i="90" s="1"/>
  <c r="Q167" i="90"/>
  <c r="Q198" i="90" s="1"/>
  <c r="F163" i="90"/>
  <c r="F194" i="90" s="1"/>
  <c r="AB164" i="90"/>
  <c r="AB195" i="90" s="1"/>
  <c r="AA164" i="90"/>
  <c r="AA195" i="90" s="1"/>
  <c r="O191" i="90"/>
  <c r="O222" i="90" s="1"/>
  <c r="O179" i="90"/>
  <c r="O210" i="90" s="1"/>
  <c r="AA163" i="90"/>
  <c r="AA194" i="90" s="1"/>
  <c r="J166" i="90"/>
  <c r="J197" i="90" s="1"/>
  <c r="A167" i="90"/>
  <c r="A198" i="90" s="1"/>
  <c r="F165" i="90"/>
  <c r="F196" i="90" s="1"/>
  <c r="W178" i="90"/>
  <c r="W209" i="90" s="1"/>
  <c r="W167" i="90"/>
  <c r="W198" i="90" s="1"/>
  <c r="W166" i="90"/>
  <c r="W197" i="90" s="1"/>
  <c r="W184" i="90"/>
  <c r="W215" i="90" s="1"/>
  <c r="E163" i="90"/>
  <c r="E194" i="90" s="1"/>
  <c r="J181" i="90"/>
  <c r="J212" i="90" s="1"/>
  <c r="J163" i="90"/>
  <c r="J194" i="90" s="1"/>
  <c r="J192" i="90"/>
  <c r="J223" i="90" s="1"/>
  <c r="Y173" i="90"/>
  <c r="Y204" i="90" s="1"/>
  <c r="AE187" i="90"/>
  <c r="AE218" i="90" s="1"/>
  <c r="A188" i="90"/>
  <c r="A219" i="90" s="1"/>
  <c r="G170" i="90"/>
  <c r="G201" i="90" s="1"/>
  <c r="AR168" i="90"/>
  <c r="AR199" i="90" s="1"/>
  <c r="AD187" i="90"/>
  <c r="AD218" i="90" s="1"/>
  <c r="P174" i="90"/>
  <c r="P205" i="90" s="1"/>
  <c r="H164" i="90"/>
  <c r="H195" i="90" s="1"/>
  <c r="V177" i="90"/>
  <c r="V208" i="90" s="1"/>
  <c r="F183" i="90"/>
  <c r="F214" i="90" s="1"/>
  <c r="Q168" i="90"/>
  <c r="Q199" i="90" s="1"/>
  <c r="Y188" i="90"/>
  <c r="Y219" i="90" s="1"/>
  <c r="AB169" i="90"/>
  <c r="AB200" i="90" s="1"/>
  <c r="F174" i="90"/>
  <c r="F205" i="90" s="1"/>
  <c r="L164" i="90"/>
  <c r="L195" i="90" s="1"/>
  <c r="L186" i="90"/>
  <c r="L217" i="90" s="1"/>
  <c r="AF190" i="90"/>
  <c r="AF221" i="90" s="1"/>
  <c r="K187" i="90"/>
  <c r="K218" i="90" s="1"/>
  <c r="Z179" i="90"/>
  <c r="Z210" i="90" s="1"/>
  <c r="AR186" i="90"/>
  <c r="AR217" i="90" s="1"/>
  <c r="AR181" i="90"/>
  <c r="AR212" i="90" s="1"/>
  <c r="Z187" i="90"/>
  <c r="Z218" i="90" s="1"/>
  <c r="Q177" i="90"/>
  <c r="Q208" i="90" s="1"/>
  <c r="AA175" i="90"/>
  <c r="AA206" i="90" s="1"/>
  <c r="AE167" i="90"/>
  <c r="AE198" i="90" s="1"/>
  <c r="AS184" i="90"/>
  <c r="AS215" i="90" s="1"/>
  <c r="AS180" i="90"/>
  <c r="AS211" i="90" s="1"/>
  <c r="S164" i="90"/>
  <c r="S195" i="90" s="1"/>
  <c r="AG180" i="90"/>
  <c r="AG211" i="90" s="1"/>
  <c r="O176" i="90"/>
  <c r="O207" i="90" s="1"/>
  <c r="AP227" i="90"/>
  <c r="W188" i="90"/>
  <c r="W219" i="90" s="1"/>
  <c r="J165" i="90"/>
  <c r="J196" i="90" s="1"/>
  <c r="AD188" i="90"/>
  <c r="AD219" i="90" s="1"/>
  <c r="U192" i="90"/>
  <c r="U223" i="90" s="1"/>
  <c r="Q192" i="90"/>
  <c r="Q223" i="90" s="1"/>
  <c r="P192" i="90"/>
  <c r="P223" i="90" s="1"/>
  <c r="G182" i="90"/>
  <c r="G213" i="90" s="1"/>
  <c r="M183" i="90"/>
  <c r="M214" i="90" s="1"/>
  <c r="A189" i="90"/>
  <c r="A220" i="90" s="1"/>
  <c r="Q172" i="90"/>
  <c r="Q203" i="90" s="1"/>
  <c r="AD175" i="90"/>
  <c r="AD206" i="90" s="1"/>
  <c r="AD183" i="90"/>
  <c r="AD214" i="90" s="1"/>
  <c r="P177" i="90"/>
  <c r="P208" i="90" s="1"/>
  <c r="I181" i="90"/>
  <c r="I212" i="90" s="1"/>
  <c r="AC187" i="90"/>
  <c r="AC218" i="90" s="1"/>
  <c r="AE184" i="90"/>
  <c r="AE215" i="90" s="1"/>
  <c r="B184" i="90"/>
  <c r="B215" i="90" s="1"/>
  <c r="AA172" i="90"/>
  <c r="AA203" i="90" s="1"/>
  <c r="AS185" i="90"/>
  <c r="AS216" i="90" s="1"/>
  <c r="R171" i="90"/>
  <c r="R202" i="90" s="1"/>
  <c r="Y163" i="90"/>
  <c r="Y194" i="90" s="1"/>
  <c r="AF183" i="90"/>
  <c r="AF214" i="90" s="1"/>
  <c r="O170" i="90"/>
  <c r="O201" i="90" s="1"/>
  <c r="W175" i="90"/>
  <c r="W206" i="90" s="1"/>
  <c r="J188" i="90"/>
  <c r="J219" i="90" s="1"/>
  <c r="M174" i="90"/>
  <c r="M205" i="90" s="1"/>
  <c r="Y168" i="90"/>
  <c r="Y199" i="90" s="1"/>
  <c r="C184" i="90"/>
  <c r="C215" i="90" s="1"/>
  <c r="AC163" i="90"/>
  <c r="AC194" i="90" s="1"/>
  <c r="L182" i="90"/>
  <c r="L213" i="90" s="1"/>
  <c r="E177" i="90"/>
  <c r="E208" i="90" s="1"/>
  <c r="D170" i="90"/>
  <c r="D201" i="90" s="1"/>
  <c r="S169" i="90"/>
  <c r="S200" i="90" s="1"/>
  <c r="AC180" i="90"/>
  <c r="AC211" i="90" s="1"/>
  <c r="AE172" i="90"/>
  <c r="AE203" i="90" s="1"/>
  <c r="AR163" i="90"/>
  <c r="AR194" i="90" s="1"/>
  <c r="C174" i="90"/>
  <c r="C205" i="90" s="1"/>
  <c r="Y176" i="90"/>
  <c r="Y207" i="90" s="1"/>
  <c r="Y169" i="90"/>
  <c r="Y200" i="90" s="1"/>
  <c r="H185" i="90"/>
  <c r="H216" i="90" s="1"/>
  <c r="X174" i="90"/>
  <c r="X205" i="90" s="1"/>
  <c r="AA166" i="90"/>
  <c r="AA197" i="90" s="1"/>
  <c r="S163" i="90"/>
  <c r="S194" i="90" s="1"/>
  <c r="B166" i="90"/>
  <c r="B197" i="90" s="1"/>
  <c r="K169" i="90"/>
  <c r="K200" i="90" s="1"/>
  <c r="I166" i="90"/>
  <c r="I197" i="90" s="1"/>
  <c r="AG168" i="90"/>
  <c r="AG199" i="90" s="1"/>
  <c r="X180" i="90"/>
  <c r="X211" i="90" s="1"/>
  <c r="B175" i="90"/>
  <c r="B206" i="90" s="1"/>
  <c r="U174" i="90"/>
  <c r="U205" i="90" s="1"/>
  <c r="X163" i="90"/>
  <c r="X194" i="90" s="1"/>
  <c r="Z170" i="90"/>
  <c r="Z201" i="90" s="1"/>
  <c r="U189" i="90"/>
  <c r="U220" i="90" s="1"/>
  <c r="N173" i="90"/>
  <c r="N204" i="90" s="1"/>
  <c r="AR167" i="90"/>
  <c r="AR198" i="90" s="1"/>
  <c r="S168" i="90"/>
  <c r="S199" i="90" s="1"/>
  <c r="I183" i="90"/>
  <c r="I214" i="90" s="1"/>
  <c r="D177" i="90"/>
  <c r="D208" i="90" s="1"/>
  <c r="S185" i="90"/>
  <c r="S216" i="90" s="1"/>
  <c r="AE190" i="90"/>
  <c r="AE221" i="90" s="1"/>
  <c r="I185" i="90"/>
  <c r="I216" i="90" s="1"/>
  <c r="L163" i="90"/>
  <c r="L194" i="90" s="1"/>
  <c r="K184" i="90"/>
  <c r="K215" i="90" s="1"/>
  <c r="AD171" i="90"/>
  <c r="AD202" i="90" s="1"/>
  <c r="L181" i="90"/>
  <c r="L212" i="90" s="1"/>
  <c r="I189" i="90"/>
  <c r="I220" i="90" s="1"/>
  <c r="K182" i="90"/>
  <c r="K213" i="90" s="1"/>
  <c r="S183" i="90"/>
  <c r="S214" i="90" s="1"/>
  <c r="M185" i="90"/>
  <c r="M216" i="90" s="1"/>
  <c r="AB163" i="90"/>
  <c r="AB194" i="90" s="1"/>
  <c r="U184" i="90"/>
  <c r="U215" i="90" s="1"/>
  <c r="N174" i="90"/>
  <c r="N205" i="90" s="1"/>
  <c r="T181" i="90"/>
  <c r="T212" i="90" s="1"/>
  <c r="K175" i="90"/>
  <c r="K206" i="90" s="1"/>
  <c r="T182" i="90"/>
  <c r="T213" i="90" s="1"/>
  <c r="A192" i="90"/>
  <c r="A223" i="90" s="1"/>
  <c r="Q185" i="90"/>
  <c r="Q216" i="90" s="1"/>
  <c r="M165" i="90"/>
  <c r="M196" i="90" s="1"/>
  <c r="AF184" i="90"/>
  <c r="AF215" i="90" s="1"/>
  <c r="Z183" i="90"/>
  <c r="Z214" i="90" s="1"/>
  <c r="S177" i="90"/>
  <c r="S208" i="90" s="1"/>
  <c r="F181" i="90"/>
  <c r="F212" i="90" s="1"/>
  <c r="A177" i="90"/>
  <c r="A208" i="90" s="1"/>
  <c r="U187" i="90"/>
  <c r="U218" i="90" s="1"/>
  <c r="R187" i="90"/>
  <c r="R218" i="90" s="1"/>
  <c r="Q191" i="90"/>
  <c r="Q222" i="90" s="1"/>
  <c r="D187" i="90"/>
  <c r="D218" i="90" s="1"/>
  <c r="A172" i="90"/>
  <c r="A203" i="90" s="1"/>
  <c r="C180" i="90"/>
  <c r="C211" i="90" s="1"/>
  <c r="AC186" i="90"/>
  <c r="AC217" i="90" s="1"/>
  <c r="G181" i="90"/>
  <c r="G212" i="90" s="1"/>
  <c r="AD184" i="90"/>
  <c r="AD215" i="90" s="1"/>
  <c r="Z185" i="90"/>
  <c r="Z216" i="90" s="1"/>
  <c r="E168" i="90"/>
  <c r="E199" i="90" s="1"/>
  <c r="D178" i="90"/>
  <c r="D209" i="90" s="1"/>
  <c r="V188" i="90"/>
  <c r="V219" i="90" s="1"/>
  <c r="I175" i="90"/>
  <c r="I206" i="90" s="1"/>
  <c r="V191" i="90"/>
  <c r="V222" i="90" s="1"/>
  <c r="D180" i="90"/>
  <c r="D211" i="90" s="1"/>
  <c r="S184" i="90"/>
  <c r="S215" i="90" s="1"/>
  <c r="AG190" i="90"/>
  <c r="AG221" i="90" s="1"/>
  <c r="D189" i="90"/>
  <c r="D220" i="90" s="1"/>
  <c r="B171" i="90"/>
  <c r="B202" i="90" s="1"/>
  <c r="V187" i="90"/>
  <c r="V218" i="90" s="1"/>
  <c r="AE180" i="90"/>
  <c r="AE211" i="90" s="1"/>
  <c r="M180" i="90"/>
  <c r="M211" i="90" s="1"/>
  <c r="AE166" i="90"/>
  <c r="AE197" i="90" s="1"/>
  <c r="AF171" i="90"/>
  <c r="AF202" i="90" s="1"/>
  <c r="E180" i="90"/>
  <c r="E211" i="90" s="1"/>
  <c r="I173" i="90"/>
  <c r="I204" i="90" s="1"/>
  <c r="AG163" i="90"/>
  <c r="AG194" i="90" s="1"/>
  <c r="AS172" i="90"/>
  <c r="AS203" i="90" s="1"/>
  <c r="AS191" i="90"/>
  <c r="AS222" i="90" s="1"/>
  <c r="AS169" i="90"/>
  <c r="AS200" i="90" s="1"/>
  <c r="AS188" i="90"/>
  <c r="AS219" i="90" s="1"/>
  <c r="H189" i="90"/>
  <c r="H220" i="90" s="1"/>
  <c r="H170" i="90"/>
  <c r="H201" i="90" s="1"/>
  <c r="AA184" i="90"/>
  <c r="AA215" i="90" s="1"/>
  <c r="AA178" i="90"/>
  <c r="AA209" i="90" s="1"/>
  <c r="R181" i="90"/>
  <c r="R212" i="90" s="1"/>
  <c r="L187" i="90"/>
  <c r="L218" i="90" s="1"/>
  <c r="G169" i="90"/>
  <c r="G200" i="90" s="1"/>
  <c r="R176" i="90"/>
  <c r="R207" i="90" s="1"/>
  <c r="AC165" i="90"/>
  <c r="AC196" i="90" s="1"/>
  <c r="E170" i="90"/>
  <c r="E201" i="90" s="1"/>
  <c r="Y174" i="90"/>
  <c r="Y205" i="90" s="1"/>
  <c r="R190" i="90"/>
  <c r="R221" i="90" s="1"/>
  <c r="AG189" i="90"/>
  <c r="AG220" i="90" s="1"/>
  <c r="V176" i="90"/>
  <c r="V207" i="90" s="1"/>
  <c r="C164" i="90"/>
  <c r="C195" i="90" s="1"/>
  <c r="U163" i="90"/>
  <c r="U194" i="90" s="1"/>
  <c r="M163" i="90"/>
  <c r="M194" i="90" s="1"/>
  <c r="S188" i="90"/>
  <c r="S219" i="90" s="1"/>
  <c r="X169" i="90"/>
  <c r="X200" i="90" s="1"/>
  <c r="O180" i="90"/>
  <c r="O211" i="90" s="1"/>
  <c r="O189" i="90"/>
  <c r="O220" i="90" s="1"/>
  <c r="O174" i="90"/>
  <c r="O205" i="90" s="1"/>
  <c r="D168" i="90"/>
  <c r="D199" i="90" s="1"/>
  <c r="AC170" i="90"/>
  <c r="AC201" i="90" s="1"/>
  <c r="T172" i="90"/>
  <c r="T203" i="90" s="1"/>
  <c r="W172" i="90"/>
  <c r="W203" i="90" s="1"/>
  <c r="W187" i="90"/>
  <c r="W218" i="90" s="1"/>
  <c r="W190" i="90"/>
  <c r="W221" i="90" s="1"/>
  <c r="W192" i="90"/>
  <c r="W223" i="90" s="1"/>
  <c r="A163" i="90"/>
  <c r="A194" i="90" s="1"/>
  <c r="J170" i="90"/>
  <c r="J201" i="90" s="1"/>
  <c r="J167" i="90"/>
  <c r="J198" i="90" s="1"/>
  <c r="J190" i="90"/>
  <c r="J221" i="90" s="1"/>
  <c r="AB165" i="90"/>
  <c r="AB196" i="90" s="1"/>
  <c r="L170" i="90"/>
  <c r="L201" i="90" s="1"/>
  <c r="M184" i="90"/>
  <c r="M215" i="90" s="1"/>
  <c r="V180" i="90"/>
  <c r="V211" i="90" s="1"/>
  <c r="G171" i="90"/>
  <c r="G202" i="90" s="1"/>
  <c r="C176" i="90"/>
  <c r="C207" i="90" s="1"/>
  <c r="K163" i="90"/>
  <c r="K194" i="90" s="1"/>
  <c r="D171" i="90"/>
  <c r="D202" i="90" s="1"/>
  <c r="H166" i="90"/>
  <c r="H197" i="90" s="1"/>
  <c r="G183" i="90"/>
  <c r="G214" i="90" s="1"/>
  <c r="F173" i="90"/>
  <c r="F204" i="90" s="1"/>
  <c r="Y190" i="90"/>
  <c r="Y221" i="90" s="1"/>
  <c r="X190" i="90"/>
  <c r="X221" i="90" s="1"/>
  <c r="K165" i="90"/>
  <c r="K196" i="90" s="1"/>
  <c r="S181" i="90"/>
  <c r="S212" i="90" s="1"/>
  <c r="S180" i="90"/>
  <c r="S211" i="90" s="1"/>
  <c r="D192" i="90"/>
  <c r="D223" i="90" s="1"/>
  <c r="P189" i="90"/>
  <c r="P220" i="90" s="1"/>
  <c r="F186" i="90"/>
  <c r="F217" i="90" s="1"/>
  <c r="AB192" i="90"/>
  <c r="AB223" i="90" s="1"/>
  <c r="AC181" i="90"/>
  <c r="AC212" i="90" s="1"/>
  <c r="F184" i="90"/>
  <c r="F215" i="90" s="1"/>
  <c r="K173" i="90"/>
  <c r="K204" i="90" s="1"/>
  <c r="H181" i="90"/>
  <c r="H212" i="90" s="1"/>
  <c r="V167" i="90"/>
  <c r="V198" i="90" s="1"/>
  <c r="AE163" i="90"/>
  <c r="AE194" i="90" s="1"/>
  <c r="O185" i="90"/>
  <c r="O216" i="90" s="1"/>
  <c r="AO227" i="90"/>
  <c r="Z167" i="90"/>
  <c r="Z198" i="90" s="1"/>
  <c r="J186" i="90"/>
  <c r="J217" i="90" s="1"/>
  <c r="M177" i="90"/>
  <c r="M208" i="90" s="1"/>
  <c r="L165" i="90"/>
  <c r="L196" i="90" s="1"/>
  <c r="O165" i="90"/>
  <c r="O196" i="90" s="1"/>
  <c r="AC190" i="90"/>
  <c r="AC221" i="90" s="1"/>
  <c r="O171" i="90"/>
  <c r="O202" i="90" s="1"/>
  <c r="X166" i="90"/>
  <c r="X197" i="90" s="1"/>
  <c r="T173" i="90"/>
  <c r="T204" i="90" s="1"/>
  <c r="AD180" i="90"/>
  <c r="AD211" i="90" s="1"/>
  <c r="I190" i="90"/>
  <c r="I221" i="90" s="1"/>
  <c r="AG188" i="90"/>
  <c r="AG219" i="90" s="1"/>
  <c r="G173" i="90"/>
  <c r="G204" i="90" s="1"/>
  <c r="N192" i="90"/>
  <c r="N223" i="90" s="1"/>
  <c r="I177" i="90"/>
  <c r="I208" i="90" s="1"/>
  <c r="D186" i="90"/>
  <c r="D217" i="90" s="1"/>
  <c r="B189" i="90"/>
  <c r="B220" i="90" s="1"/>
  <c r="Y184" i="90"/>
  <c r="Y215" i="90" s="1"/>
  <c r="AS164" i="90"/>
  <c r="AS195" i="90" s="1"/>
  <c r="AS183" i="90"/>
  <c r="AS214" i="90" s="1"/>
  <c r="X172" i="90"/>
  <c r="X203" i="90" s="1"/>
  <c r="G167" i="90"/>
  <c r="G198" i="90" s="1"/>
  <c r="O173" i="90"/>
  <c r="O204" i="90" s="1"/>
  <c r="X164" i="90"/>
  <c r="X195" i="90" s="1"/>
  <c r="U170" i="90"/>
  <c r="U201" i="90" s="1"/>
  <c r="C186" i="90"/>
  <c r="C217" i="90" s="1"/>
  <c r="AR188" i="90"/>
  <c r="AR219" i="90" s="1"/>
  <c r="B183" i="90"/>
  <c r="B214" i="90" s="1"/>
  <c r="AD173" i="90"/>
  <c r="AD204" i="90" s="1"/>
  <c r="P176" i="90"/>
  <c r="P207" i="90" s="1"/>
  <c r="Y180" i="90"/>
  <c r="Y211" i="90" s="1"/>
  <c r="Y179" i="90"/>
  <c r="Y210" i="90" s="1"/>
  <c r="U182" i="90"/>
  <c r="U213" i="90" s="1"/>
  <c r="U175" i="90"/>
  <c r="U206" i="90" s="1"/>
  <c r="I163" i="90"/>
  <c r="I194" i="90" s="1"/>
  <c r="S165" i="90"/>
  <c r="S196" i="90" s="1"/>
  <c r="E164" i="90"/>
  <c r="E195" i="90" s="1"/>
  <c r="AD165" i="90"/>
  <c r="AD196" i="90" s="1"/>
  <c r="P164" i="90"/>
  <c r="P195" i="90" s="1"/>
  <c r="D182" i="90"/>
  <c r="D213" i="90" s="1"/>
  <c r="Q184" i="90"/>
  <c r="Q215" i="90" s="1"/>
  <c r="T167" i="90"/>
  <c r="T198" i="90" s="1"/>
  <c r="AD170" i="90"/>
  <c r="AD201" i="90" s="1"/>
  <c r="A178" i="90"/>
  <c r="A209" i="90" s="1"/>
  <c r="A186" i="90"/>
  <c r="A217" i="90" s="1"/>
  <c r="R174" i="90"/>
  <c r="R205" i="90" s="1"/>
  <c r="AA170" i="90"/>
  <c r="AA201" i="90" s="1"/>
  <c r="AB183" i="90"/>
  <c r="AB214" i="90" s="1"/>
  <c r="AC169" i="90"/>
  <c r="AC200" i="90" s="1"/>
  <c r="T170" i="90"/>
  <c r="T201" i="90" s="1"/>
  <c r="T190" i="90"/>
  <c r="T221" i="90" s="1"/>
  <c r="AR177" i="90"/>
  <c r="AR208" i="90" s="1"/>
  <c r="R188" i="90"/>
  <c r="R219" i="90" s="1"/>
  <c r="P185" i="90"/>
  <c r="P216" i="90" s="1"/>
  <c r="F187" i="90"/>
  <c r="F218" i="90" s="1"/>
  <c r="G164" i="90"/>
  <c r="G195" i="90" s="1"/>
  <c r="M188" i="90"/>
  <c r="M219" i="90" s="1"/>
  <c r="I174" i="90"/>
  <c r="I205" i="90" s="1"/>
  <c r="X173" i="90"/>
  <c r="X204" i="90" s="1"/>
  <c r="AC192" i="90"/>
  <c r="AC223" i="90" s="1"/>
  <c r="Z188" i="90"/>
  <c r="Z219" i="90" s="1"/>
  <c r="T185" i="90"/>
  <c r="T216" i="90" s="1"/>
  <c r="K189" i="90"/>
  <c r="K220" i="90" s="1"/>
  <c r="C179" i="90"/>
  <c r="C210" i="90" s="1"/>
  <c r="AC188" i="90"/>
  <c r="AC219" i="90" s="1"/>
  <c r="K177" i="90"/>
  <c r="K208" i="90" s="1"/>
  <c r="AG173" i="90"/>
  <c r="AG204" i="90" s="1"/>
  <c r="L177" i="90"/>
  <c r="L208" i="90" s="1"/>
  <c r="S190" i="90"/>
  <c r="S221" i="90" s="1"/>
  <c r="X185" i="90"/>
  <c r="X216" i="90" s="1"/>
  <c r="N187" i="90"/>
  <c r="N218" i="90" s="1"/>
  <c r="L166" i="90"/>
  <c r="L197" i="90" s="1"/>
  <c r="S176" i="90"/>
  <c r="S207" i="90" s="1"/>
  <c r="AD166" i="90"/>
  <c r="AD197" i="90" s="1"/>
  <c r="R180" i="90"/>
  <c r="R211" i="90" s="1"/>
  <c r="L184" i="90"/>
  <c r="L215" i="90" s="1"/>
  <c r="AG177" i="90"/>
  <c r="AG208" i="90" s="1"/>
  <c r="R189" i="90"/>
  <c r="R220" i="90" s="1"/>
  <c r="S189" i="90"/>
  <c r="S220" i="90" s="1"/>
  <c r="A173" i="90"/>
  <c r="A204" i="90" s="1"/>
  <c r="X167" i="90"/>
  <c r="X198" i="90" s="1"/>
  <c r="AG172" i="90"/>
  <c r="AG203" i="90" s="1"/>
  <c r="A182" i="90"/>
  <c r="A213" i="90" s="1"/>
  <c r="AB180" i="90"/>
  <c r="AB211" i="90" s="1"/>
  <c r="P182" i="90"/>
  <c r="P213" i="90" s="1"/>
  <c r="AE186" i="90"/>
  <c r="AE217" i="90" s="1"/>
  <c r="AB189" i="90"/>
  <c r="AB220" i="90" s="1"/>
  <c r="L171" i="90"/>
  <c r="L202" i="90" s="1"/>
  <c r="E184" i="90"/>
  <c r="E215" i="90" s="1"/>
  <c r="P170" i="90"/>
  <c r="P201" i="90" s="1"/>
  <c r="X179" i="90"/>
  <c r="X210" i="90" s="1"/>
  <c r="AE175" i="90"/>
  <c r="AE206" i="90" s="1"/>
  <c r="AR180" i="90"/>
  <c r="AR211" i="90" s="1"/>
  <c r="K183" i="90"/>
  <c r="K214" i="90" s="1"/>
  <c r="AD192" i="90"/>
  <c r="AD223" i="90" s="1"/>
  <c r="AR189" i="90"/>
  <c r="AR220" i="90" s="1"/>
  <c r="B176" i="90"/>
  <c r="B207" i="90" s="1"/>
  <c r="B181" i="90"/>
  <c r="B212" i="90" s="1"/>
  <c r="AB188" i="90"/>
  <c r="AB219" i="90" s="1"/>
  <c r="K188" i="90"/>
  <c r="K219" i="90" s="1"/>
  <c r="A171" i="90"/>
  <c r="A202" i="90" s="1"/>
  <c r="H165" i="90"/>
  <c r="H196" i="90" s="1"/>
  <c r="T168" i="90"/>
  <c r="T199" i="90" s="1"/>
  <c r="L174" i="90"/>
  <c r="L205" i="90" s="1"/>
  <c r="AC168" i="90"/>
  <c r="AC199" i="90" s="1"/>
  <c r="T166" i="90"/>
  <c r="T197" i="90" s="1"/>
  <c r="AS175" i="90"/>
  <c r="AS206" i="90" s="1"/>
  <c r="AS163" i="90"/>
  <c r="AS194" i="90" s="1"/>
  <c r="AS171" i="90"/>
  <c r="AS202" i="90" s="1"/>
  <c r="AS190" i="90"/>
  <c r="AS221" i="90" s="1"/>
  <c r="H183" i="90"/>
  <c r="H214" i="90" s="1"/>
  <c r="H179" i="90"/>
  <c r="H210" i="90" s="1"/>
  <c r="AA176" i="90"/>
  <c r="AA207" i="90" s="1"/>
  <c r="AA191" i="90"/>
  <c r="AA222" i="90" s="1"/>
  <c r="Z190" i="90"/>
  <c r="Z221" i="90" s="1"/>
  <c r="G180" i="90"/>
  <c r="G211" i="90" s="1"/>
  <c r="C178" i="90"/>
  <c r="C209" i="90" s="1"/>
  <c r="AR165" i="90"/>
  <c r="AR196" i="90" s="1"/>
  <c r="AA171" i="90"/>
  <c r="AA202" i="90" s="1"/>
  <c r="AB179" i="90"/>
  <c r="AB210" i="90" s="1"/>
  <c r="D179" i="90"/>
  <c r="D210" i="90" s="1"/>
  <c r="V172" i="90"/>
  <c r="V203" i="90" s="1"/>
  <c r="Y185" i="90"/>
  <c r="Y216" i="90" s="1"/>
  <c r="AD178" i="90"/>
  <c r="AD209" i="90" s="1"/>
  <c r="S172" i="90"/>
  <c r="S203" i="90" s="1"/>
  <c r="V182" i="90"/>
  <c r="V213" i="90" s="1"/>
  <c r="N188" i="90"/>
  <c r="N219" i="90" s="1"/>
  <c r="C171" i="90"/>
  <c r="C202" i="90" s="1"/>
  <c r="AR179" i="90"/>
  <c r="AR210" i="90" s="1"/>
  <c r="O172" i="90"/>
  <c r="O203" i="90" s="1"/>
  <c r="O183" i="90"/>
  <c r="O214" i="90" s="1"/>
  <c r="O187" i="90"/>
  <c r="O218" i="90" s="1"/>
  <c r="O188" i="90"/>
  <c r="O219" i="90" s="1"/>
  <c r="V173" i="90"/>
  <c r="V204" i="90" s="1"/>
  <c r="M168" i="90"/>
  <c r="M199" i="90" s="1"/>
  <c r="B173" i="90"/>
  <c r="B204" i="90" s="1"/>
  <c r="W169" i="90"/>
  <c r="W200" i="90" s="1"/>
  <c r="W171" i="90"/>
  <c r="W202" i="90" s="1"/>
  <c r="W182" i="90"/>
  <c r="W213" i="90" s="1"/>
  <c r="W173" i="90"/>
  <c r="W204" i="90" s="1"/>
  <c r="AG186" i="90"/>
  <c r="AG217" i="90" s="1"/>
  <c r="P166" i="90"/>
  <c r="P197" i="90" s="1"/>
  <c r="J179" i="90"/>
  <c r="J210" i="90" s="1"/>
  <c r="J174" i="90"/>
  <c r="J205" i="90" s="1"/>
  <c r="J177" i="90"/>
  <c r="J208" i="90" s="1"/>
  <c r="P171" i="90"/>
  <c r="P202" i="90" s="1"/>
  <c r="F178" i="90"/>
  <c r="F209" i="90" s="1"/>
  <c r="Z192" i="90"/>
  <c r="Z223" i="90" s="1"/>
  <c r="AG167" i="90"/>
  <c r="AG198" i="90" s="1"/>
  <c r="F188" i="90"/>
  <c r="F219" i="90" s="1"/>
  <c r="A166" i="90"/>
  <c r="A197" i="90" s="1"/>
  <c r="R169" i="90"/>
  <c r="R200" i="90" s="1"/>
  <c r="B174" i="90"/>
  <c r="B205" i="90" s="1"/>
  <c r="H167" i="90"/>
  <c r="H198" i="90" s="1"/>
  <c r="F167" i="90"/>
  <c r="F198" i="90" s="1"/>
  <c r="AB177" i="90"/>
  <c r="AB208" i="90" s="1"/>
  <c r="Z174" i="90"/>
  <c r="Z205" i="90" s="1"/>
  <c r="V165" i="90"/>
  <c r="V196" i="90" s="1"/>
  <c r="A180" i="90"/>
  <c r="A211" i="90" s="1"/>
  <c r="K186" i="90"/>
  <c r="K217" i="90" s="1"/>
  <c r="C185" i="90"/>
  <c r="C216" i="90" s="1"/>
  <c r="U172" i="90"/>
  <c r="U203" i="90" s="1"/>
  <c r="AG171" i="90"/>
  <c r="AG202" i="90" s="1"/>
  <c r="Q190" i="90"/>
  <c r="Q221" i="90" s="1"/>
  <c r="P175" i="90"/>
  <c r="P206" i="90" s="1"/>
  <c r="AC178" i="90"/>
  <c r="AC209" i="90" s="1"/>
  <c r="B180" i="90"/>
  <c r="B211" i="90" s="1"/>
  <c r="M173" i="90"/>
  <c r="M204" i="90" s="1"/>
  <c r="AD186" i="90"/>
  <c r="AD217" i="90" s="1"/>
  <c r="D166" i="90"/>
  <c r="D197" i="90" s="1"/>
  <c r="R168" i="90"/>
  <c r="R199" i="90" s="1"/>
  <c r="O167" i="90"/>
  <c r="O198" i="90" s="1"/>
  <c r="W180" i="90"/>
  <c r="W211" i="90" s="1"/>
  <c r="K176" i="90"/>
  <c r="K207" i="90" s="1"/>
  <c r="AD189" i="90"/>
  <c r="AD220" i="90" s="1"/>
  <c r="AF185" i="90"/>
  <c r="AF216" i="90" s="1"/>
  <c r="N167" i="90"/>
  <c r="N198" i="90" s="1"/>
  <c r="R167" i="90"/>
  <c r="R198" i="90" s="1"/>
  <c r="C175" i="90"/>
  <c r="C206" i="90" s="1"/>
  <c r="S167" i="90"/>
  <c r="S198" i="90" s="1"/>
  <c r="L183" i="90"/>
  <c r="L214" i="90" s="1"/>
  <c r="AG182" i="90"/>
  <c r="AG213" i="90" s="1"/>
  <c r="E169" i="90"/>
  <c r="E200" i="90" s="1"/>
  <c r="I191" i="90"/>
  <c r="I222" i="90" s="1"/>
  <c r="X186" i="90"/>
  <c r="X217" i="90" s="1"/>
  <c r="AB191" i="90"/>
  <c r="AB222" i="90" s="1"/>
  <c r="I188" i="90"/>
  <c r="I219" i="90" s="1"/>
  <c r="X182" i="90"/>
  <c r="X213" i="90" s="1"/>
  <c r="AB166" i="90"/>
  <c r="AB197" i="90" s="1"/>
  <c r="B188" i="90"/>
  <c r="B219" i="90" s="1"/>
  <c r="X187" i="90"/>
  <c r="X218" i="90" s="1"/>
  <c r="U166" i="90"/>
  <c r="U197" i="90" s="1"/>
  <c r="C170" i="90"/>
  <c r="C201" i="90" s="1"/>
  <c r="W163" i="90"/>
  <c r="W194" i="90" s="1"/>
  <c r="J173" i="90"/>
  <c r="J204" i="90" s="1"/>
  <c r="Z166" i="90"/>
  <c r="Z197" i="90" s="1"/>
  <c r="G179" i="90"/>
  <c r="G210" i="90" s="1"/>
  <c r="T163" i="90"/>
  <c r="T194" i="90" s="1"/>
  <c r="F172" i="90"/>
  <c r="F203" i="90" s="1"/>
  <c r="U186" i="90"/>
  <c r="U217" i="90" s="1"/>
  <c r="M169" i="90"/>
  <c r="M200" i="90" s="1"/>
  <c r="H172" i="90"/>
  <c r="H203" i="90" s="1"/>
  <c r="K171" i="90"/>
  <c r="K202" i="90" s="1"/>
  <c r="D176" i="90"/>
  <c r="D207" i="90" s="1"/>
  <c r="T171" i="90"/>
  <c r="T202" i="90" s="1"/>
  <c r="AE169" i="90"/>
  <c r="AE200" i="90" s="1"/>
  <c r="Y172" i="90"/>
  <c r="Y203" i="90" s="1"/>
  <c r="T175" i="90"/>
  <c r="T206" i="90" s="1"/>
  <c r="K168" i="90"/>
  <c r="K199" i="90" s="1"/>
  <c r="AG165" i="90"/>
  <c r="AG196" i="90" s="1"/>
  <c r="AA177" i="90"/>
  <c r="AA208" i="90" s="1"/>
  <c r="C165" i="90"/>
  <c r="C196" i="90" s="1"/>
  <c r="N180" i="90"/>
  <c r="N211" i="90" s="1"/>
  <c r="O184" i="90"/>
  <c r="O215" i="90" s="1"/>
  <c r="AF166" i="90"/>
  <c r="AF197" i="90" s="1"/>
  <c r="T177" i="90"/>
  <c r="T208" i="90" s="1"/>
  <c r="AR176" i="90"/>
  <c r="AR207" i="90" s="1"/>
  <c r="M167" i="90"/>
  <c r="M198" i="90" s="1"/>
  <c r="AD168" i="90"/>
  <c r="AD199" i="90" s="1"/>
  <c r="A175" i="90"/>
  <c r="A206" i="90" s="1"/>
  <c r="I171" i="90"/>
  <c r="I202" i="90" s="1"/>
  <c r="T169" i="90"/>
  <c r="T200" i="90" s="1"/>
  <c r="AR187" i="90"/>
  <c r="AR218" i="90" s="1"/>
  <c r="Z171" i="90"/>
  <c r="Z202" i="90" s="1"/>
  <c r="M172" i="90"/>
  <c r="M203" i="90" s="1"/>
  <c r="Q176" i="90"/>
  <c r="Q207" i="90" s="1"/>
  <c r="AC179" i="90"/>
  <c r="AC210" i="90" s="1"/>
  <c r="AB175" i="90"/>
  <c r="AB206" i="90" s="1"/>
  <c r="I187" i="90"/>
  <c r="I218" i="90" s="1"/>
  <c r="G189" i="90"/>
  <c r="G220" i="90" s="1"/>
  <c r="V175" i="90"/>
  <c r="V206" i="90" s="1"/>
  <c r="F176" i="90"/>
  <c r="F207" i="90" s="1"/>
  <c r="AF176" i="90"/>
  <c r="AF207" i="90" s="1"/>
  <c r="R183" i="90"/>
  <c r="R214" i="90" s="1"/>
  <c r="A179" i="90"/>
  <c r="A210" i="90" s="1"/>
  <c r="AE173" i="90"/>
  <c r="AE204" i="90" s="1"/>
  <c r="M187" i="90"/>
  <c r="M218" i="90" s="1"/>
  <c r="L191" i="90"/>
  <c r="L222" i="90" s="1"/>
  <c r="R164" i="90"/>
  <c r="R195" i="90" s="1"/>
  <c r="L176" i="90"/>
  <c r="L207" i="90" s="1"/>
  <c r="Q180" i="90"/>
  <c r="Q211" i="90" s="1"/>
  <c r="G185" i="90"/>
  <c r="G216" i="90" s="1"/>
  <c r="E179" i="90"/>
  <c r="E210" i="90" s="1"/>
  <c r="D175" i="90"/>
  <c r="D206" i="90" s="1"/>
  <c r="Q187" i="90"/>
  <c r="Q218" i="90" s="1"/>
  <c r="P191" i="90"/>
  <c r="P222" i="90" s="1"/>
  <c r="AF186" i="90"/>
  <c r="AF217" i="90" s="1"/>
  <c r="AR178" i="90"/>
  <c r="AR209" i="90" s="1"/>
  <c r="AE168" i="90"/>
  <c r="AE199" i="90" s="1"/>
  <c r="AR174" i="90"/>
  <c r="AR205" i="90" s="1"/>
  <c r="M186" i="90"/>
  <c r="M217" i="90" s="1"/>
  <c r="AD179" i="90"/>
  <c r="AD210" i="90" s="1"/>
  <c r="S191" i="90"/>
  <c r="S222" i="90" s="1"/>
  <c r="T191" i="90"/>
  <c r="T222" i="90" s="1"/>
  <c r="N177" i="90"/>
  <c r="N208" i="90" s="1"/>
  <c r="Q169" i="90"/>
  <c r="Q200" i="90" s="1"/>
  <c r="N175" i="90"/>
  <c r="N206" i="90" s="1"/>
  <c r="AG183" i="90"/>
  <c r="AG214" i="90" s="1"/>
  <c r="P183" i="90"/>
  <c r="P214" i="90" s="1"/>
  <c r="V186" i="90"/>
  <c r="V217" i="90" s="1"/>
  <c r="AF188" i="90"/>
  <c r="AF219" i="90" s="1"/>
  <c r="U191" i="90"/>
  <c r="U222" i="90" s="1"/>
  <c r="R173" i="90"/>
  <c r="R204" i="90" s="1"/>
  <c r="E188" i="90"/>
  <c r="E219" i="90" s="1"/>
  <c r="I172" i="90"/>
  <c r="I203" i="90" s="1"/>
  <c r="AC189" i="90"/>
  <c r="AC220" i="90" s="1"/>
  <c r="AF177" i="90"/>
  <c r="AF208" i="90" s="1"/>
  <c r="K185" i="90"/>
  <c r="K216" i="90" s="1"/>
  <c r="L185" i="90"/>
  <c r="L216" i="90" s="1"/>
  <c r="C189" i="90"/>
  <c r="C220" i="90" s="1"/>
  <c r="AC191" i="90"/>
  <c r="AC222" i="90" s="1"/>
  <c r="B182" i="90"/>
  <c r="B213" i="90" s="1"/>
  <c r="B186" i="90"/>
  <c r="B217" i="90" s="1"/>
  <c r="V189" i="90"/>
  <c r="V220" i="90" s="1"/>
  <c r="E192" i="90"/>
  <c r="E223" i="90" s="1"/>
  <c r="AD164" i="90"/>
  <c r="AD195" i="90" s="1"/>
  <c r="G163" i="90"/>
  <c r="G194" i="90" s="1"/>
  <c r="V166" i="90"/>
  <c r="V197" i="90" s="1"/>
  <c r="L172" i="90"/>
  <c r="L203" i="90" s="1"/>
  <c r="AC166" i="90"/>
  <c r="AC197" i="90" s="1"/>
  <c r="AE174" i="90"/>
  <c r="AE205" i="90" s="1"/>
  <c r="AS177" i="90"/>
  <c r="AS208" i="90" s="1"/>
  <c r="AS173" i="90"/>
  <c r="AS204" i="90" s="1"/>
  <c r="AS174" i="90"/>
  <c r="AS205" i="90" s="1"/>
  <c r="H176" i="90"/>
  <c r="H207" i="90" s="1"/>
  <c r="H184" i="90"/>
  <c r="H215" i="90" s="1"/>
  <c r="AA185" i="90"/>
  <c r="AA216" i="90" s="1"/>
  <c r="AA189" i="90"/>
  <c r="AA220" i="90" s="1"/>
  <c r="AG185" i="90"/>
  <c r="AG216" i="90" s="1"/>
  <c r="R182" i="90"/>
  <c r="R213" i="90" s="1"/>
  <c r="AF168" i="90"/>
  <c r="AF199" i="90" s="1"/>
  <c r="D165" i="90"/>
  <c r="D196" i="90" s="1"/>
  <c r="N168" i="90"/>
  <c r="N199" i="90" s="1"/>
  <c r="D174" i="90"/>
  <c r="D205" i="90" s="1"/>
  <c r="D173" i="90"/>
  <c r="D204" i="90" s="1"/>
  <c r="K170" i="90"/>
  <c r="K201" i="90" s="1"/>
  <c r="AA186" i="90"/>
  <c r="AA217" i="90" s="1"/>
  <c r="Z180" i="90"/>
  <c r="Z211" i="90" s="1"/>
  <c r="I170" i="90"/>
  <c r="I201" i="90" s="1"/>
  <c r="AC175" i="90"/>
  <c r="AC206" i="90" s="1"/>
  <c r="U165" i="90"/>
  <c r="U196" i="90" s="1"/>
  <c r="N169" i="90"/>
  <c r="N200" i="90" s="1"/>
  <c r="Q174" i="90"/>
  <c r="Q205" i="90" s="1"/>
  <c r="O166" i="90"/>
  <c r="O197" i="90" s="1"/>
  <c r="O175" i="90"/>
  <c r="O206" i="90" s="1"/>
  <c r="O168" i="90"/>
  <c r="O199" i="90" s="1"/>
  <c r="Y171" i="90"/>
  <c r="Y202" i="90" s="1"/>
  <c r="O169" i="90"/>
  <c r="O200" i="90" s="1"/>
  <c r="M164" i="90"/>
  <c r="M195" i="90" s="1"/>
  <c r="Q175" i="90"/>
  <c r="Q206" i="90" s="1"/>
  <c r="W191" i="90"/>
  <c r="W222" i="90" s="1"/>
  <c r="W168" i="90"/>
  <c r="W199" i="90" s="1"/>
  <c r="W174" i="90"/>
  <c r="W205" i="90" s="1"/>
  <c r="O177" i="90"/>
  <c r="O208" i="90" s="1"/>
  <c r="J172" i="90"/>
  <c r="J203" i="90" s="1"/>
  <c r="J169" i="90"/>
  <c r="J200" i="90" s="1"/>
  <c r="J184" i="90"/>
  <c r="J215" i="90" s="1"/>
  <c r="J176" i="90"/>
  <c r="J207" i="90"/>
  <c r="AD176" i="90"/>
  <c r="AD207" i="90" s="1"/>
  <c r="U169" i="90"/>
  <c r="U200" i="90" s="1"/>
  <c r="Y183" i="90"/>
  <c r="Y214" i="90" s="1"/>
  <c r="V170" i="90"/>
  <c r="V201" i="90" s="1"/>
  <c r="E173" i="90"/>
  <c r="E204" i="90" s="1"/>
  <c r="M189" i="90"/>
  <c r="M220" i="90" s="1"/>
  <c r="AC173" i="90"/>
  <c r="AC204" i="90" s="1"/>
  <c r="C166" i="90"/>
  <c r="C197" i="90" s="1"/>
  <c r="G165" i="90"/>
  <c r="G196" i="90" s="1"/>
  <c r="Y170" i="90"/>
  <c r="Y201" i="90" s="1"/>
  <c r="Z184" i="90"/>
  <c r="Z215" i="90" s="1"/>
  <c r="T164" i="90"/>
  <c r="T195" i="90" s="1"/>
  <c r="AD177" i="90"/>
  <c r="AD208" i="90" s="1"/>
  <c r="AE183" i="90"/>
  <c r="AE214" i="90" s="1"/>
  <c r="I186" i="90"/>
  <c r="I217" i="90" s="1"/>
  <c r="V174" i="90"/>
  <c r="V205" i="90" s="1"/>
  <c r="P188" i="90"/>
  <c r="P219" i="90" s="1"/>
  <c r="E186" i="90"/>
  <c r="E217" i="90" s="1"/>
  <c r="AE177" i="90"/>
  <c r="AE208" i="90" s="1"/>
  <c r="M192" i="90"/>
  <c r="M223" i="90" s="1"/>
  <c r="AR185" i="90"/>
  <c r="AR216" i="90" s="1"/>
  <c r="S182" i="90"/>
  <c r="S213" i="90" s="1"/>
  <c r="B177" i="90"/>
  <c r="B208" i="90" s="1"/>
  <c r="P181" i="90"/>
  <c r="P212" i="90" s="1"/>
  <c r="AS165" i="90"/>
  <c r="AS196" i="90" s="1"/>
  <c r="AS192" i="90"/>
  <c r="AS223" i="90" s="1"/>
  <c r="L179" i="90"/>
  <c r="L210" i="90" s="1"/>
  <c r="B179" i="90"/>
  <c r="B210" i="90" s="1"/>
  <c r="U167" i="90"/>
  <c r="U198" i="90" s="1"/>
  <c r="AA190" i="90"/>
  <c r="AA221" i="90" s="1"/>
  <c r="N172" i="90"/>
  <c r="N203" i="90" s="1"/>
  <c r="Q181" i="90"/>
  <c r="Q212" i="90" s="1"/>
  <c r="S173" i="90"/>
  <c r="S204" i="90" s="1"/>
  <c r="AF181" i="90"/>
  <c r="AF212" i="90" s="1"/>
  <c r="Y191" i="90"/>
  <c r="Y222" i="90" s="1"/>
  <c r="AB172" i="90"/>
  <c r="AB203" i="90" s="1"/>
  <c r="AT226" i="90"/>
  <c r="AT230" i="90"/>
  <c r="AD163" i="90"/>
  <c r="AD194" i="90" s="1"/>
  <c r="AR182" i="90"/>
  <c r="AR213" i="90" s="1"/>
  <c r="A191" i="90"/>
  <c r="A222" i="90" s="1"/>
  <c r="AC184" i="90"/>
  <c r="AC215" i="90" s="1"/>
  <c r="AB186" i="90"/>
  <c r="AB217" i="90" s="1"/>
  <c r="D183" i="90"/>
  <c r="D214" i="90" s="1"/>
  <c r="X192" i="90"/>
  <c r="X223" i="90" s="1"/>
  <c r="N181" i="90"/>
  <c r="N212" i="90" s="1"/>
  <c r="AE179" i="90"/>
  <c r="AE210" i="90" s="1"/>
  <c r="AE192" i="90"/>
  <c r="AE223" i="90" s="1"/>
  <c r="S170" i="90"/>
  <c r="S201" i="90" s="1"/>
  <c r="H187" i="90"/>
  <c r="H218" i="90" s="1"/>
  <c r="AG166" i="90"/>
  <c r="AG197" i="90" s="1"/>
  <c r="Q164" i="90"/>
  <c r="Q195" i="90" s="1"/>
  <c r="I167" i="90"/>
  <c r="I198" i="90"/>
  <c r="W179" i="90"/>
  <c r="W210" i="90" s="1"/>
  <c r="J171" i="90"/>
  <c r="J202" i="90" s="1"/>
  <c r="P179" i="90"/>
  <c r="P210" i="90" s="1"/>
  <c r="L173" i="90"/>
  <c r="L204" i="90" s="1"/>
  <c r="E175" i="90"/>
  <c r="E206" i="90" s="1"/>
  <c r="X191" i="90"/>
  <c r="X222" i="90" s="1"/>
  <c r="M179" i="90"/>
  <c r="M210" i="90" s="1"/>
  <c r="A181" i="90"/>
  <c r="A212" i="90" s="1"/>
  <c r="AR169" i="90"/>
  <c r="AR200" i="90" s="1"/>
  <c r="L167" i="90"/>
  <c r="L198" i="90" s="1"/>
  <c r="AR172" i="90"/>
  <c r="AR203" i="90" s="1"/>
  <c r="H168" i="90"/>
  <c r="H199" i="90" s="1"/>
  <c r="Z165" i="90"/>
  <c r="Z196" i="90" s="1"/>
  <c r="Y189" i="90"/>
  <c r="Y220" i="90" s="1"/>
  <c r="AF180" i="90"/>
  <c r="AF211" i="90" s="1"/>
  <c r="AG175" i="90"/>
  <c r="AG206" i="90" s="1"/>
  <c r="AD174" i="90"/>
  <c r="AD205" i="90" s="1"/>
  <c r="E165" i="90"/>
  <c r="E196" i="90" s="1"/>
  <c r="Z173" i="90"/>
  <c r="Z204" i="90" s="1"/>
  <c r="Y178" i="90"/>
  <c r="Y209" i="90" s="1"/>
  <c r="C177" i="90"/>
  <c r="C208" i="90" s="1"/>
  <c r="H169" i="90"/>
  <c r="H200" i="90" s="1"/>
  <c r="V185" i="90"/>
  <c r="V216" i="90" s="1"/>
  <c r="X183" i="90"/>
  <c r="X214" i="90" s="1"/>
  <c r="Q186" i="90"/>
  <c r="Q217" i="90" s="1"/>
  <c r="P165" i="90"/>
  <c r="P196" i="90" s="1"/>
  <c r="AR166" i="90"/>
  <c r="AR197" i="90" s="1"/>
  <c r="M170" i="90"/>
  <c r="M201" i="90" s="1"/>
  <c r="K167" i="90"/>
  <c r="K198" i="90" s="1"/>
  <c r="L168" i="90"/>
  <c r="L199" i="90" s="1"/>
  <c r="M175" i="90"/>
  <c r="M206" i="90" s="1"/>
  <c r="AF173" i="90"/>
  <c r="AF204" i="90" s="1"/>
  <c r="T176" i="90"/>
  <c r="T207" i="90" s="1"/>
  <c r="N178" i="90"/>
  <c r="N209" i="90" s="1"/>
  <c r="Z181" i="90"/>
  <c r="Z212" i="90" s="1"/>
  <c r="U177" i="90"/>
  <c r="U208" i="90" s="1"/>
  <c r="F189" i="90"/>
  <c r="F220" i="90" s="1"/>
  <c r="C192" i="90"/>
  <c r="C223" i="90" s="1"/>
  <c r="N164" i="90"/>
  <c r="N195" i="90" s="1"/>
  <c r="T178" i="90"/>
  <c r="T209" i="90" s="1"/>
  <c r="I180" i="90"/>
  <c r="I211" i="90" s="1"/>
  <c r="U176" i="90"/>
  <c r="U207" i="90" s="1"/>
  <c r="AG179" i="90"/>
  <c r="AG210" i="90" s="1"/>
  <c r="AF175" i="90"/>
  <c r="AF206" i="90" s="1"/>
  <c r="K191" i="90"/>
  <c r="K222" i="90" s="1"/>
  <c r="F190" i="90"/>
  <c r="F221" i="90" s="1"/>
  <c r="S166" i="90"/>
  <c r="S197" i="90" s="1"/>
  <c r="AB178" i="90"/>
  <c r="AB209" i="90" s="1"/>
  <c r="Q183" i="90"/>
  <c r="Q214" i="90" s="1"/>
  <c r="AF174" i="90"/>
  <c r="AF205" i="90" s="1"/>
  <c r="F182" i="90"/>
  <c r="F213" i="90" s="1"/>
  <c r="AR175" i="90"/>
  <c r="AR206" i="90" s="1"/>
  <c r="N189" i="90"/>
  <c r="N220" i="90" s="1"/>
  <c r="K192" i="90"/>
  <c r="K223" i="90" s="1"/>
  <c r="V164" i="90"/>
  <c r="V195" i="90" s="1"/>
  <c r="P167" i="90"/>
  <c r="P198" i="90" s="1"/>
  <c r="AF170" i="90"/>
  <c r="AF201" i="90" s="1"/>
  <c r="AC176" i="90"/>
  <c r="AC207" i="90" s="1"/>
  <c r="G190" i="90"/>
  <c r="G221" i="90" s="1"/>
  <c r="AE181" i="90"/>
  <c r="AE212" i="90" s="1"/>
  <c r="V184" i="90"/>
  <c r="V215" i="90" s="1"/>
  <c r="N190" i="90"/>
  <c r="N221" i="90" s="1"/>
  <c r="M181" i="90"/>
  <c r="M212" i="90" s="1"/>
  <c r="N171" i="90"/>
  <c r="N202" i="90" s="1"/>
  <c r="M178" i="90"/>
  <c r="M209" i="90" s="1"/>
  <c r="D190" i="90"/>
  <c r="D221" i="90" s="1"/>
  <c r="AF187" i="90"/>
  <c r="AF218" i="90" s="1"/>
  <c r="C183" i="90"/>
  <c r="C214" i="90" s="1"/>
  <c r="V192" i="90"/>
  <c r="V223" i="90" s="1"/>
  <c r="AF189" i="90"/>
  <c r="AF220" i="90" s="1"/>
  <c r="S179" i="90"/>
  <c r="S210" i="90" s="1"/>
  <c r="AF167" i="90"/>
  <c r="AF198" i="90" s="1"/>
  <c r="E174" i="90"/>
  <c r="E205" i="90" s="1"/>
  <c r="M176" i="90"/>
  <c r="M207" i="90" s="1"/>
  <c r="V181" i="90"/>
  <c r="V212" i="90" s="1"/>
  <c r="AR192" i="90"/>
  <c r="AR223" i="90" s="1"/>
  <c r="E187" i="90"/>
  <c r="E218" i="90" s="1"/>
  <c r="D191" i="90"/>
  <c r="D222" i="90" s="1"/>
  <c r="B192" i="90"/>
  <c r="B223" i="90" s="1"/>
  <c r="B178" i="90"/>
  <c r="B209" i="90" s="1"/>
  <c r="AG192" i="90"/>
  <c r="AG223" i="90" s="1"/>
  <c r="AC172" i="90"/>
  <c r="AC203" i="90" s="1"/>
  <c r="V168" i="90"/>
  <c r="V199" i="90" s="1"/>
  <c r="N163" i="90"/>
  <c r="N194" i="90" s="1"/>
  <c r="Y164" i="90"/>
  <c r="Y195" i="90" s="1"/>
  <c r="Z163" i="90"/>
  <c r="Z194" i="90" s="1"/>
  <c r="AR164" i="90"/>
  <c r="AR195" i="90" s="1"/>
  <c r="AF163" i="90"/>
  <c r="AF194" i="90" s="1"/>
  <c r="AS179" i="90"/>
  <c r="AS210" i="90" s="1"/>
  <c r="AS182" i="90"/>
  <c r="AS213" i="90" s="1"/>
  <c r="AS176" i="90"/>
  <c r="AS207" i="90" s="1"/>
  <c r="H192" i="90"/>
  <c r="H223" i="90" s="1"/>
  <c r="H190" i="90"/>
  <c r="H221" i="90" s="1"/>
  <c r="AA168" i="90"/>
  <c r="AA199" i="90" s="1"/>
  <c r="AA187" i="90"/>
  <c r="AA218" i="90" s="1"/>
  <c r="D188" i="90"/>
  <c r="D219" i="90" s="1"/>
  <c r="T184" i="90"/>
  <c r="T215" i="90" s="1"/>
  <c r="Z164" i="90"/>
  <c r="Z195" i="90" s="1"/>
  <c r="C163" i="90"/>
  <c r="C194" i="90" s="1"/>
  <c r="R166" i="90"/>
  <c r="R197" i="90" s="1"/>
  <c r="G172" i="90"/>
  <c r="G203" i="90" s="1"/>
  <c r="X168" i="90"/>
  <c r="X199" i="90" s="1"/>
  <c r="D169" i="90"/>
  <c r="D200" i="90" s="1"/>
  <c r="Y187" i="90"/>
  <c r="Y218" i="90" s="1"/>
  <c r="H182" i="90"/>
  <c r="H213" i="90" s="1"/>
  <c r="B169" i="90"/>
  <c r="B200" i="90" s="1"/>
  <c r="U171" i="90"/>
  <c r="U202" i="90" s="1"/>
  <c r="K179" i="90"/>
  <c r="K210" i="90" s="1"/>
  <c r="AG178" i="90"/>
  <c r="AG209" i="90" s="1"/>
  <c r="P172" i="90"/>
  <c r="P203" i="90" s="1"/>
  <c r="O186" i="90"/>
  <c r="O217" i="90" s="1"/>
  <c r="O182" i="90"/>
  <c r="O213" i="90" s="1"/>
  <c r="O181" i="90"/>
  <c r="O212" i="90" s="1"/>
  <c r="A170" i="90"/>
  <c r="A201" i="90" s="1"/>
  <c r="I165" i="90"/>
  <c r="I196" i="90" s="1"/>
  <c r="V169" i="90"/>
  <c r="V200" i="90" s="1"/>
  <c r="E189" i="90"/>
  <c r="E220" i="90" s="1"/>
  <c r="W189" i="90"/>
  <c r="W220" i="90" s="1"/>
  <c r="W181" i="90"/>
  <c r="W212" i="90" s="1"/>
  <c r="W185" i="90"/>
  <c r="W216" i="90" s="1"/>
  <c r="J164" i="90"/>
  <c r="J195" i="90" s="1"/>
  <c r="J175" i="90"/>
  <c r="J206" i="90" s="1"/>
  <c r="J189" i="90"/>
  <c r="J220" i="90" s="1"/>
  <c r="J191" i="90"/>
  <c r="J222" i="90" s="1"/>
  <c r="G177" i="90"/>
  <c r="G208" i="90" s="1"/>
  <c r="U178" i="90"/>
  <c r="U209" i="90" s="1"/>
  <c r="A187" i="90"/>
  <c r="A218" i="90" s="1"/>
  <c r="M182" i="90"/>
  <c r="M213" i="90" s="1"/>
  <c r="D163" i="90"/>
  <c r="D194" i="90" s="1"/>
  <c r="AE178" i="90"/>
  <c r="AE209" i="90" s="1"/>
  <c r="N165" i="90"/>
  <c r="N196" i="90" s="1"/>
  <c r="T187" i="90"/>
  <c r="T218" i="90" s="1"/>
  <c r="R172" i="90"/>
  <c r="R203" i="90" s="1"/>
  <c r="C182" i="90"/>
  <c r="C213" i="90" s="1"/>
  <c r="I164" i="90"/>
  <c r="I195" i="90" s="1"/>
  <c r="AE189" i="90"/>
  <c r="AE220" i="90" s="1"/>
  <c r="AG170" i="90"/>
  <c r="AG201" i="90" s="1"/>
  <c r="A164" i="90"/>
  <c r="A195" i="90" s="1"/>
  <c r="AG181" i="90"/>
  <c r="AG212" i="90" s="1"/>
  <c r="G187" i="90"/>
  <c r="G218" i="90" s="1"/>
  <c r="U183" i="90"/>
  <c r="U214" i="90" s="1"/>
  <c r="A183" i="90"/>
  <c r="A214" i="90" s="1"/>
  <c r="F171" i="90"/>
  <c r="F202" i="90" s="1"/>
  <c r="S187" i="90"/>
  <c r="S218" i="90" s="1"/>
  <c r="M171" i="90"/>
  <c r="M202" i="90" s="1"/>
  <c r="AG184" i="90"/>
  <c r="AG215" i="90" s="1"/>
  <c r="N191" i="90"/>
  <c r="N222" i="90" s="1"/>
  <c r="AC171" i="90"/>
  <c r="AC202" i="90" s="1"/>
  <c r="Q182" i="90"/>
  <c r="Q213" i="90" s="1"/>
  <c r="AF164" i="90"/>
  <c r="AF195" i="90" s="1"/>
  <c r="B172" i="90"/>
  <c r="B203" i="90" s="1"/>
  <c r="B164" i="90"/>
  <c r="B195" i="90" s="1"/>
  <c r="W177" i="90"/>
  <c r="W208" i="90" s="1"/>
  <c r="J178" i="90"/>
  <c r="J209" i="90" s="1"/>
  <c r="AC164" i="90"/>
  <c r="AC195" i="90" s="1"/>
  <c r="D167" i="90"/>
  <c r="D198" i="90" s="1"/>
  <c r="Y177" i="90"/>
  <c r="Y208" i="90" s="1"/>
  <c r="E171" i="90"/>
  <c r="E202" i="90" s="1"/>
  <c r="X171" i="90"/>
  <c r="X202" i="90" s="1"/>
  <c r="P184" i="90"/>
  <c r="P215" i="90" s="1"/>
  <c r="L188" i="90"/>
  <c r="L219" i="90" s="1"/>
  <c r="K178" i="90"/>
  <c r="K209" i="90" s="1"/>
  <c r="AB174" i="90"/>
  <c r="AB205" i="90" s="1"/>
  <c r="P187" i="90"/>
  <c r="P218" i="90" s="1"/>
  <c r="I182" i="90"/>
  <c r="I213" i="90" s="1"/>
  <c r="AB187" i="90"/>
  <c r="AB218" i="90" s="1"/>
  <c r="G186" i="90"/>
  <c r="G217" i="90" s="1"/>
  <c r="R186" i="90"/>
  <c r="R217" i="90" s="1"/>
  <c r="H180" i="90"/>
  <c r="H211" i="90" s="1"/>
  <c r="Z172" i="90"/>
  <c r="Z203" i="90" s="1"/>
  <c r="AF182" i="90"/>
  <c r="AF213" i="90" s="1"/>
  <c r="O178" i="90"/>
  <c r="O209" i="90" s="1"/>
  <c r="R192" i="90"/>
  <c r="R223" i="90" s="1"/>
  <c r="G188" i="90"/>
  <c r="G219" i="90" s="1"/>
  <c r="E181" i="90"/>
  <c r="E212" i="90" s="1"/>
  <c r="X165" i="90"/>
  <c r="X196" i="90" s="1"/>
  <c r="F166" i="90"/>
  <c r="F197" i="90" s="1"/>
  <c r="P169" i="90"/>
  <c r="P200" i="90" s="1"/>
  <c r="M166" i="90"/>
  <c r="M197" i="90" s="1"/>
  <c r="H171" i="90"/>
  <c r="H202" i="90" s="1"/>
  <c r="Y186" i="90"/>
  <c r="Y217" i="90" s="1"/>
  <c r="Y182" i="90"/>
  <c r="Y213" i="90" s="1"/>
  <c r="AD185" i="90"/>
  <c r="AD216" i="90" s="1"/>
  <c r="AB184" i="90"/>
  <c r="AB215" i="90" s="1"/>
  <c r="AB167" i="90"/>
  <c r="AB198" i="90" s="1"/>
  <c r="C172" i="90"/>
  <c r="C203" i="90" s="1"/>
  <c r="Q178" i="90"/>
  <c r="Q209" i="90" s="1"/>
  <c r="D172" i="90"/>
  <c r="D203" i="90" s="1"/>
  <c r="P163" i="90"/>
  <c r="P194" i="90" s="1"/>
  <c r="U173" i="90"/>
  <c r="U204" i="90" s="1"/>
  <c r="U190" i="90"/>
  <c r="U221" i="90" s="1"/>
  <c r="A176" i="90"/>
  <c r="A207" i="90" s="1"/>
  <c r="Q171" i="90"/>
  <c r="Q202" i="90" s="1"/>
  <c r="O163" i="90"/>
  <c r="O194" i="90" s="1"/>
  <c r="AG164" i="90"/>
  <c r="AG195" i="90" s="1"/>
  <c r="F169" i="90"/>
  <c r="F200" i="90" s="1"/>
  <c r="E166" i="90"/>
  <c r="E197" i="90" s="1"/>
  <c r="H178" i="90"/>
  <c r="H209" i="90" s="1"/>
  <c r="L178" i="90"/>
  <c r="L209" i="90" s="1"/>
  <c r="Z176" i="90"/>
  <c r="Z207" i="90" s="1"/>
  <c r="D181" i="90"/>
  <c r="D212" i="90" s="1"/>
  <c r="AB182" i="90"/>
  <c r="AB213" i="90" s="1"/>
  <c r="AC183" i="90"/>
  <c r="AC214" i="90" s="1"/>
  <c r="R179" i="90"/>
  <c r="R210" i="90" s="1"/>
  <c r="G191" i="90"/>
  <c r="G222" i="90" s="1"/>
  <c r="F185" i="90"/>
  <c r="F216" i="90" s="1"/>
  <c r="P168" i="90"/>
  <c r="P199" i="90" s="1"/>
  <c r="E182" i="90"/>
  <c r="E213" i="90" s="1"/>
  <c r="AD191" i="90"/>
  <c r="AD222" i="90" s="1"/>
  <c r="R178" i="90"/>
  <c r="R209" i="90" s="1"/>
  <c r="AD181" i="90"/>
  <c r="AD212" i="90" s="1"/>
  <c r="V179" i="90"/>
  <c r="V210" i="90" s="1"/>
  <c r="N184" i="90"/>
  <c r="N215" i="90" s="1"/>
  <c r="G192" i="90"/>
  <c r="G223" i="90" s="1"/>
  <c r="U168" i="90"/>
  <c r="U199" i="90" s="1"/>
  <c r="N182" i="90"/>
  <c r="N213" i="90" s="1"/>
  <c r="AB170" i="90"/>
  <c r="AB201" i="90" s="1"/>
  <c r="V178" i="90"/>
  <c r="V209" i="90" s="1"/>
  <c r="G184" i="90"/>
  <c r="G215" i="90" s="1"/>
  <c r="AC177" i="90"/>
  <c r="AC208" i="90" s="1"/>
  <c r="R184" i="90"/>
  <c r="R215" i="90" s="1"/>
  <c r="N185" i="90"/>
  <c r="N216" i="90" s="1"/>
  <c r="Z168" i="90"/>
  <c r="Z199" i="90" s="1"/>
  <c r="I169" i="90"/>
  <c r="I200" i="90" s="1"/>
  <c r="AG174" i="90"/>
  <c r="AG205" i="90" s="1"/>
  <c r="Z178" i="90"/>
  <c r="Z209" i="90" s="1"/>
  <c r="S178" i="90"/>
  <c r="S209" i="90" s="1"/>
  <c r="AR183" i="90"/>
  <c r="AR214" i="90" s="1"/>
  <c r="X188" i="90"/>
  <c r="X219" i="90" s="1"/>
  <c r="R185" i="90"/>
  <c r="R216" i="90" s="1"/>
  <c r="Z186" i="90"/>
  <c r="Z217" i="90" s="1"/>
  <c r="Z175" i="90"/>
  <c r="Z206" i="90" s="1"/>
  <c r="I184" i="90"/>
  <c r="I215" i="90" s="1"/>
  <c r="X177" i="90"/>
  <c r="X208" i="90" s="1"/>
  <c r="L192" i="90"/>
  <c r="L223" i="90" s="1"/>
  <c r="D185" i="90"/>
  <c r="D216" i="90" s="1"/>
  <c r="AC185" i="90"/>
  <c r="AC216" i="90"/>
  <c r="P186" i="90"/>
  <c r="P217" i="90" s="1"/>
  <c r="C188" i="90"/>
  <c r="C219" i="90" s="1"/>
  <c r="V171" i="90"/>
  <c r="V202" i="90" s="1"/>
  <c r="N176" i="90"/>
  <c r="N207" i="90" s="1"/>
  <c r="K180" i="90"/>
  <c r="K211" i="90" s="1"/>
  <c r="T183" i="90"/>
  <c r="T214" i="90" s="1"/>
  <c r="X175" i="90"/>
  <c r="X206" i="90" s="1"/>
  <c r="C191" i="90"/>
  <c r="C222" i="90" s="1"/>
  <c r="AR191" i="90"/>
  <c r="AR222" i="90" s="1"/>
  <c r="B190" i="90"/>
  <c r="B221" i="90" s="1"/>
  <c r="B191" i="90"/>
  <c r="B222" i="90" s="1"/>
  <c r="AA192" i="90"/>
  <c r="AA223" i="90" s="1"/>
  <c r="C181" i="90"/>
  <c r="C212" i="90" s="1"/>
  <c r="H186" i="90"/>
  <c r="H217" i="90" s="1"/>
  <c r="F180" i="90"/>
  <c r="F211" i="90" s="1"/>
  <c r="AE164" i="90"/>
  <c r="AE195" i="90" s="1"/>
  <c r="AA167" i="90"/>
  <c r="AA198" i="90" s="1"/>
  <c r="B165" i="90"/>
  <c r="B196" i="90" s="1"/>
  <c r="D164" i="90"/>
  <c r="D195" i="90" s="1"/>
  <c r="AS168" i="90"/>
  <c r="AS199" i="90" s="1"/>
  <c r="AS181" i="90"/>
  <c r="AS212" i="90" s="1"/>
  <c r="AS189" i="90"/>
  <c r="AS220" i="90" s="1"/>
  <c r="AS178" i="90"/>
  <c r="AS209" i="90" s="1"/>
  <c r="H177" i="90"/>
  <c r="H208" i="90" s="1"/>
  <c r="H188" i="90"/>
  <c r="H219" i="90" s="1"/>
  <c r="AA181" i="90"/>
  <c r="AA212" i="90" s="1"/>
  <c r="AA182" i="90"/>
  <c r="AA213" i="90" s="1"/>
  <c r="AG187" i="90"/>
  <c r="AG218" i="90" s="1"/>
  <c r="E172" i="90"/>
  <c r="E203" i="90" s="1"/>
  <c r="A168" i="90"/>
  <c r="A199" i="90" s="1"/>
  <c r="B163" i="90"/>
  <c r="B194" i="90" s="1"/>
  <c r="U164" i="90"/>
  <c r="U195" i="90" s="1"/>
  <c r="AF169" i="90"/>
  <c r="AF200" i="90" s="1"/>
  <c r="Y166" i="90"/>
  <c r="Y197" i="90" s="1"/>
  <c r="Q163" i="90"/>
  <c r="Q194" i="90" s="1"/>
  <c r="N186" i="90"/>
  <c r="N217" i="90" s="1"/>
  <c r="AR170" i="90"/>
  <c r="AR201" i="90" s="1"/>
  <c r="AF165" i="90"/>
  <c r="AF196" i="90" s="1"/>
  <c r="I168" i="90"/>
  <c r="I199" i="90" s="1"/>
  <c r="AR173" i="90"/>
  <c r="AR204" i="90" s="1"/>
  <c r="AE171" i="90"/>
  <c r="AE202" i="90" s="1"/>
  <c r="F170" i="90"/>
  <c r="F201" i="90" s="1"/>
  <c r="O190" i="90"/>
  <c r="O221" i="90" s="1"/>
  <c r="O192" i="90"/>
  <c r="O223" i="90" s="1"/>
  <c r="C169" i="90"/>
  <c r="C200" i="90" s="1"/>
  <c r="B170" i="90"/>
  <c r="B201" i="90" s="1"/>
  <c r="Q166" i="90"/>
  <c r="Q197" i="90" s="1"/>
  <c r="AA165" i="90"/>
  <c r="AA196" i="90" s="1"/>
  <c r="W176" i="90"/>
  <c r="W207" i="90" s="1"/>
  <c r="W170" i="90"/>
  <c r="W201" i="90" s="1"/>
  <c r="W164" i="90"/>
  <c r="W195" i="90" s="1"/>
  <c r="W186" i="90"/>
  <c r="W217" i="90" s="1"/>
  <c r="X181" i="90"/>
  <c r="X212" i="90" s="1"/>
  <c r="J168" i="90"/>
  <c r="J199" i="90" s="1"/>
  <c r="J182" i="90"/>
  <c r="J213" i="90" s="1"/>
  <c r="J187" i="90"/>
  <c r="J218" i="90" s="1"/>
  <c r="J183" i="90"/>
  <c r="J214" i="90" s="1"/>
  <c r="K172" i="90"/>
  <c r="K203" i="90" s="1"/>
  <c r="U179" i="90"/>
  <c r="U210" i="90" s="1"/>
  <c r="AF191" i="90"/>
  <c r="AF222" i="90" s="1"/>
  <c r="B167" i="90"/>
  <c r="B198" i="90" s="1"/>
  <c r="V163" i="90"/>
  <c r="V194" i="90" s="1"/>
  <c r="K181" i="90"/>
  <c r="K212" i="90" s="1"/>
  <c r="T174" i="90"/>
  <c r="T205" i="90" s="1"/>
  <c r="AB173" i="90"/>
  <c r="AB204" i="90" s="1"/>
  <c r="AD167" i="90"/>
  <c r="AD198" i="90" s="1"/>
  <c r="D184" i="90"/>
  <c r="D215" i="90" s="1"/>
  <c r="X227" i="90" l="1"/>
  <c r="C227" i="90"/>
  <c r="AF227" i="90"/>
  <c r="F227" i="90"/>
  <c r="AK226" i="90"/>
  <c r="AK230" i="90" s="1"/>
  <c r="I227" i="90"/>
  <c r="AG227" i="90"/>
  <c r="AA227" i="90"/>
  <c r="AJ226" i="90"/>
  <c r="AJ230" i="90"/>
  <c r="O227" i="90"/>
  <c r="Z227" i="90"/>
  <c r="G227" i="90"/>
  <c r="AS227" i="90"/>
  <c r="M227" i="90"/>
  <c r="T227" i="90"/>
  <c r="V227" i="90"/>
  <c r="AD227" i="90"/>
  <c r="J227" i="90"/>
  <c r="B227" i="90"/>
  <c r="D227" i="90"/>
  <c r="R227" i="90"/>
  <c r="P227" i="90"/>
  <c r="N227" i="90"/>
  <c r="K227" i="90"/>
  <c r="U227" i="90"/>
  <c r="S227" i="90"/>
  <c r="E227" i="90"/>
  <c r="Q227" i="90"/>
  <c r="W227" i="90"/>
  <c r="H227" i="90"/>
  <c r="AN226" i="90"/>
  <c r="AN230" i="90" s="1"/>
  <c r="AE227" i="90"/>
  <c r="AB227" i="90"/>
  <c r="L227" i="90"/>
  <c r="AQ230" i="90"/>
  <c r="AQ226" i="90"/>
  <c r="AL226" i="90"/>
  <c r="AL230" i="90" s="1"/>
  <c r="A227" i="90"/>
  <c r="AC227" i="90"/>
  <c r="Y227" i="90"/>
  <c r="AM226" i="90"/>
  <c r="AM230" i="90" s="1"/>
  <c r="AP226" i="90"/>
  <c r="AP230" i="90" s="1"/>
  <c r="AI226" i="90"/>
  <c r="AI230" i="90"/>
  <c r="AO226" i="90"/>
  <c r="AO230" i="90" s="1"/>
  <c r="AR227" i="90"/>
  <c r="AH226" i="90"/>
  <c r="AH230" i="90" s="1"/>
  <c r="AM475" i="81"/>
  <c r="AL475" i="81"/>
  <c r="AK475" i="81"/>
  <c r="AJ475" i="81"/>
  <c r="AI475" i="81"/>
  <c r="AH475" i="81"/>
  <c r="AH581" i="81"/>
  <c r="AQ581" i="81"/>
  <c r="AP581" i="81"/>
  <c r="AO581" i="81"/>
  <c r="AN581" i="81"/>
  <c r="AM581" i="81"/>
  <c r="AL581" i="81"/>
  <c r="AK581" i="81"/>
  <c r="AJ581" i="81"/>
  <c r="AI581" i="81"/>
  <c r="AQ577" i="81"/>
  <c r="AP577" i="81"/>
  <c r="AO577" i="81"/>
  <c r="AN577" i="81"/>
  <c r="AM577" i="81"/>
  <c r="AL577" i="81"/>
  <c r="AK577" i="81"/>
  <c r="AJ577" i="81"/>
  <c r="AI577" i="81"/>
  <c r="AH577" i="81"/>
  <c r="AQ475" i="81"/>
  <c r="AP475" i="81"/>
  <c r="AO475" i="81"/>
  <c r="AN475" i="81"/>
  <c r="AQ374" i="81"/>
  <c r="AP374" i="81"/>
  <c r="AO374" i="81"/>
  <c r="AN374" i="81"/>
  <c r="AM374" i="81"/>
  <c r="AL374" i="81"/>
  <c r="AK374" i="81"/>
  <c r="AJ374" i="81"/>
  <c r="AH374" i="81"/>
  <c r="AQ273" i="81"/>
  <c r="AP273" i="81"/>
  <c r="AO273" i="81"/>
  <c r="AN273" i="81"/>
  <c r="AM273" i="81"/>
  <c r="AL273" i="81"/>
  <c r="AK273" i="81"/>
  <c r="AJ273" i="81"/>
  <c r="AI273" i="81"/>
  <c r="AH273" i="81"/>
  <c r="M226" i="90" l="1"/>
  <c r="M230" i="90"/>
  <c r="R230" i="90"/>
  <c r="R226" i="90"/>
  <c r="AR226" i="90"/>
  <c r="AR230" i="90"/>
  <c r="A238" i="90" s="1"/>
  <c r="L226" i="90"/>
  <c r="L230" i="90"/>
  <c r="E226" i="90"/>
  <c r="E230" i="90"/>
  <c r="B226" i="90"/>
  <c r="B230" i="90" s="1"/>
  <c r="Z230" i="90"/>
  <c r="Z226" i="90"/>
  <c r="W226" i="90"/>
  <c r="W230" i="90" s="1"/>
  <c r="Q226" i="90"/>
  <c r="Q230" i="90" s="1"/>
  <c r="AB226" i="90"/>
  <c r="AB230" i="90"/>
  <c r="S226" i="90"/>
  <c r="S230" i="90"/>
  <c r="J230" i="90"/>
  <c r="J226" i="90"/>
  <c r="O226" i="90"/>
  <c r="O230" i="90" s="1"/>
  <c r="F226" i="90"/>
  <c r="F230" i="90"/>
  <c r="P226" i="90"/>
  <c r="P230" i="90" s="1"/>
  <c r="D226" i="90"/>
  <c r="D230" i="90"/>
  <c r="AC226" i="90"/>
  <c r="AC230" i="90"/>
  <c r="AE226" i="90"/>
  <c r="AE230" i="90"/>
  <c r="U226" i="90"/>
  <c r="U230" i="90"/>
  <c r="AD226" i="90"/>
  <c r="AD230" i="90"/>
  <c r="AF230" i="90"/>
  <c r="AF226" i="90"/>
  <c r="H230" i="90"/>
  <c r="H226" i="90"/>
  <c r="AS226" i="90"/>
  <c r="AS230" i="90"/>
  <c r="Y230" i="90"/>
  <c r="Y226" i="90"/>
  <c r="A226" i="90"/>
  <c r="A230" i="90" s="1"/>
  <c r="K226" i="90"/>
  <c r="K230" i="90"/>
  <c r="V226" i="90"/>
  <c r="V230" i="90"/>
  <c r="C230" i="90"/>
  <c r="C226" i="90"/>
  <c r="AG230" i="90"/>
  <c r="AG226" i="90"/>
  <c r="I230" i="90"/>
  <c r="I226" i="90"/>
  <c r="G226" i="90"/>
  <c r="G230" i="90"/>
  <c r="N226" i="90"/>
  <c r="N230" i="90"/>
  <c r="T226" i="90"/>
  <c r="T230" i="90"/>
  <c r="AA230" i="90"/>
  <c r="AA226" i="90"/>
  <c r="X230" i="90"/>
  <c r="X226" i="90"/>
  <c r="AC12" i="80"/>
  <c r="AC13" i="80"/>
  <c r="AC14" i="80"/>
  <c r="AC15" i="80"/>
  <c r="AC16" i="80"/>
  <c r="AC17" i="80"/>
  <c r="AC18" i="80"/>
  <c r="AC19" i="80"/>
  <c r="AC20" i="80"/>
  <c r="AC21" i="80"/>
  <c r="AC22" i="80"/>
  <c r="AC23" i="80"/>
  <c r="AC24" i="80"/>
  <c r="AC25" i="80"/>
  <c r="AC26" i="80"/>
  <c r="AC27" i="80"/>
  <c r="AC28" i="80"/>
  <c r="AC29" i="80"/>
  <c r="AC30" i="80"/>
  <c r="AC11" i="80"/>
  <c r="DD22" i="81"/>
  <c r="A232" i="90" l="1"/>
  <c r="AR581" i="81"/>
  <c r="AR577" i="81"/>
  <c r="AR475" i="81"/>
  <c r="AR374" i="81"/>
  <c r="AR273" i="81"/>
  <c r="AS581" i="81"/>
  <c r="AS577" i="81"/>
  <c r="AS475" i="81"/>
  <c r="AS374" i="81"/>
  <c r="C74" i="79" l="1"/>
  <c r="C72" i="79"/>
  <c r="Q93" i="79"/>
  <c r="C93" i="79"/>
  <c r="C103" i="79"/>
  <c r="Q103" i="79" s="1"/>
  <c r="C80" i="79" l="1"/>
  <c r="C83" i="79" l="1"/>
  <c r="C78" i="79" s="1"/>
  <c r="C77" i="79"/>
  <c r="C29" i="79"/>
  <c r="C28" i="79"/>
  <c r="C27" i="79"/>
  <c r="C35" i="79"/>
  <c r="C24" i="73" l="1"/>
  <c r="C52" i="73" l="1"/>
  <c r="C44" i="73"/>
  <c r="C27" i="73"/>
  <c r="C51" i="73"/>
  <c r="C43" i="73"/>
  <c r="C41" i="73"/>
  <c r="C42" i="73"/>
  <c r="C49" i="73"/>
  <c r="C48" i="73"/>
  <c r="C40" i="73"/>
  <c r="C26" i="73"/>
  <c r="C45" i="73"/>
  <c r="C47" i="73"/>
  <c r="C39" i="73"/>
  <c r="C25" i="73"/>
  <c r="C28" i="73"/>
  <c r="C50" i="73"/>
  <c r="C46" i="73"/>
  <c r="C29" i="73"/>
  <c r="J25" i="73"/>
  <c r="J26" i="73"/>
  <c r="J27" i="73"/>
  <c r="J28" i="73"/>
  <c r="J29" i="73"/>
  <c r="J39" i="73"/>
  <c r="J40" i="73"/>
  <c r="J41" i="73"/>
  <c r="J42" i="73"/>
  <c r="J43" i="73"/>
  <c r="J44" i="73"/>
  <c r="J45" i="73"/>
  <c r="J46" i="73"/>
  <c r="J47" i="73"/>
  <c r="J48" i="73"/>
  <c r="J49" i="73"/>
  <c r="J50" i="73"/>
  <c r="J51" i="73"/>
  <c r="J52" i="73"/>
  <c r="J24" i="73"/>
  <c r="M12" i="80" l="1"/>
  <c r="M13" i="80"/>
  <c r="M14" i="80"/>
  <c r="M15" i="80"/>
  <c r="M16" i="80"/>
  <c r="M17" i="80"/>
  <c r="M18" i="80"/>
  <c r="M19" i="80"/>
  <c r="M20" i="80"/>
  <c r="M21" i="80"/>
  <c r="M22" i="80"/>
  <c r="M23" i="80"/>
  <c r="M24" i="80"/>
  <c r="M25" i="80"/>
  <c r="M26" i="80"/>
  <c r="M27" i="80"/>
  <c r="M28" i="80"/>
  <c r="M29" i="80"/>
  <c r="M30" i="80"/>
  <c r="M11" i="80"/>
  <c r="K12" i="80"/>
  <c r="K13" i="80"/>
  <c r="K14" i="80"/>
  <c r="K15" i="80"/>
  <c r="K16" i="80"/>
  <c r="K17" i="80"/>
  <c r="K18" i="80"/>
  <c r="K19" i="80"/>
  <c r="K20" i="80"/>
  <c r="K21" i="80"/>
  <c r="K22" i="80"/>
  <c r="K23" i="80"/>
  <c r="K24" i="80"/>
  <c r="K25" i="80"/>
  <c r="K26" i="80"/>
  <c r="K27" i="80"/>
  <c r="K28" i="80"/>
  <c r="K29" i="80"/>
  <c r="K30" i="80"/>
  <c r="J12" i="80"/>
  <c r="J13" i="80"/>
  <c r="J14" i="80"/>
  <c r="J15" i="80"/>
  <c r="J16" i="80"/>
  <c r="J17" i="80"/>
  <c r="J18" i="80"/>
  <c r="J19" i="80"/>
  <c r="J20" i="80"/>
  <c r="J21" i="80"/>
  <c r="J22" i="80"/>
  <c r="J23" i="80"/>
  <c r="J24" i="80"/>
  <c r="J25" i="80"/>
  <c r="J26" i="80"/>
  <c r="J27" i="80"/>
  <c r="J28" i="80"/>
  <c r="J29" i="80"/>
  <c r="J30" i="80"/>
  <c r="J11" i="80"/>
  <c r="K11" i="80" l="1"/>
  <c r="I11" i="80"/>
  <c r="I12" i="80"/>
  <c r="I13" i="80"/>
  <c r="I14" i="80"/>
  <c r="I15" i="80"/>
  <c r="I16" i="80"/>
  <c r="I17" i="80"/>
  <c r="I18" i="80"/>
  <c r="I19" i="80"/>
  <c r="I20" i="80"/>
  <c r="I21" i="80"/>
  <c r="I22" i="80"/>
  <c r="I23" i="80"/>
  <c r="I24" i="80"/>
  <c r="I25" i="80"/>
  <c r="I26" i="80"/>
  <c r="I27" i="80"/>
  <c r="I28" i="80"/>
  <c r="I29" i="80"/>
  <c r="I30" i="80"/>
  <c r="O24" i="80"/>
  <c r="O25" i="80"/>
  <c r="O26" i="80"/>
  <c r="O27" i="80"/>
  <c r="O28" i="80"/>
  <c r="O29" i="80"/>
  <c r="O30" i="80"/>
  <c r="U9" i="80" l="1"/>
  <c r="A586" i="81" l="1"/>
  <c r="O2" i="73" l="1"/>
  <c r="BJ49" i="81" l="1"/>
  <c r="DD19" i="81" l="1"/>
  <c r="CJ17" i="81"/>
  <c r="AB33" i="80" l="1"/>
  <c r="AD33" i="80" s="1"/>
  <c r="N33" i="80" s="1"/>
  <c r="U33" i="80" s="1"/>
  <c r="AB74" i="80"/>
  <c r="AD74" i="80" s="1"/>
  <c r="N74" i="80" s="1"/>
  <c r="U74" i="80" s="1"/>
  <c r="AB108" i="80"/>
  <c r="AD108" i="80" s="1"/>
  <c r="N108" i="80" s="1"/>
  <c r="U108" i="80" s="1"/>
  <c r="AB105" i="80"/>
  <c r="AD105" i="80" s="1"/>
  <c r="N105" i="80" s="1"/>
  <c r="U105" i="80" s="1"/>
  <c r="AB60" i="80"/>
  <c r="AD60" i="80" s="1"/>
  <c r="N60" i="80" s="1"/>
  <c r="U60" i="80" s="1"/>
  <c r="AB39" i="80"/>
  <c r="AD39" i="80" s="1"/>
  <c r="N39" i="80" s="1"/>
  <c r="U39" i="80" s="1"/>
  <c r="AB48" i="80"/>
  <c r="AD48" i="80" s="1"/>
  <c r="N48" i="80" s="1"/>
  <c r="U48" i="80" s="1"/>
  <c r="AB64" i="80"/>
  <c r="AD64" i="80" s="1"/>
  <c r="N64" i="80" s="1"/>
  <c r="U64" i="80" s="1"/>
  <c r="AB72" i="80"/>
  <c r="AD72" i="80" s="1"/>
  <c r="N72" i="80" s="1"/>
  <c r="U72" i="80" s="1"/>
  <c r="AB79" i="80"/>
  <c r="AD79" i="80" s="1"/>
  <c r="N79" i="80" s="1"/>
  <c r="U79" i="80" s="1"/>
  <c r="AB103" i="80"/>
  <c r="AD103" i="80" s="1"/>
  <c r="N103" i="80" s="1"/>
  <c r="U103" i="80" s="1"/>
  <c r="AB78" i="80"/>
  <c r="AD78" i="80" s="1"/>
  <c r="N78" i="80" s="1"/>
  <c r="U78" i="80" s="1"/>
  <c r="AB106" i="80"/>
  <c r="AD106" i="80" s="1"/>
  <c r="N106" i="80" s="1"/>
  <c r="U106" i="80" s="1"/>
  <c r="AB37" i="80"/>
  <c r="AD37" i="80" s="1"/>
  <c r="N37" i="80" s="1"/>
  <c r="U37" i="80" s="1"/>
  <c r="AB81" i="80"/>
  <c r="AD81" i="80" s="1"/>
  <c r="N81" i="80" s="1"/>
  <c r="U81" i="80" s="1"/>
  <c r="AB54" i="80"/>
  <c r="AD54" i="80" s="1"/>
  <c r="N54" i="80" s="1"/>
  <c r="U54" i="80" s="1"/>
  <c r="AB51" i="80"/>
  <c r="AD51" i="80" s="1"/>
  <c r="N51" i="80" s="1"/>
  <c r="U51" i="80" s="1"/>
  <c r="AB89" i="80"/>
  <c r="AD89" i="80" s="1"/>
  <c r="N89" i="80" s="1"/>
  <c r="U89" i="80" s="1"/>
  <c r="AB77" i="80"/>
  <c r="AD77" i="80" s="1"/>
  <c r="N77" i="80" s="1"/>
  <c r="U77" i="80" s="1"/>
  <c r="AB88" i="80"/>
  <c r="AD88" i="80" s="1"/>
  <c r="N88" i="80" s="1"/>
  <c r="U88" i="80" s="1"/>
  <c r="AB63" i="80"/>
  <c r="AD63" i="80" s="1"/>
  <c r="N63" i="80" s="1"/>
  <c r="U63" i="80" s="1"/>
  <c r="AB95" i="80"/>
  <c r="AD95" i="80" s="1"/>
  <c r="N95" i="80" s="1"/>
  <c r="U95" i="80" s="1"/>
  <c r="AB47" i="80"/>
  <c r="AD47" i="80" s="1"/>
  <c r="N47" i="80" s="1"/>
  <c r="U47" i="80" s="1"/>
  <c r="AB56" i="80"/>
  <c r="AD56" i="80" s="1"/>
  <c r="N56" i="80" s="1"/>
  <c r="U56" i="80" s="1"/>
  <c r="AB107" i="80"/>
  <c r="AD107" i="80" s="1"/>
  <c r="N107" i="80" s="1"/>
  <c r="U107" i="80" s="1"/>
  <c r="AB82" i="80"/>
  <c r="AD82" i="80" s="1"/>
  <c r="N82" i="80" s="1"/>
  <c r="U82" i="80" s="1"/>
  <c r="AB109" i="80"/>
  <c r="AD109" i="80" s="1"/>
  <c r="N109" i="80" s="1"/>
  <c r="U109" i="80" s="1"/>
  <c r="AB49" i="80"/>
  <c r="AD49" i="80" s="1"/>
  <c r="N49" i="80" s="1"/>
  <c r="U49" i="80" s="1"/>
  <c r="AB32" i="80"/>
  <c r="AD32" i="80" s="1"/>
  <c r="N32" i="80" s="1"/>
  <c r="U32" i="80" s="1"/>
  <c r="AB40" i="80"/>
  <c r="AD40" i="80" s="1"/>
  <c r="N40" i="80" s="1"/>
  <c r="U40" i="80" s="1"/>
  <c r="AB93" i="80"/>
  <c r="AD93" i="80" s="1"/>
  <c r="N93" i="80" s="1"/>
  <c r="U93" i="80" s="1"/>
  <c r="AB31" i="80"/>
  <c r="AD31" i="80" s="1"/>
  <c r="N31" i="80" s="1"/>
  <c r="U31" i="80" s="1"/>
  <c r="AB53" i="80"/>
  <c r="AD53" i="80" s="1"/>
  <c r="N53" i="80" s="1"/>
  <c r="U53" i="80" s="1"/>
  <c r="AB101" i="80"/>
  <c r="AD101" i="80" s="1"/>
  <c r="N101" i="80" s="1"/>
  <c r="U101" i="80" s="1"/>
  <c r="AB59" i="80"/>
  <c r="AD59" i="80" s="1"/>
  <c r="N59" i="80" s="1"/>
  <c r="U59" i="80" s="1"/>
  <c r="AB34" i="80"/>
  <c r="AD34" i="80" s="1"/>
  <c r="N34" i="80" s="1"/>
  <c r="U34" i="80" s="1"/>
  <c r="AB86" i="80"/>
  <c r="AD86" i="80" s="1"/>
  <c r="N86" i="80" s="1"/>
  <c r="U86" i="80" s="1"/>
  <c r="AB97" i="80"/>
  <c r="AD97" i="80" s="1"/>
  <c r="N97" i="80" s="1"/>
  <c r="U97" i="80" s="1"/>
  <c r="AB69" i="80"/>
  <c r="AD69" i="80" s="1"/>
  <c r="N69" i="80" s="1"/>
  <c r="U69" i="80" s="1"/>
  <c r="AB43" i="80"/>
  <c r="AD43" i="80" s="1"/>
  <c r="N43" i="80" s="1"/>
  <c r="U43" i="80" s="1"/>
  <c r="AB52" i="80"/>
  <c r="AD52" i="80" s="1"/>
  <c r="N52" i="80" s="1"/>
  <c r="U52" i="80" s="1"/>
  <c r="AB76" i="80"/>
  <c r="AD76" i="80" s="1"/>
  <c r="N76" i="80" s="1"/>
  <c r="U76" i="80" s="1"/>
  <c r="AB92" i="80"/>
  <c r="AD92" i="80" s="1"/>
  <c r="N92" i="80" s="1"/>
  <c r="U92" i="80" s="1"/>
  <c r="AB67" i="80"/>
  <c r="AD67" i="80" s="1"/>
  <c r="N67" i="80" s="1"/>
  <c r="U67" i="80" s="1"/>
  <c r="AB83" i="80"/>
  <c r="AD83" i="80" s="1"/>
  <c r="N83" i="80" s="1"/>
  <c r="U83" i="80" s="1"/>
  <c r="AB99" i="80"/>
  <c r="AD99" i="80" s="1"/>
  <c r="N99" i="80" s="1"/>
  <c r="U99" i="80" s="1"/>
  <c r="AB55" i="80"/>
  <c r="AD55" i="80" s="1"/>
  <c r="N55" i="80" s="1"/>
  <c r="U55" i="80" s="1"/>
  <c r="AB42" i="80"/>
  <c r="AD42" i="80" s="1"/>
  <c r="N42" i="80" s="1"/>
  <c r="U42" i="80" s="1"/>
  <c r="AB65" i="80"/>
  <c r="AD65" i="80" s="1"/>
  <c r="N65" i="80" s="1"/>
  <c r="U65" i="80" s="1"/>
  <c r="AB57" i="80"/>
  <c r="AD57" i="80" s="1"/>
  <c r="N57" i="80" s="1"/>
  <c r="U57" i="80" s="1"/>
  <c r="AB44" i="80"/>
  <c r="AD44" i="80" s="1"/>
  <c r="N44" i="80" s="1"/>
  <c r="U44" i="80" s="1"/>
  <c r="AB80" i="80"/>
  <c r="AD80" i="80" s="1"/>
  <c r="N80" i="80" s="1"/>
  <c r="U80" i="80" s="1"/>
  <c r="AB96" i="80"/>
  <c r="AD96" i="80" s="1"/>
  <c r="N96" i="80" s="1"/>
  <c r="U96" i="80" s="1"/>
  <c r="AB71" i="80"/>
  <c r="AD71" i="80" s="1"/>
  <c r="N71" i="80" s="1"/>
  <c r="U71" i="80" s="1"/>
  <c r="AB66" i="80"/>
  <c r="AD66" i="80" s="1"/>
  <c r="N66" i="80" s="1"/>
  <c r="U66" i="80" s="1"/>
  <c r="AB58" i="80"/>
  <c r="AD58" i="80" s="1"/>
  <c r="N58" i="80" s="1"/>
  <c r="U58" i="80" s="1"/>
  <c r="AB90" i="80"/>
  <c r="AD90" i="80" s="1"/>
  <c r="N90" i="80" s="1"/>
  <c r="U90" i="80" s="1"/>
  <c r="AB41" i="80"/>
  <c r="AD41" i="80" s="1"/>
  <c r="N41" i="80" s="1"/>
  <c r="U41" i="80" s="1"/>
  <c r="AB38" i="80"/>
  <c r="AD38" i="80" s="1"/>
  <c r="N38" i="80" s="1"/>
  <c r="U38" i="80" s="1"/>
  <c r="AB85" i="80"/>
  <c r="AD85" i="80" s="1"/>
  <c r="N85" i="80" s="1"/>
  <c r="U85" i="80" s="1"/>
  <c r="AB50" i="80"/>
  <c r="AD50" i="80" s="1"/>
  <c r="N50" i="80" s="1"/>
  <c r="U50" i="80" s="1"/>
  <c r="AB46" i="80"/>
  <c r="AD46" i="80" s="1"/>
  <c r="N46" i="80" s="1"/>
  <c r="U46" i="80" s="1"/>
  <c r="AB68" i="80"/>
  <c r="AD68" i="80" s="1"/>
  <c r="N68" i="80" s="1"/>
  <c r="U68" i="80" s="1"/>
  <c r="AB84" i="80"/>
  <c r="AD84" i="80" s="1"/>
  <c r="N84" i="80" s="1"/>
  <c r="U84" i="80" s="1"/>
  <c r="AB91" i="80"/>
  <c r="AD91" i="80" s="1"/>
  <c r="N91" i="80" s="1"/>
  <c r="U91" i="80" s="1"/>
  <c r="AB62" i="80"/>
  <c r="AD62" i="80" s="1"/>
  <c r="N62" i="80" s="1"/>
  <c r="U62" i="80" s="1"/>
  <c r="AB94" i="80"/>
  <c r="AD94" i="80" s="1"/>
  <c r="N94" i="80" s="1"/>
  <c r="U94" i="80" s="1"/>
  <c r="AB102" i="80"/>
  <c r="AD102" i="80" s="1"/>
  <c r="N102" i="80" s="1"/>
  <c r="U102" i="80" s="1"/>
  <c r="AB110" i="80"/>
  <c r="AD110" i="80" s="1"/>
  <c r="N110" i="80" s="1"/>
  <c r="U110" i="80" s="1"/>
  <c r="AB35" i="80"/>
  <c r="AD35" i="80" s="1"/>
  <c r="N35" i="80" s="1"/>
  <c r="U35" i="80" s="1"/>
  <c r="AB87" i="80"/>
  <c r="AD87" i="80" s="1"/>
  <c r="N87" i="80" s="1"/>
  <c r="U87" i="80" s="1"/>
  <c r="AB98" i="80"/>
  <c r="AD98" i="80" s="1"/>
  <c r="N98" i="80" s="1"/>
  <c r="U98" i="80" s="1"/>
  <c r="AB70" i="80"/>
  <c r="AD70" i="80" s="1"/>
  <c r="N70" i="80" s="1"/>
  <c r="U70" i="80" s="1"/>
  <c r="AB104" i="80"/>
  <c r="AD104" i="80" s="1"/>
  <c r="N104" i="80" s="1"/>
  <c r="U104" i="80" s="1"/>
  <c r="AB45" i="80"/>
  <c r="AD45" i="80" s="1"/>
  <c r="N45" i="80" s="1"/>
  <c r="U45" i="80" s="1"/>
  <c r="AB73" i="80"/>
  <c r="AD73" i="80" s="1"/>
  <c r="N73" i="80" s="1"/>
  <c r="U73" i="80" s="1"/>
  <c r="AB36" i="80"/>
  <c r="AD36" i="80" s="1"/>
  <c r="N36" i="80" s="1"/>
  <c r="U36" i="80" s="1"/>
  <c r="AB61" i="80"/>
  <c r="AD61" i="80" s="1"/>
  <c r="N61" i="80" s="1"/>
  <c r="U61" i="80" s="1"/>
  <c r="AB100" i="80"/>
  <c r="AD100" i="80" s="1"/>
  <c r="N100" i="80" s="1"/>
  <c r="U100" i="80" s="1"/>
  <c r="AB75" i="80"/>
  <c r="AD75" i="80" s="1"/>
  <c r="N75" i="80" s="1"/>
  <c r="U75" i="80" s="1"/>
  <c r="AG581" i="81"/>
  <c r="AG577" i="81"/>
  <c r="AG475" i="81"/>
  <c r="AG374" i="81"/>
  <c r="AG273" i="81"/>
  <c r="P24" i="80"/>
  <c r="P25" i="80"/>
  <c r="P26" i="80"/>
  <c r="P27" i="80"/>
  <c r="P28" i="80"/>
  <c r="P29" i="80"/>
  <c r="P30" i="80"/>
  <c r="AT581" i="81" l="1"/>
  <c r="AT577" i="81"/>
  <c r="AT475" i="81"/>
  <c r="AT374" i="81"/>
  <c r="C30" i="79" l="1"/>
  <c r="AU376" i="81" l="1"/>
  <c r="AU375" i="81" l="1"/>
  <c r="Z11" i="81"/>
  <c r="Z10" i="81"/>
  <c r="Z9" i="81"/>
  <c r="Z8" i="81"/>
  <c r="D66" i="81" l="1"/>
  <c r="DG18" i="81"/>
  <c r="DG20" i="81"/>
  <c r="C39" i="79" l="1"/>
  <c r="I37" i="79"/>
  <c r="I38" i="79"/>
  <c r="I39" i="79"/>
  <c r="I40" i="79"/>
  <c r="I36" i="79"/>
  <c r="Q39" i="79" l="1"/>
  <c r="AA12" i="80"/>
  <c r="AB12" i="80" s="1"/>
  <c r="AA13" i="80"/>
  <c r="AB13" i="80" s="1"/>
  <c r="AA14" i="80"/>
  <c r="AB14" i="80" s="1"/>
  <c r="AA15" i="80"/>
  <c r="AB15" i="80" s="1"/>
  <c r="AA16" i="80"/>
  <c r="AB16" i="80" s="1"/>
  <c r="AA17" i="80"/>
  <c r="AB17" i="80" s="1"/>
  <c r="AA18" i="80"/>
  <c r="AB18" i="80" s="1"/>
  <c r="AA19" i="80"/>
  <c r="AB19" i="80" s="1"/>
  <c r="AA20" i="80"/>
  <c r="AB20" i="80" s="1"/>
  <c r="AA21" i="80"/>
  <c r="AB21" i="80" s="1"/>
  <c r="AA22" i="80"/>
  <c r="AB22" i="80" s="1"/>
  <c r="AA23" i="80"/>
  <c r="AB23" i="80" s="1"/>
  <c r="AA24" i="80"/>
  <c r="AB24" i="80" s="1"/>
  <c r="AA25" i="80"/>
  <c r="AB25" i="80" s="1"/>
  <c r="AA26" i="80"/>
  <c r="AB26" i="80" s="1"/>
  <c r="AA27" i="80"/>
  <c r="AB27" i="80" s="1"/>
  <c r="AA28" i="80"/>
  <c r="AB28" i="80" s="1"/>
  <c r="AA29" i="80"/>
  <c r="AB29" i="80" s="1"/>
  <c r="AA30" i="80"/>
  <c r="AB30" i="80" s="1"/>
  <c r="AA11" i="80"/>
  <c r="AB11" i="80" s="1"/>
  <c r="DD24" i="81"/>
  <c r="DD23" i="81"/>
  <c r="DD12" i="81"/>
  <c r="DD13" i="81"/>
  <c r="DD11" i="81"/>
  <c r="DD4" i="81"/>
  <c r="DD5" i="81"/>
  <c r="DD6" i="81"/>
  <c r="DD7" i="81"/>
  <c r="DD8" i="81"/>
  <c r="DD9" i="81"/>
  <c r="DD10" i="81"/>
  <c r="DD14" i="81"/>
  <c r="DD15" i="81"/>
  <c r="DD16" i="81"/>
  <c r="DD17" i="81"/>
  <c r="DD18" i="81"/>
  <c r="DD20" i="81"/>
  <c r="DD3" i="81"/>
  <c r="AD13" i="80" l="1"/>
  <c r="AD14" i="80"/>
  <c r="AD29" i="80"/>
  <c r="N29" i="80" s="1"/>
  <c r="AD28" i="80"/>
  <c r="N28" i="80" s="1"/>
  <c r="AD12" i="80"/>
  <c r="AD25" i="80"/>
  <c r="N25" i="80" s="1"/>
  <c r="AD17" i="80"/>
  <c r="AD24" i="80"/>
  <c r="N24" i="80" s="1"/>
  <c r="AD16" i="80"/>
  <c r="AD21" i="80"/>
  <c r="N21" i="80" s="1"/>
  <c r="AD20" i="80"/>
  <c r="AD26" i="80"/>
  <c r="N26" i="80" s="1"/>
  <c r="AD18" i="80"/>
  <c r="AD30" i="80"/>
  <c r="N30" i="80" s="1"/>
  <c r="AD22" i="80"/>
  <c r="N22" i="80" s="1"/>
  <c r="AD19" i="80"/>
  <c r="AD15" i="80"/>
  <c r="AD11" i="80"/>
  <c r="AD27" i="80"/>
  <c r="N27" i="80" s="1"/>
  <c r="AD23" i="80"/>
  <c r="N23" i="80" s="1"/>
  <c r="D29" i="79" l="1"/>
  <c r="D27" i="79"/>
  <c r="D28" i="79"/>
  <c r="C33" i="79"/>
  <c r="Q33" i="79" s="1"/>
  <c r="DB2" i="81" l="1"/>
  <c r="DA2" i="81"/>
  <c r="D32" i="79" l="1"/>
  <c r="D33" i="79"/>
  <c r="D34" i="79"/>
  <c r="D31" i="79"/>
  <c r="I30" i="79"/>
  <c r="I34" i="79" s="1"/>
  <c r="J30" i="79"/>
  <c r="J34" i="79" s="1"/>
  <c r="K30" i="79"/>
  <c r="K34" i="79" s="1"/>
  <c r="L30" i="79"/>
  <c r="L34" i="79" s="1"/>
  <c r="M30" i="79"/>
  <c r="M34" i="79" s="1"/>
  <c r="M29" i="79"/>
  <c r="M33" i="79" s="1"/>
  <c r="C81" i="79"/>
  <c r="C71" i="79"/>
  <c r="C70" i="79"/>
  <c r="C42" i="79"/>
  <c r="F30" i="79"/>
  <c r="F34" i="79" s="1"/>
  <c r="L29" i="79"/>
  <c r="L33" i="79" s="1"/>
  <c r="K29" i="79"/>
  <c r="K33" i="79" s="1"/>
  <c r="J29" i="79"/>
  <c r="J33" i="79" s="1"/>
  <c r="I29" i="79"/>
  <c r="I33" i="79" s="1"/>
  <c r="H29" i="79"/>
  <c r="H33" i="79" s="1"/>
  <c r="G29" i="79"/>
  <c r="G33" i="79" s="1"/>
  <c r="F29" i="79"/>
  <c r="F33" i="79" s="1"/>
  <c r="K28" i="79"/>
  <c r="K32" i="79" s="1"/>
  <c r="F28" i="79"/>
  <c r="K27" i="79"/>
  <c r="F27" i="79"/>
  <c r="H30" i="79"/>
  <c r="H34" i="79" s="1"/>
  <c r="G30" i="79"/>
  <c r="G34" i="79" s="1"/>
  <c r="Q69" i="79" l="1"/>
  <c r="K31" i="79"/>
  <c r="C58" i="79" s="1"/>
  <c r="Q58" i="79" s="1"/>
  <c r="C48" i="79"/>
  <c r="C50" i="79"/>
  <c r="F32" i="79"/>
  <c r="F31" i="79"/>
  <c r="C60" i="79" s="1"/>
  <c r="B3" i="73"/>
  <c r="CB7" i="81"/>
  <c r="CB6" i="81" s="1"/>
  <c r="Q60" i="79" l="1"/>
  <c r="BJ25" i="81"/>
  <c r="K16" i="87" l="1"/>
  <c r="J16" i="87"/>
  <c r="BJ48" i="81" l="1"/>
  <c r="BJ24" i="81"/>
  <c r="BU48" i="81" l="1"/>
  <c r="E13" i="87" s="1"/>
  <c r="Q97" i="79" s="1"/>
  <c r="BP51" i="81"/>
  <c r="BO48" i="81"/>
  <c r="BO47" i="81"/>
  <c r="BO46" i="81"/>
  <c r="BO45" i="81"/>
  <c r="BN51" i="81"/>
  <c r="BM48" i="81"/>
  <c r="BM47" i="81"/>
  <c r="BM46" i="81"/>
  <c r="BM45" i="81"/>
  <c r="BJ45" i="81"/>
  <c r="BJ44" i="81"/>
  <c r="BJ38" i="81"/>
  <c r="BJ37" i="81"/>
  <c r="BJ36" i="81"/>
  <c r="BX32" i="81" s="1"/>
  <c r="BX33" i="81" s="1"/>
  <c r="BJ29" i="81"/>
  <c r="BT32" i="81" s="1"/>
  <c r="BJ23" i="81" l="1"/>
  <c r="BJ22" i="81"/>
  <c r="G25" i="81" l="1"/>
  <c r="BG31" i="81"/>
  <c r="BG30" i="81"/>
  <c r="BG28" i="81"/>
  <c r="BG27" i="81"/>
  <c r="BG26" i="81"/>
  <c r="BG25" i="81"/>
  <c r="BJ27" i="81"/>
  <c r="BJ26" i="81"/>
  <c r="BX27" i="81" s="1"/>
  <c r="BX28" i="81" s="1"/>
  <c r="F15" i="87" s="1"/>
  <c r="BV23" i="81"/>
  <c r="D15" i="87" s="1"/>
  <c r="D12" i="87" s="1"/>
  <c r="BT43" i="81"/>
  <c r="BT44" i="81" s="1"/>
  <c r="I15" i="87" s="1"/>
  <c r="BX37" i="81"/>
  <c r="BX38" i="81" s="1"/>
  <c r="K15" i="87" s="1"/>
  <c r="K12" i="87" s="1"/>
  <c r="BT37" i="81"/>
  <c r="BT38" i="81" s="1"/>
  <c r="J15" i="87" s="1"/>
  <c r="J12" i="87" s="1"/>
  <c r="H15" i="87"/>
  <c r="BS32" i="81"/>
  <c r="BT33" i="81"/>
  <c r="G15" i="87" s="1"/>
  <c r="BT27" i="81" l="1"/>
  <c r="BT28" i="81" s="1"/>
  <c r="E15" i="87" s="1"/>
  <c r="E12" i="87" s="1"/>
  <c r="F12" i="87"/>
  <c r="BX43" i="81"/>
  <c r="BX44" i="81" s="1"/>
  <c r="L15" i="87" s="1"/>
  <c r="L12" i="87" s="1"/>
  <c r="G12" i="87"/>
  <c r="I12" i="87"/>
  <c r="H12" i="87"/>
  <c r="M28" i="79" l="1"/>
  <c r="M32" i="79" s="1"/>
  <c r="L28" i="79"/>
  <c r="L32" i="79" s="1"/>
  <c r="J28" i="79"/>
  <c r="J32" i="79" s="1"/>
  <c r="I28" i="79"/>
  <c r="I32" i="79" s="1"/>
  <c r="H28" i="79"/>
  <c r="H32" i="79" s="1"/>
  <c r="G28" i="79"/>
  <c r="G32" i="79" s="1"/>
  <c r="E28" i="79"/>
  <c r="CJ3" i="81" l="1"/>
  <c r="CJ4" i="81"/>
  <c r="CJ5" i="81"/>
  <c r="DG5" i="81" s="1"/>
  <c r="CJ6" i="81"/>
  <c r="DG6" i="81" s="1"/>
  <c r="CJ7" i="81"/>
  <c r="DG7" i="81" s="1"/>
  <c r="CJ8" i="81"/>
  <c r="DG8" i="81" s="1"/>
  <c r="CJ9" i="81"/>
  <c r="DG9" i="81" s="1"/>
  <c r="CJ10" i="81"/>
  <c r="DG10" i="81" s="1"/>
  <c r="CJ11" i="81"/>
  <c r="CJ12" i="81"/>
  <c r="DG12" i="81" s="1"/>
  <c r="CJ13" i="81"/>
  <c r="DG13" i="81" s="1"/>
  <c r="CJ14" i="81"/>
  <c r="DG14" i="81" s="1"/>
  <c r="CJ15" i="81"/>
  <c r="DG15" i="81" s="1"/>
  <c r="CJ16" i="81"/>
  <c r="DG16" i="81" s="1"/>
  <c r="CJ18" i="81"/>
  <c r="DG17" i="81" s="1"/>
  <c r="F261" i="81" l="1"/>
  <c r="F260" i="81"/>
  <c r="F259" i="81"/>
  <c r="F258" i="81"/>
  <c r="F257" i="81"/>
  <c r="F256" i="81"/>
  <c r="F255" i="81"/>
  <c r="F254" i="81"/>
  <c r="F253" i="81"/>
  <c r="F252" i="81"/>
  <c r="F251" i="81"/>
  <c r="F250" i="81"/>
  <c r="F249" i="81"/>
  <c r="F248" i="81"/>
  <c r="F247" i="81"/>
  <c r="F246" i="81"/>
  <c r="F245" i="81"/>
  <c r="F244" i="81"/>
  <c r="F243" i="81"/>
  <c r="F242" i="81"/>
  <c r="F241" i="81"/>
  <c r="F240" i="81"/>
  <c r="F239" i="81"/>
  <c r="F238" i="81"/>
  <c r="F237" i="81"/>
  <c r="F236" i="81"/>
  <c r="F235" i="81"/>
  <c r="F234" i="81"/>
  <c r="F233" i="81"/>
  <c r="F232" i="81"/>
  <c r="F231" i="81"/>
  <c r="F230" i="81"/>
  <c r="F229" i="81"/>
  <c r="F228" i="81"/>
  <c r="F227" i="81"/>
  <c r="F226" i="81"/>
  <c r="F225" i="81"/>
  <c r="F224" i="81"/>
  <c r="F223" i="81"/>
  <c r="F222" i="81"/>
  <c r="F221" i="81"/>
  <c r="F220" i="81"/>
  <c r="F219" i="81"/>
  <c r="F218" i="81"/>
  <c r="F217" i="81"/>
  <c r="F216" i="81"/>
  <c r="F215" i="81"/>
  <c r="F214" i="81"/>
  <c r="F213" i="81"/>
  <c r="F212" i="81"/>
  <c r="F211" i="81"/>
  <c r="F210" i="81"/>
  <c r="F209" i="81"/>
  <c r="F208" i="81"/>
  <c r="F207" i="81"/>
  <c r="F206" i="81"/>
  <c r="F205" i="81"/>
  <c r="F204" i="81"/>
  <c r="F203" i="81"/>
  <c r="F202" i="81"/>
  <c r="F201" i="81"/>
  <c r="F200" i="81"/>
  <c r="F199" i="81"/>
  <c r="F198" i="81"/>
  <c r="F197" i="81"/>
  <c r="F196" i="81"/>
  <c r="F195" i="81"/>
  <c r="F194" i="81"/>
  <c r="F193" i="81"/>
  <c r="F192" i="81"/>
  <c r="E261" i="81"/>
  <c r="E260" i="81"/>
  <c r="E259" i="81"/>
  <c r="E258" i="81"/>
  <c r="E257" i="81"/>
  <c r="E256" i="81"/>
  <c r="E255" i="81"/>
  <c r="E254" i="81"/>
  <c r="E253" i="81"/>
  <c r="E252" i="81"/>
  <c r="E251" i="81"/>
  <c r="E250" i="81"/>
  <c r="E249" i="81"/>
  <c r="E248" i="81"/>
  <c r="E247" i="81"/>
  <c r="E246" i="81"/>
  <c r="E245" i="81"/>
  <c r="E244" i="81"/>
  <c r="E243" i="81"/>
  <c r="E242" i="81"/>
  <c r="E241" i="81"/>
  <c r="E240" i="81"/>
  <c r="E239" i="81"/>
  <c r="E238" i="81"/>
  <c r="E237" i="81"/>
  <c r="E236" i="81"/>
  <c r="E235" i="81"/>
  <c r="E234" i="81"/>
  <c r="E233" i="81"/>
  <c r="E232" i="81"/>
  <c r="E231" i="81"/>
  <c r="E230" i="81"/>
  <c r="E229" i="81"/>
  <c r="E228" i="81"/>
  <c r="E227" i="81"/>
  <c r="E226" i="81"/>
  <c r="E225" i="81"/>
  <c r="E224" i="81"/>
  <c r="E223" i="81"/>
  <c r="E222" i="81"/>
  <c r="E221" i="81"/>
  <c r="E220" i="81"/>
  <c r="E219" i="81"/>
  <c r="E218" i="81"/>
  <c r="E217" i="81"/>
  <c r="E216" i="81"/>
  <c r="E215" i="81"/>
  <c r="E214" i="81"/>
  <c r="E213" i="81"/>
  <c r="E212" i="81"/>
  <c r="E211" i="81"/>
  <c r="E210" i="81"/>
  <c r="E209" i="81"/>
  <c r="E208" i="81"/>
  <c r="E207" i="81"/>
  <c r="E206" i="81"/>
  <c r="E205" i="81"/>
  <c r="E204" i="81"/>
  <c r="E203" i="81"/>
  <c r="E202" i="81"/>
  <c r="E201" i="81"/>
  <c r="E200" i="81"/>
  <c r="E199" i="81"/>
  <c r="E198" i="81"/>
  <c r="E197" i="81"/>
  <c r="E196" i="81"/>
  <c r="E195" i="81"/>
  <c r="E194" i="81"/>
  <c r="E193" i="81"/>
  <c r="E192" i="81"/>
  <c r="D261" i="81"/>
  <c r="D260" i="81"/>
  <c r="D259" i="81"/>
  <c r="D258" i="81"/>
  <c r="D257" i="81"/>
  <c r="D256" i="81"/>
  <c r="D255" i="81"/>
  <c r="D254" i="81"/>
  <c r="D253" i="81"/>
  <c r="D252" i="81"/>
  <c r="D251" i="81"/>
  <c r="D250" i="81"/>
  <c r="D249" i="81"/>
  <c r="D248" i="81"/>
  <c r="D247" i="81"/>
  <c r="D246" i="81"/>
  <c r="D245" i="81"/>
  <c r="D244" i="81"/>
  <c r="D243" i="81"/>
  <c r="D242" i="81"/>
  <c r="D241" i="81"/>
  <c r="D240" i="81"/>
  <c r="D239" i="81"/>
  <c r="D238" i="81"/>
  <c r="D237" i="81"/>
  <c r="D236" i="81"/>
  <c r="D235" i="81"/>
  <c r="D234" i="81"/>
  <c r="D233" i="81"/>
  <c r="D232" i="81"/>
  <c r="D231" i="81"/>
  <c r="D230" i="81"/>
  <c r="D229" i="81"/>
  <c r="D228" i="81"/>
  <c r="D227" i="81"/>
  <c r="D226" i="81"/>
  <c r="D225" i="81"/>
  <c r="D224" i="81"/>
  <c r="D223" i="81"/>
  <c r="D222" i="81"/>
  <c r="D221" i="81"/>
  <c r="D220" i="81"/>
  <c r="D219" i="81"/>
  <c r="D218" i="81"/>
  <c r="D217" i="81"/>
  <c r="D216" i="81"/>
  <c r="D215" i="81"/>
  <c r="D214" i="81"/>
  <c r="D213" i="81"/>
  <c r="D212" i="81"/>
  <c r="D211" i="81"/>
  <c r="D210" i="81"/>
  <c r="D209" i="81"/>
  <c r="D208" i="81"/>
  <c r="D207" i="81"/>
  <c r="D206" i="81"/>
  <c r="D205" i="81"/>
  <c r="D204" i="81"/>
  <c r="D203" i="81"/>
  <c r="D202" i="81"/>
  <c r="D201" i="81"/>
  <c r="D200" i="81"/>
  <c r="D199" i="81"/>
  <c r="D198" i="81"/>
  <c r="D197" i="81"/>
  <c r="D196" i="81"/>
  <c r="D195" i="81"/>
  <c r="D194" i="81"/>
  <c r="D193" i="81"/>
  <c r="D192" i="81"/>
  <c r="C261" i="81"/>
  <c r="B261" i="81" s="1"/>
  <c r="C260" i="81"/>
  <c r="B260" i="81" s="1"/>
  <c r="C259" i="81"/>
  <c r="B259" i="81" s="1"/>
  <c r="C258" i="81"/>
  <c r="B258" i="81" s="1"/>
  <c r="C257" i="81"/>
  <c r="B257" i="81" s="1"/>
  <c r="C256" i="81"/>
  <c r="B256" i="81" s="1"/>
  <c r="C255" i="81"/>
  <c r="B255" i="81" s="1"/>
  <c r="C254" i="81"/>
  <c r="B254" i="81" s="1"/>
  <c r="C253" i="81"/>
  <c r="B253" i="81" s="1"/>
  <c r="C252" i="81"/>
  <c r="B252" i="81" s="1"/>
  <c r="C251" i="81"/>
  <c r="B251" i="81" s="1"/>
  <c r="C250" i="81"/>
  <c r="B250" i="81" s="1"/>
  <c r="C249" i="81"/>
  <c r="B249" i="81" s="1"/>
  <c r="C248" i="81"/>
  <c r="B248" i="81" s="1"/>
  <c r="C247" i="81"/>
  <c r="B247" i="81" s="1"/>
  <c r="C246" i="81"/>
  <c r="B246" i="81" s="1"/>
  <c r="C245" i="81"/>
  <c r="B245" i="81" s="1"/>
  <c r="C244" i="81"/>
  <c r="B244" i="81" s="1"/>
  <c r="C243" i="81"/>
  <c r="B243" i="81" s="1"/>
  <c r="C242" i="81"/>
  <c r="B242" i="81" s="1"/>
  <c r="C241" i="81"/>
  <c r="B241" i="81" s="1"/>
  <c r="C240" i="81"/>
  <c r="B240" i="81" s="1"/>
  <c r="C239" i="81"/>
  <c r="B239" i="81" s="1"/>
  <c r="C238" i="81"/>
  <c r="B238" i="81" s="1"/>
  <c r="C237" i="81"/>
  <c r="B237" i="81" s="1"/>
  <c r="C236" i="81"/>
  <c r="B236" i="81" s="1"/>
  <c r="C235" i="81"/>
  <c r="B235" i="81" s="1"/>
  <c r="C234" i="81"/>
  <c r="B234" i="81" s="1"/>
  <c r="C233" i="81"/>
  <c r="B233" i="81" s="1"/>
  <c r="C232" i="81"/>
  <c r="B232" i="81" s="1"/>
  <c r="C231" i="81"/>
  <c r="B231" i="81" s="1"/>
  <c r="C230" i="81"/>
  <c r="B230" i="81" s="1"/>
  <c r="C229" i="81"/>
  <c r="B229" i="81" s="1"/>
  <c r="C228" i="81"/>
  <c r="B228" i="81" s="1"/>
  <c r="C227" i="81"/>
  <c r="B227" i="81" s="1"/>
  <c r="C226" i="81"/>
  <c r="B226" i="81" s="1"/>
  <c r="C225" i="81"/>
  <c r="B225" i="81" s="1"/>
  <c r="C224" i="81"/>
  <c r="B224" i="81" s="1"/>
  <c r="C223" i="81"/>
  <c r="B223" i="81" s="1"/>
  <c r="C222" i="81"/>
  <c r="B222" i="81" s="1"/>
  <c r="C221" i="81"/>
  <c r="B221" i="81" s="1"/>
  <c r="C220" i="81"/>
  <c r="B220" i="81" s="1"/>
  <c r="C219" i="81"/>
  <c r="B219" i="81" s="1"/>
  <c r="C218" i="81"/>
  <c r="B218" i="81" s="1"/>
  <c r="C217" i="81"/>
  <c r="B217" i="81" s="1"/>
  <c r="C216" i="81"/>
  <c r="B216" i="81" s="1"/>
  <c r="C215" i="81"/>
  <c r="B215" i="81" s="1"/>
  <c r="C214" i="81"/>
  <c r="B214" i="81" s="1"/>
  <c r="C213" i="81"/>
  <c r="B213" i="81" s="1"/>
  <c r="C212" i="81"/>
  <c r="B212" i="81" s="1"/>
  <c r="C211" i="81"/>
  <c r="B211" i="81" s="1"/>
  <c r="C210" i="81"/>
  <c r="B210" i="81" s="1"/>
  <c r="C209" i="81"/>
  <c r="B209" i="81" s="1"/>
  <c r="C208" i="81"/>
  <c r="B208" i="81" s="1"/>
  <c r="C207" i="81"/>
  <c r="B207" i="81" s="1"/>
  <c r="C206" i="81"/>
  <c r="B206" i="81" s="1"/>
  <c r="C205" i="81"/>
  <c r="B205" i="81" s="1"/>
  <c r="C204" i="81"/>
  <c r="B204" i="81" s="1"/>
  <c r="C203" i="81"/>
  <c r="B203" i="81" s="1"/>
  <c r="C202" i="81"/>
  <c r="B202" i="81" s="1"/>
  <c r="C201" i="81"/>
  <c r="B201" i="81" s="1"/>
  <c r="C200" i="81"/>
  <c r="B200" i="81" s="1"/>
  <c r="C199" i="81"/>
  <c r="B199" i="81" s="1"/>
  <c r="C198" i="81"/>
  <c r="B198" i="81" s="1"/>
  <c r="C197" i="81"/>
  <c r="B197" i="81" s="1"/>
  <c r="C196" i="81"/>
  <c r="B196" i="81" s="1"/>
  <c r="C195" i="81"/>
  <c r="B195" i="81" s="1"/>
  <c r="C194" i="81"/>
  <c r="B194" i="81" s="1"/>
  <c r="C193" i="81"/>
  <c r="B193" i="81" s="1"/>
  <c r="C192" i="81"/>
  <c r="B192" i="81" s="1"/>
  <c r="O15" i="80"/>
  <c r="O16" i="80"/>
  <c r="O17" i="80"/>
  <c r="O18" i="80"/>
  <c r="O23" i="80"/>
  <c r="O19" i="80"/>
  <c r="O22" i="80"/>
  <c r="O20" i="80"/>
  <c r="O14" i="80"/>
  <c r="O21" i="80"/>
  <c r="P17" i="80"/>
  <c r="P16" i="80"/>
  <c r="P18" i="80"/>
  <c r="P19" i="80"/>
  <c r="P23" i="80"/>
  <c r="P20" i="80"/>
  <c r="P21" i="80"/>
  <c r="P14" i="80"/>
  <c r="P22" i="80"/>
  <c r="P15" i="80"/>
  <c r="D270" i="81"/>
  <c r="D262" i="81"/>
  <c r="D184" i="81"/>
  <c r="D176" i="81"/>
  <c r="D180" i="81"/>
  <c r="D171" i="81"/>
  <c r="D263" i="81"/>
  <c r="D269" i="81"/>
  <c r="D191" i="81"/>
  <c r="D183" i="81"/>
  <c r="D175" i="81"/>
  <c r="D266" i="81"/>
  <c r="D179" i="81"/>
  <c r="D185" i="81"/>
  <c r="D268" i="81"/>
  <c r="D190" i="81"/>
  <c r="D182" i="81"/>
  <c r="D174" i="81"/>
  <c r="D188" i="81"/>
  <c r="D187" i="81"/>
  <c r="D186" i="81"/>
  <c r="D177" i="81"/>
  <c r="D267" i="81"/>
  <c r="D189" i="81"/>
  <c r="D181" i="81"/>
  <c r="D173" i="81"/>
  <c r="D172" i="81"/>
  <c r="D178" i="81"/>
  <c r="D265" i="81"/>
  <c r="D264" i="81"/>
  <c r="DG11" i="81"/>
  <c r="E270" i="81"/>
  <c r="E262" i="81"/>
  <c r="E184" i="81"/>
  <c r="E176" i="81"/>
  <c r="E190" i="81"/>
  <c r="E182" i="81"/>
  <c r="E187" i="81"/>
  <c r="E264" i="81"/>
  <c r="E269" i="81"/>
  <c r="E191" i="81"/>
  <c r="E183" i="81"/>
  <c r="E265" i="81"/>
  <c r="E178" i="81"/>
  <c r="E268" i="81"/>
  <c r="E267" i="81"/>
  <c r="E189" i="81"/>
  <c r="E181" i="81"/>
  <c r="E173" i="81"/>
  <c r="E179" i="81"/>
  <c r="E266" i="81"/>
  <c r="E188" i="81"/>
  <c r="E180" i="81"/>
  <c r="E172" i="81"/>
  <c r="E171" i="81"/>
  <c r="E263" i="81"/>
  <c r="E185" i="81"/>
  <c r="E177" i="81"/>
  <c r="E175" i="81"/>
  <c r="E174" i="81"/>
  <c r="E186" i="81"/>
  <c r="DG4" i="81"/>
  <c r="C273" i="81"/>
  <c r="O13" i="80"/>
  <c r="P11" i="80"/>
  <c r="P13" i="80"/>
  <c r="P12" i="80"/>
  <c r="DG3" i="81"/>
  <c r="O11" i="80"/>
  <c r="O12" i="80"/>
  <c r="E66" i="81"/>
  <c r="CS2" i="81"/>
  <c r="CR2" i="81"/>
  <c r="CQ2" i="81"/>
  <c r="V110" i="80" l="1"/>
  <c r="V108" i="80"/>
  <c r="V106" i="80"/>
  <c r="V104" i="80"/>
  <c r="V102" i="80"/>
  <c r="V100" i="80"/>
  <c r="V98" i="80"/>
  <c r="V96" i="80"/>
  <c r="V94" i="80"/>
  <c r="V92" i="80"/>
  <c r="V90" i="80"/>
  <c r="V88" i="80"/>
  <c r="V86" i="80"/>
  <c r="V84" i="80"/>
  <c r="V82" i="80"/>
  <c r="V80" i="80"/>
  <c r="V78" i="80"/>
  <c r="V76" i="80"/>
  <c r="V74" i="80"/>
  <c r="V72" i="80"/>
  <c r="V70" i="80"/>
  <c r="V68" i="80"/>
  <c r="V66" i="80"/>
  <c r="V64" i="80"/>
  <c r="V62" i="80"/>
  <c r="V60" i="80"/>
  <c r="V58" i="80"/>
  <c r="V56" i="80"/>
  <c r="V54" i="80"/>
  <c r="V52" i="80"/>
  <c r="V50" i="80"/>
  <c r="V48" i="80"/>
  <c r="V46" i="80"/>
  <c r="V44" i="80"/>
  <c r="V42" i="80"/>
  <c r="V40" i="80"/>
  <c r="V38" i="80"/>
  <c r="V36" i="80"/>
  <c r="V34" i="80"/>
  <c r="V32" i="80"/>
  <c r="V109" i="80"/>
  <c r="V107" i="80"/>
  <c r="V105" i="80"/>
  <c r="V103" i="80"/>
  <c r="V101" i="80"/>
  <c r="V99" i="80"/>
  <c r="V97" i="80"/>
  <c r="V95" i="80"/>
  <c r="V93" i="80"/>
  <c r="V91" i="80"/>
  <c r="V89" i="80"/>
  <c r="V87" i="80"/>
  <c r="V85" i="80"/>
  <c r="V83" i="80"/>
  <c r="V81" i="80"/>
  <c r="V79" i="80"/>
  <c r="V77" i="80"/>
  <c r="V75" i="80"/>
  <c r="V73" i="80"/>
  <c r="V71" i="80"/>
  <c r="V69" i="80"/>
  <c r="V67" i="80"/>
  <c r="V65" i="80"/>
  <c r="V63" i="80"/>
  <c r="V61" i="80"/>
  <c r="V59" i="80"/>
  <c r="V57" i="80"/>
  <c r="V55" i="80"/>
  <c r="V53" i="80"/>
  <c r="V51" i="80"/>
  <c r="V49" i="80"/>
  <c r="V47" i="80"/>
  <c r="V45" i="80"/>
  <c r="V43" i="80"/>
  <c r="V41" i="80"/>
  <c r="V39" i="80"/>
  <c r="V37" i="80"/>
  <c r="V35" i="80"/>
  <c r="V33" i="80"/>
  <c r="V31" i="80"/>
  <c r="AL373" i="81" a="1"/>
  <c r="AL373" i="81" s="1"/>
  <c r="AL372" i="81" a="1"/>
  <c r="AL372" i="81" s="1"/>
  <c r="AK371" i="81" a="1"/>
  <c r="AK371" i="81" s="1"/>
  <c r="AK369" i="81" a="1"/>
  <c r="AK369" i="81" s="1"/>
  <c r="AM358" i="81" a="1"/>
  <c r="AM358" i="81" s="1"/>
  <c r="AL357" i="81" a="1"/>
  <c r="AL357" i="81" s="1"/>
  <c r="AL354" i="81" a="1"/>
  <c r="AL354" i="81" s="1"/>
  <c r="AL353" i="81" a="1"/>
  <c r="AL353" i="81" s="1"/>
  <c r="AL352" i="81" a="1"/>
  <c r="AL352" i="81" s="1"/>
  <c r="AM351" i="81" a="1"/>
  <c r="AM351" i="81" s="1"/>
  <c r="AM349" i="81" a="1"/>
  <c r="AM349" i="81" s="1"/>
  <c r="AM347" i="81" a="1"/>
  <c r="AM347" i="81" s="1"/>
  <c r="AM346" i="81" a="1"/>
  <c r="AM346" i="81" s="1"/>
  <c r="AL345" i="81" a="1"/>
  <c r="AL345" i="81" s="1"/>
  <c r="AL344" i="81" a="1"/>
  <c r="AL344" i="81" s="1"/>
  <c r="AK343" i="81" a="1"/>
  <c r="AK343" i="81" s="1"/>
  <c r="AK342" i="81" a="1"/>
  <c r="AK342" i="81" s="1"/>
  <c r="AK373" i="81" a="1"/>
  <c r="AK373" i="81" s="1"/>
  <c r="AK372" i="81" a="1"/>
  <c r="AK372" i="81" s="1"/>
  <c r="AK370" i="81" a="1"/>
  <c r="AK370" i="81" s="1"/>
  <c r="AK368" i="81" a="1"/>
  <c r="AK368" i="81" s="1"/>
  <c r="AM359" i="81" a="1"/>
  <c r="AM359" i="81" s="1"/>
  <c r="AL358" i="81" a="1"/>
  <c r="AL358" i="81" s="1"/>
  <c r="AM356" i="81" a="1"/>
  <c r="AM356" i="81" s="1"/>
  <c r="AK353" i="81" a="1"/>
  <c r="AK353" i="81" s="1"/>
  <c r="AK352" i="81" a="1"/>
  <c r="AK352" i="81" s="1"/>
  <c r="AL351" i="81" a="1"/>
  <c r="AL351" i="81" s="1"/>
  <c r="AM350" i="81" a="1"/>
  <c r="AM350" i="81" s="1"/>
  <c r="AL349" i="81" a="1"/>
  <c r="AL349" i="81" s="1"/>
  <c r="AL348" i="81" a="1"/>
  <c r="AL348" i="81" s="1"/>
  <c r="AL346" i="81" a="1"/>
  <c r="AL346" i="81" s="1"/>
  <c r="AK344" i="81" a="1"/>
  <c r="AK344" i="81" s="1"/>
  <c r="AM339" i="81" a="1"/>
  <c r="AM339" i="81" s="1"/>
  <c r="AK338" i="81" a="1"/>
  <c r="AK338" i="81" s="1"/>
  <c r="AK337" i="81" a="1"/>
  <c r="AK337" i="81" s="1"/>
  <c r="AK336" i="81" a="1"/>
  <c r="AK336" i="81" s="1"/>
  <c r="AL335" i="81" a="1"/>
  <c r="AL335" i="81" s="1"/>
  <c r="AK332" i="81" a="1"/>
  <c r="AK332" i="81" s="1"/>
  <c r="AL331" i="81" a="1"/>
  <c r="AL331" i="81" s="1"/>
  <c r="AL330" i="81" a="1"/>
  <c r="AL330" i="81" s="1"/>
  <c r="AL329" i="81" a="1"/>
  <c r="AL329" i="81" s="1"/>
  <c r="AK324" i="81" a="1"/>
  <c r="AK324" i="81" s="1"/>
  <c r="AK323" i="81" a="1"/>
  <c r="AK323" i="81" s="1"/>
  <c r="AM361" i="81" a="1"/>
  <c r="AM361" i="81" s="1"/>
  <c r="AM360" i="81" a="1"/>
  <c r="AM360" i="81" s="1"/>
  <c r="AK358" i="81" a="1"/>
  <c r="AK358" i="81" s="1"/>
  <c r="AK357" i="81" a="1"/>
  <c r="AK357" i="81" s="1"/>
  <c r="AL356" i="81" a="1"/>
  <c r="AL356" i="81" s="1"/>
  <c r="AM355" i="81" a="1"/>
  <c r="AM355" i="81" s="1"/>
  <c r="AK354" i="81" a="1"/>
  <c r="AK354" i="81" s="1"/>
  <c r="AL350" i="81" a="1"/>
  <c r="AL350" i="81" s="1"/>
  <c r="AK349" i="81" a="1"/>
  <c r="AK349" i="81" s="1"/>
  <c r="AK348" i="81" a="1"/>
  <c r="AK348" i="81" s="1"/>
  <c r="AL347" i="81" a="1"/>
  <c r="AL347" i="81" s="1"/>
  <c r="AK346" i="81" a="1"/>
  <c r="AK346" i="81" s="1"/>
  <c r="AK345" i="81" a="1"/>
  <c r="AK345" i="81" s="1"/>
  <c r="AM340" i="81" a="1"/>
  <c r="AM340" i="81" s="1"/>
  <c r="AL339" i="81" a="1"/>
  <c r="AL339" i="81" s="1"/>
  <c r="AL334" i="81" a="1"/>
  <c r="AL334" i="81" s="1"/>
  <c r="AK333" i="81" a="1"/>
  <c r="AK333" i="81" s="1"/>
  <c r="AK330" i="81" a="1"/>
  <c r="AK330" i="81" s="1"/>
  <c r="AK329" i="81" a="1"/>
  <c r="AK329" i="81" s="1"/>
  <c r="AL328" i="81" a="1"/>
  <c r="AL328" i="81" s="1"/>
  <c r="AM327" i="81" a="1"/>
  <c r="AM327" i="81" s="1"/>
  <c r="AM326" i="81" a="1"/>
  <c r="AM326" i="81" s="1"/>
  <c r="AL325" i="81" a="1"/>
  <c r="AL325" i="81" s="1"/>
  <c r="AM365" i="81" a="1"/>
  <c r="AM365" i="81" s="1"/>
  <c r="AM362" i="81" a="1"/>
  <c r="AM362" i="81" s="1"/>
  <c r="AL361" i="81" a="1"/>
  <c r="AL361" i="81" s="1"/>
  <c r="AL359" i="81" a="1"/>
  <c r="AL359" i="81" s="1"/>
  <c r="AK356" i="81" a="1"/>
  <c r="AK356" i="81" s="1"/>
  <c r="AL355" i="81" a="1"/>
  <c r="AL355" i="81" s="1"/>
  <c r="AK351" i="81" a="1"/>
  <c r="AK351" i="81" s="1"/>
  <c r="AL340" i="81" a="1"/>
  <c r="AL340" i="81" s="1"/>
  <c r="AK335" i="81" a="1"/>
  <c r="AK335" i="81" s="1"/>
  <c r="AK334" i="81" a="1"/>
  <c r="AK334" i="81" s="1"/>
  <c r="AK331" i="81" a="1"/>
  <c r="AK331" i="81" s="1"/>
  <c r="AK328" i="81" a="1"/>
  <c r="AK328" i="81" s="1"/>
  <c r="AL327" i="81" a="1"/>
  <c r="AL327" i="81" s="1"/>
  <c r="AL326" i="81" a="1"/>
  <c r="AL326" i="81" s="1"/>
  <c r="AK325" i="81" a="1"/>
  <c r="AK325" i="81" s="1"/>
  <c r="AM366" i="81" a="1"/>
  <c r="AM366" i="81" s="1"/>
  <c r="AL365" i="81" a="1"/>
  <c r="AL365" i="81" s="1"/>
  <c r="AM363" i="81" a="1"/>
  <c r="AM363" i="81" s="1"/>
  <c r="AL362" i="81" a="1"/>
  <c r="AL362" i="81" s="1"/>
  <c r="AK361" i="81" a="1"/>
  <c r="AK361" i="81" s="1"/>
  <c r="AL360" i="81" a="1"/>
  <c r="AL360" i="81" s="1"/>
  <c r="AK359" i="81" a="1"/>
  <c r="AK359" i="81" s="1"/>
  <c r="AK355" i="81" a="1"/>
  <c r="AK355" i="81" s="1"/>
  <c r="AK350" i="81" a="1"/>
  <c r="AK350" i="81" s="1"/>
  <c r="AK347" i="81" a="1"/>
  <c r="AK347" i="81" s="1"/>
  <c r="AM370" i="81" a="1"/>
  <c r="AM370" i="81" s="1"/>
  <c r="AM368" i="81" a="1"/>
  <c r="AM368" i="81" s="1"/>
  <c r="AM367" i="81" a="1"/>
  <c r="AM367" i="81" s="1"/>
  <c r="AL366" i="81" a="1"/>
  <c r="AL366" i="81" s="1"/>
  <c r="AK365" i="81" a="1"/>
  <c r="AK365" i="81" s="1"/>
  <c r="AM364" i="81" a="1"/>
  <c r="AM364" i="81" s="1"/>
  <c r="AL363" i="81" a="1"/>
  <c r="AL363" i="81" s="1"/>
  <c r="AK360" i="81" a="1"/>
  <c r="AK360" i="81" s="1"/>
  <c r="AM372" i="81" a="1"/>
  <c r="AM372" i="81" s="1"/>
  <c r="AM371" i="81" a="1"/>
  <c r="AM371" i="81" s="1"/>
  <c r="AM369" i="81" a="1"/>
  <c r="AM369" i="81" s="1"/>
  <c r="AL367" i="81" a="1"/>
  <c r="AL367" i="81" s="1"/>
  <c r="AL364" i="81" a="1"/>
  <c r="AL364" i="81" s="1"/>
  <c r="AK363" i="81" a="1"/>
  <c r="AK363" i="81" s="1"/>
  <c r="AK362" i="81" a="1"/>
  <c r="AK362" i="81" s="1"/>
  <c r="AM352" i="81" a="1"/>
  <c r="AM352" i="81" s="1"/>
  <c r="AM344" i="81" a="1"/>
  <c r="AM344" i="81" s="1"/>
  <c r="AM343" i="81" a="1"/>
  <c r="AM343" i="81" s="1"/>
  <c r="AM342" i="81" a="1"/>
  <c r="AM342" i="81" s="1"/>
  <c r="AL341" i="81" a="1"/>
  <c r="AL341" i="81" s="1"/>
  <c r="AL368" i="81" a="1"/>
  <c r="AL368" i="81" s="1"/>
  <c r="AL343" i="81" a="1"/>
  <c r="AL343" i="81" s="1"/>
  <c r="AL333" i="81" a="1"/>
  <c r="AL333" i="81" s="1"/>
  <c r="AM332" i="81" a="1"/>
  <c r="AM332" i="81" s="1"/>
  <c r="AM323" i="81" a="1"/>
  <c r="AM323" i="81" s="1"/>
  <c r="AK321" i="81" a="1"/>
  <c r="AK321" i="81" s="1"/>
  <c r="AK319" i="81" a="1"/>
  <c r="AK319" i="81" s="1"/>
  <c r="AL312" i="81" a="1"/>
  <c r="AL312" i="81" s="1"/>
  <c r="AM311" i="81" a="1"/>
  <c r="AM311" i="81" s="1"/>
  <c r="AM310" i="81" a="1"/>
  <c r="AM310" i="81" s="1"/>
  <c r="AM309" i="81" a="1"/>
  <c r="AM309" i="81" s="1"/>
  <c r="AM308" i="81" a="1"/>
  <c r="AM308" i="81" s="1"/>
  <c r="AM305" i="81" a="1"/>
  <c r="AM305" i="81" s="1"/>
  <c r="AM304" i="81" a="1"/>
  <c r="AM304" i="81" s="1"/>
  <c r="AL303" i="81" a="1"/>
  <c r="AL303" i="81" s="1"/>
  <c r="AK302" i="81" a="1"/>
  <c r="AK302" i="81" s="1"/>
  <c r="AK366" i="81" a="1"/>
  <c r="AK366" i="81" s="1"/>
  <c r="AK339" i="81" a="1"/>
  <c r="AK339" i="81" s="1"/>
  <c r="AM338" i="81" a="1"/>
  <c r="AM338" i="81" s="1"/>
  <c r="AL332" i="81" a="1"/>
  <c r="AL332" i="81" s="1"/>
  <c r="AM329" i="81" a="1"/>
  <c r="AM329" i="81" s="1"/>
  <c r="AM325" i="81" a="1"/>
  <c r="AM325" i="81" s="1"/>
  <c r="AL323" i="81" a="1"/>
  <c r="AL323" i="81" s="1"/>
  <c r="AM313" i="81" a="1"/>
  <c r="AM313" i="81" s="1"/>
  <c r="AK312" i="81" a="1"/>
  <c r="AK312" i="81" s="1"/>
  <c r="AL311" i="81" a="1"/>
  <c r="AL311" i="81" s="1"/>
  <c r="AL310" i="81" a="1"/>
  <c r="AL310" i="81" s="1"/>
  <c r="AL308" i="81" a="1"/>
  <c r="AL308" i="81" s="1"/>
  <c r="AM307" i="81" a="1"/>
  <c r="AM307" i="81" s="1"/>
  <c r="AM306" i="81" a="1"/>
  <c r="AM306" i="81" s="1"/>
  <c r="AL304" i="81" a="1"/>
  <c r="AL304" i="81" s="1"/>
  <c r="AL296" i="81" a="1"/>
  <c r="AL296" i="81" s="1"/>
  <c r="AK295" i="81" a="1"/>
  <c r="AK295" i="81" s="1"/>
  <c r="AL294" i="81" a="1"/>
  <c r="AL294" i="81" s="1"/>
  <c r="AK293" i="81" a="1"/>
  <c r="AK293" i="81" s="1"/>
  <c r="AK292" i="81" a="1"/>
  <c r="AK292" i="81" s="1"/>
  <c r="AK288" i="81" a="1"/>
  <c r="AK288" i="81" s="1"/>
  <c r="AM287" i="81" a="1"/>
  <c r="AM287" i="81" s="1"/>
  <c r="AM286" i="81" a="1"/>
  <c r="AM286" i="81" s="1"/>
  <c r="AL338" i="81" a="1"/>
  <c r="AL338" i="81" s="1"/>
  <c r="AM337" i="81" a="1"/>
  <c r="AM337" i="81" s="1"/>
  <c r="AM331" i="81" a="1"/>
  <c r="AM331" i="81" s="1"/>
  <c r="AM314" i="81" a="1"/>
  <c r="AM314" i="81" s="1"/>
  <c r="AL313" i="81" a="1"/>
  <c r="AL313" i="81" s="1"/>
  <c r="AL309" i="81" a="1"/>
  <c r="AL309" i="81" s="1"/>
  <c r="AK308" i="81" a="1"/>
  <c r="AK308" i="81" s="1"/>
  <c r="AL307" i="81" a="1"/>
  <c r="AL307" i="81" s="1"/>
  <c r="AL306" i="81" a="1"/>
  <c r="AL306" i="81" s="1"/>
  <c r="AL305" i="81" a="1"/>
  <c r="AL305" i="81" s="1"/>
  <c r="AK304" i="81" a="1"/>
  <c r="AK304" i="81" s="1"/>
  <c r="AK303" i="81" a="1"/>
  <c r="AK303" i="81" s="1"/>
  <c r="AM297" i="81" a="1"/>
  <c r="AM297" i="81" s="1"/>
  <c r="AK296" i="81" a="1"/>
  <c r="AK296" i="81" s="1"/>
  <c r="AL287" i="81" a="1"/>
  <c r="AL287" i="81" s="1"/>
  <c r="AK284" i="81" a="1"/>
  <c r="AK284" i="81" s="1"/>
  <c r="AK283" i="81" a="1"/>
  <c r="AK283" i="81" s="1"/>
  <c r="AK282" i="81" a="1"/>
  <c r="AK282" i="81" s="1"/>
  <c r="AL281" i="81" a="1"/>
  <c r="AL281" i="81" s="1"/>
  <c r="AL280" i="81" a="1"/>
  <c r="AL280" i="81" s="1"/>
  <c r="AL278" i="81" a="1"/>
  <c r="AL278" i="81" s="1"/>
  <c r="AL277" i="81" a="1"/>
  <c r="AL277" i="81" s="1"/>
  <c r="AL276" i="81" a="1"/>
  <c r="AL276" i="81" s="1"/>
  <c r="AM275" i="81" a="1"/>
  <c r="AM275" i="81" s="1"/>
  <c r="AL286" i="81" a="1"/>
  <c r="AL286" i="81" s="1"/>
  <c r="AM373" i="81" a="1"/>
  <c r="AM373" i="81" s="1"/>
  <c r="AL371" i="81" a="1"/>
  <c r="AL371" i="81" s="1"/>
  <c r="AL369" i="81" a="1"/>
  <c r="AL369" i="81" s="1"/>
  <c r="AK364" i="81" a="1"/>
  <c r="AK364" i="81" s="1"/>
  <c r="AM354" i="81" a="1"/>
  <c r="AM354" i="81" s="1"/>
  <c r="AL337" i="81" a="1"/>
  <c r="AL337" i="81" s="1"/>
  <c r="AM336" i="81" a="1"/>
  <c r="AM336" i="81" s="1"/>
  <c r="AM322" i="81" a="1"/>
  <c r="AM322" i="81" s="1"/>
  <c r="AM320" i="81" a="1"/>
  <c r="AM320" i="81" s="1"/>
  <c r="AM315" i="81" a="1"/>
  <c r="AM315" i="81" s="1"/>
  <c r="AL314" i="81" a="1"/>
  <c r="AL314" i="81" s="1"/>
  <c r="AK313" i="81" a="1"/>
  <c r="AK313" i="81" s="1"/>
  <c r="AK311" i="81" a="1"/>
  <c r="AK311" i="81" s="1"/>
  <c r="AK310" i="81" a="1"/>
  <c r="AK310" i="81" s="1"/>
  <c r="AK309" i="81" a="1"/>
  <c r="AK309" i="81" s="1"/>
  <c r="AK306" i="81" a="1"/>
  <c r="AK306" i="81" s="1"/>
  <c r="AK305" i="81" a="1"/>
  <c r="AK305" i="81" s="1"/>
  <c r="AL297" i="81" a="1"/>
  <c r="AL297" i="81" s="1"/>
  <c r="AK294" i="81" a="1"/>
  <c r="AK294" i="81" s="1"/>
  <c r="AK287" i="81" a="1"/>
  <c r="AK287" i="81" s="1"/>
  <c r="AK367" i="81" a="1"/>
  <c r="AK367" i="81" s="1"/>
  <c r="AM357" i="81" a="1"/>
  <c r="AM357" i="81" s="1"/>
  <c r="AM345" i="81" a="1"/>
  <c r="AM345" i="81" s="1"/>
  <c r="AL336" i="81" a="1"/>
  <c r="AL336" i="81" s="1"/>
  <c r="AK327" i="81" a="1"/>
  <c r="AK327" i="81" s="1"/>
  <c r="AL322" i="81" a="1"/>
  <c r="AL322" i="81" s="1"/>
  <c r="AL320" i="81" a="1"/>
  <c r="AL320" i="81" s="1"/>
  <c r="AM319" i="81" a="1"/>
  <c r="AM319" i="81" s="1"/>
  <c r="AM316" i="81" a="1"/>
  <c r="AM316" i="81" s="1"/>
  <c r="AL315" i="81" a="1"/>
  <c r="AL315" i="81" s="1"/>
  <c r="AK314" i="81" a="1"/>
  <c r="AK314" i="81" s="1"/>
  <c r="AK307" i="81" a="1"/>
  <c r="AK307" i="81" s="1"/>
  <c r="AM299" i="81" a="1"/>
  <c r="AM299" i="81" s="1"/>
  <c r="AM298" i="81" a="1"/>
  <c r="AM298" i="81" s="1"/>
  <c r="AK297" i="81" a="1"/>
  <c r="AK297" i="81" s="1"/>
  <c r="AM341" i="81" a="1"/>
  <c r="AM341" i="81" s="1"/>
  <c r="AM335" i="81" a="1"/>
  <c r="AM335" i="81" s="1"/>
  <c r="AM324" i="81" a="1"/>
  <c r="AM324" i="81" s="1"/>
  <c r="AK322" i="81" a="1"/>
  <c r="AK322" i="81" s="1"/>
  <c r="AK320" i="81" a="1"/>
  <c r="AK320" i="81" s="1"/>
  <c r="AM318" i="81" a="1"/>
  <c r="AM318" i="81" s="1"/>
  <c r="AM317" i="81" a="1"/>
  <c r="AM317" i="81" s="1"/>
  <c r="AL316" i="81" a="1"/>
  <c r="AL316" i="81" s="1"/>
  <c r="AK315" i="81" a="1"/>
  <c r="AK315" i="81" s="1"/>
  <c r="AM301" i="81" a="1"/>
  <c r="AM301" i="81" s="1"/>
  <c r="AM300" i="81" a="1"/>
  <c r="AM300" i="81" s="1"/>
  <c r="AL299" i="81" a="1"/>
  <c r="AL299" i="81" s="1"/>
  <c r="AM348" i="81" a="1"/>
  <c r="AM348" i="81" s="1"/>
  <c r="AK340" i="81" a="1"/>
  <c r="AK340" i="81" s="1"/>
  <c r="AM330" i="81" a="1"/>
  <c r="AM330" i="81" s="1"/>
  <c r="AM328" i="81" a="1"/>
  <c r="AM328" i="81" s="1"/>
  <c r="AK326" i="81" a="1"/>
  <c r="AK326" i="81" s="1"/>
  <c r="AL324" i="81" a="1"/>
  <c r="AL324" i="81" s="1"/>
  <c r="AM321" i="81" a="1"/>
  <c r="AM321" i="81" s="1"/>
  <c r="AL319" i="81" a="1"/>
  <c r="AL319" i="81" s="1"/>
  <c r="AL318" i="81" a="1"/>
  <c r="AL318" i="81" s="1"/>
  <c r="AL317" i="81" a="1"/>
  <c r="AL317" i="81" s="1"/>
  <c r="AK316" i="81" a="1"/>
  <c r="AK316" i="81" s="1"/>
  <c r="AM302" i="81" a="1"/>
  <c r="AM302" i="81" s="1"/>
  <c r="AL301" i="81" a="1"/>
  <c r="AL301" i="81" s="1"/>
  <c r="AL300" i="81" a="1"/>
  <c r="AL300" i="81" s="1"/>
  <c r="AK299" i="81" a="1"/>
  <c r="AK299" i="81" s="1"/>
  <c r="AK298" i="81" a="1"/>
  <c r="AK298" i="81" s="1"/>
  <c r="AM334" i="81" a="1"/>
  <c r="AM334" i="81" s="1"/>
  <c r="AL295" i="81" a="1"/>
  <c r="AL295" i="81" s="1"/>
  <c r="AM288" i="81" a="1"/>
  <c r="AM288" i="81" s="1"/>
  <c r="AM285" i="81" a="1"/>
  <c r="AM285" i="81" s="1"/>
  <c r="AK281" i="81" a="1"/>
  <c r="AK281" i="81" s="1"/>
  <c r="AL279" i="81" a="1"/>
  <c r="AL279" i="81" s="1"/>
  <c r="AK318" i="81" a="1"/>
  <c r="AK318" i="81" s="1"/>
  <c r="AL302" i="81" a="1"/>
  <c r="AL302" i="81" s="1"/>
  <c r="AK300" i="81" a="1"/>
  <c r="AK300" i="81" s="1"/>
  <c r="AL292" i="81" a="1"/>
  <c r="AL292" i="81" s="1"/>
  <c r="AM291" i="81" a="1"/>
  <c r="AM291" i="81" s="1"/>
  <c r="AL285" i="81" a="1"/>
  <c r="AL285" i="81" s="1"/>
  <c r="AM284" i="81" a="1"/>
  <c r="AM284" i="81" s="1"/>
  <c r="AM283" i="81" a="1"/>
  <c r="AM283" i="81" s="1"/>
  <c r="AM278" i="81" a="1"/>
  <c r="AM278" i="81" s="1"/>
  <c r="AM277" i="81" a="1"/>
  <c r="AM277" i="81" s="1"/>
  <c r="AK276" i="81" a="1"/>
  <c r="AK276" i="81" s="1"/>
  <c r="AK275" i="81" a="1"/>
  <c r="AK275" i="81" s="1"/>
  <c r="AL342" i="81" a="1"/>
  <c r="AL342" i="81" s="1"/>
  <c r="AL291" i="81" a="1"/>
  <c r="AL291" i="81" s="1"/>
  <c r="AM290" i="81" a="1"/>
  <c r="AM290" i="81" s="1"/>
  <c r="AL288" i="81" a="1"/>
  <c r="AL288" i="81" s="1"/>
  <c r="AK285" i="81" a="1"/>
  <c r="AK285" i="81" s="1"/>
  <c r="AL284" i="81" a="1"/>
  <c r="AL284" i="81" s="1"/>
  <c r="AL283" i="81" a="1"/>
  <c r="AL283" i="81" s="1"/>
  <c r="AK279" i="81" a="1"/>
  <c r="AK279" i="81" s="1"/>
  <c r="AK277" i="81" a="1"/>
  <c r="AK277" i="81" s="1"/>
  <c r="AL289" i="81" a="1"/>
  <c r="AL289" i="81" s="1"/>
  <c r="AM294" i="81" a="1"/>
  <c r="AM294" i="81" s="1"/>
  <c r="AK291" i="81" a="1"/>
  <c r="AK291" i="81" s="1"/>
  <c r="AL290" i="81" a="1"/>
  <c r="AL290" i="81" s="1"/>
  <c r="AM289" i="81" a="1"/>
  <c r="AM289" i="81" s="1"/>
  <c r="AK286" i="81" a="1"/>
  <c r="AK286" i="81" s="1"/>
  <c r="AK278" i="81" a="1"/>
  <c r="AK278" i="81" s="1"/>
  <c r="AM333" i="81" a="1"/>
  <c r="AM333" i="81" s="1"/>
  <c r="AL321" i="81" a="1"/>
  <c r="AL321" i="81" s="1"/>
  <c r="AK301" i="81" a="1"/>
  <c r="AK301" i="81" s="1"/>
  <c r="AM282" i="81" a="1"/>
  <c r="AM282" i="81" s="1"/>
  <c r="AL370" i="81" a="1"/>
  <c r="AL370" i="81" s="1"/>
  <c r="AM353" i="81" a="1"/>
  <c r="AM353" i="81" s="1"/>
  <c r="AM312" i="81" a="1"/>
  <c r="AM312" i="81" s="1"/>
  <c r="AM303" i="81" a="1"/>
  <c r="AM303" i="81" s="1"/>
  <c r="AK290" i="81" a="1"/>
  <c r="AK290" i="81" s="1"/>
  <c r="AK341" i="81" a="1"/>
  <c r="AK341" i="81" s="1"/>
  <c r="AK317" i="81" a="1"/>
  <c r="AK317" i="81" s="1"/>
  <c r="AL298" i="81" a="1"/>
  <c r="AL298" i="81" s="1"/>
  <c r="AM293" i="81" a="1"/>
  <c r="AM293" i="81" s="1"/>
  <c r="AK289" i="81" a="1"/>
  <c r="AK289" i="81" s="1"/>
  <c r="AM280" i="81" a="1"/>
  <c r="AM280" i="81" s="1"/>
  <c r="AM279" i="81" a="1"/>
  <c r="AM279" i="81" s="1"/>
  <c r="AL275" i="81" a="1"/>
  <c r="AL275" i="81" s="1"/>
  <c r="AM296" i="81" a="1"/>
  <c r="AM296" i="81" s="1"/>
  <c r="AM295" i="81" a="1"/>
  <c r="AM295" i="81" s="1"/>
  <c r="AL293" i="81" a="1"/>
  <c r="AL293" i="81" s="1"/>
  <c r="AM292" i="81" a="1"/>
  <c r="AM292" i="81" s="1"/>
  <c r="AL282" i="81" a="1"/>
  <c r="AL282" i="81" s="1"/>
  <c r="AM281" i="81" a="1"/>
  <c r="AM281" i="81" s="1"/>
  <c r="AK280" i="81" a="1"/>
  <c r="AK280" i="81" s="1"/>
  <c r="AM276" i="81" a="1"/>
  <c r="AM276" i="81" s="1"/>
  <c r="AJ367" i="81" a="1"/>
  <c r="AJ367" i="81" s="1"/>
  <c r="AJ366" i="81" a="1"/>
  <c r="AJ366" i="81" s="1"/>
  <c r="AI365" i="81" a="1"/>
  <c r="AI365" i="81" s="1"/>
  <c r="AJ364" i="81" a="1"/>
  <c r="AJ364" i="81" s="1"/>
  <c r="AI363" i="81" a="1"/>
  <c r="AI363" i="81" s="1"/>
  <c r="AI362" i="81" a="1"/>
  <c r="AI362" i="81" s="1"/>
  <c r="AH360" i="81" a="1"/>
  <c r="AH360" i="81" s="1"/>
  <c r="AH359" i="81" a="1"/>
  <c r="AH359" i="81" s="1"/>
  <c r="AH351" i="81" a="1"/>
  <c r="AH351" i="81" s="1"/>
  <c r="AH350" i="81" a="1"/>
  <c r="AH350" i="81" s="1"/>
  <c r="AH347" i="81" a="1"/>
  <c r="AH347" i="81" s="1"/>
  <c r="AJ371" i="81" a="1"/>
  <c r="AJ371" i="81" s="1"/>
  <c r="AJ369" i="81" a="1"/>
  <c r="AJ369" i="81" s="1"/>
  <c r="AI367" i="81" a="1"/>
  <c r="AI367" i="81" s="1"/>
  <c r="AI366" i="81" a="1"/>
  <c r="AI366" i="81" s="1"/>
  <c r="AH365" i="81" a="1"/>
  <c r="AH365" i="81" s="1"/>
  <c r="AI364" i="81" a="1"/>
  <c r="AI364" i="81" s="1"/>
  <c r="AH363" i="81" a="1"/>
  <c r="AH363" i="81" s="1"/>
  <c r="AJ343" i="81" a="1"/>
  <c r="AJ343" i="81" s="1"/>
  <c r="AJ342" i="81" a="1"/>
  <c r="AJ342" i="81" s="1"/>
  <c r="AI341" i="81" a="1"/>
  <c r="AI341" i="81" s="1"/>
  <c r="AI322" i="81" a="1"/>
  <c r="AI322" i="81" s="1"/>
  <c r="AJ373" i="81" a="1"/>
  <c r="AJ373" i="81" s="1"/>
  <c r="AJ372" i="81" a="1"/>
  <c r="AJ372" i="81" s="1"/>
  <c r="AI371" i="81" a="1"/>
  <c r="AI371" i="81" s="1"/>
  <c r="AJ370" i="81" a="1"/>
  <c r="AJ370" i="81" s="1"/>
  <c r="AI369" i="81" a="1"/>
  <c r="AI369" i="81" s="1"/>
  <c r="AJ368" i="81" a="1"/>
  <c r="AJ368" i="81" s="1"/>
  <c r="AH367" i="81" a="1"/>
  <c r="AH367" i="81" s="1"/>
  <c r="AH366" i="81" a="1"/>
  <c r="AH366" i="81" s="1"/>
  <c r="AH362" i="81" a="1"/>
  <c r="AH362" i="81" s="1"/>
  <c r="AI342" i="81" a="1"/>
  <c r="AI342" i="81" s="1"/>
  <c r="AH341" i="81" a="1"/>
  <c r="AH341" i="81" s="1"/>
  <c r="AJ336" i="81" a="1"/>
  <c r="AJ336" i="81" s="1"/>
  <c r="AH327" i="81" a="1"/>
  <c r="AH327" i="81" s="1"/>
  <c r="AJ324" i="81" a="1"/>
  <c r="AJ324" i="81" s="1"/>
  <c r="AH322" i="81" a="1"/>
  <c r="AH322" i="81" s="1"/>
  <c r="AI373" i="81" a="1"/>
  <c r="AI373" i="81" s="1"/>
  <c r="AH369" i="81" a="1"/>
  <c r="AH369" i="81" s="1"/>
  <c r="AI368" i="81" a="1"/>
  <c r="AI368" i="81" s="1"/>
  <c r="AH364" i="81" a="1"/>
  <c r="AH364" i="81" s="1"/>
  <c r="AJ358" i="81" a="1"/>
  <c r="AJ358" i="81" s="1"/>
  <c r="AJ354" i="81" a="1"/>
  <c r="AJ354" i="81" s="1"/>
  <c r="AJ353" i="81" a="1"/>
  <c r="AJ353" i="81" s="1"/>
  <c r="AJ352" i="81" a="1"/>
  <c r="AJ352" i="81" s="1"/>
  <c r="AJ349" i="81" a="1"/>
  <c r="AJ349" i="81" s="1"/>
  <c r="AJ346" i="81" a="1"/>
  <c r="AJ346" i="81" s="1"/>
  <c r="AJ345" i="81" a="1"/>
  <c r="AJ345" i="81" s="1"/>
  <c r="AJ344" i="81" a="1"/>
  <c r="AJ344" i="81" s="1"/>
  <c r="AI343" i="81" a="1"/>
  <c r="AI343" i="81" s="1"/>
  <c r="AH342" i="81" a="1"/>
  <c r="AH342" i="81" s="1"/>
  <c r="AJ338" i="81" a="1"/>
  <c r="AJ338" i="81" s="1"/>
  <c r="AJ337" i="81" a="1"/>
  <c r="AJ337" i="81" s="1"/>
  <c r="AJ333" i="81" a="1"/>
  <c r="AJ333" i="81" s="1"/>
  <c r="AJ332" i="81" a="1"/>
  <c r="AJ332" i="81" s="1"/>
  <c r="AH373" i="81" a="1"/>
  <c r="AH373" i="81" s="1"/>
  <c r="AI372" i="81" a="1"/>
  <c r="AI372" i="81" s="1"/>
  <c r="AH371" i="81" a="1"/>
  <c r="AH371" i="81" s="1"/>
  <c r="AI370" i="81" a="1"/>
  <c r="AI370" i="81" s="1"/>
  <c r="AH368" i="81" a="1"/>
  <c r="AH368" i="81" s="1"/>
  <c r="AJ357" i="81" a="1"/>
  <c r="AJ357" i="81" s="1"/>
  <c r="AI354" i="81" a="1"/>
  <c r="AI354" i="81" s="1"/>
  <c r="AI353" i="81" a="1"/>
  <c r="AI353" i="81" s="1"/>
  <c r="AI352" i="81" a="1"/>
  <c r="AI352" i="81" s="1"/>
  <c r="AJ351" i="81" a="1"/>
  <c r="AJ351" i="81" s="1"/>
  <c r="AJ348" i="81" a="1"/>
  <c r="AJ348" i="81" s="1"/>
  <c r="AI344" i="81" a="1"/>
  <c r="AI344" i="81" s="1"/>
  <c r="AJ361" i="81" a="1"/>
  <c r="AJ361" i="81" s="1"/>
  <c r="AJ359" i="81" a="1"/>
  <c r="AJ359" i="81" s="1"/>
  <c r="AI358" i="81" a="1"/>
  <c r="AI358" i="81" s="1"/>
  <c r="AI357" i="81" a="1"/>
  <c r="AI357" i="81" s="1"/>
  <c r="AJ356" i="81" a="1"/>
  <c r="AJ356" i="81" s="1"/>
  <c r="AJ355" i="81" a="1"/>
  <c r="AJ355" i="81" s="1"/>
  <c r="AH354" i="81" a="1"/>
  <c r="AH354" i="81" s="1"/>
  <c r="AH353" i="81" a="1"/>
  <c r="AH353" i="81" s="1"/>
  <c r="AJ350" i="81" a="1"/>
  <c r="AJ350" i="81" s="1"/>
  <c r="AI349" i="81" a="1"/>
  <c r="AI349" i="81" s="1"/>
  <c r="AI348" i="81" a="1"/>
  <c r="AI348" i="81" s="1"/>
  <c r="AI346" i="81" a="1"/>
  <c r="AI346" i="81" s="1"/>
  <c r="AI345" i="81" a="1"/>
  <c r="AI345" i="81" s="1"/>
  <c r="AH372" i="81" a="1"/>
  <c r="AH372" i="81" s="1"/>
  <c r="AH370" i="81" a="1"/>
  <c r="AH370" i="81" s="1"/>
  <c r="AJ365" i="81" a="1"/>
  <c r="AJ365" i="81" s="1"/>
  <c r="AI361" i="81" a="1"/>
  <c r="AI361" i="81" s="1"/>
  <c r="AJ360" i="81" a="1"/>
  <c r="AJ360" i="81" s="1"/>
  <c r="AI359" i="81" a="1"/>
  <c r="AI359" i="81" s="1"/>
  <c r="AH358" i="81" a="1"/>
  <c r="AH358" i="81" s="1"/>
  <c r="AI356" i="81" a="1"/>
  <c r="AI356" i="81" s="1"/>
  <c r="AI355" i="81" a="1"/>
  <c r="AI355" i="81" s="1"/>
  <c r="AH352" i="81" a="1"/>
  <c r="AH352" i="81" s="1"/>
  <c r="AI351" i="81" a="1"/>
  <c r="AI351" i="81" s="1"/>
  <c r="AJ347" i="81" a="1"/>
  <c r="AJ347" i="81" s="1"/>
  <c r="AH346" i="81" a="1"/>
  <c r="AH346" i="81" s="1"/>
  <c r="AH345" i="81" a="1"/>
  <c r="AH345" i="81" s="1"/>
  <c r="AJ340" i="81" a="1"/>
  <c r="AJ340" i="81" s="1"/>
  <c r="AI339" i="81" a="1"/>
  <c r="AI339" i="81" s="1"/>
  <c r="AH337" i="81" a="1"/>
  <c r="AH337" i="81" s="1"/>
  <c r="AH336" i="81" a="1"/>
  <c r="AH336" i="81" s="1"/>
  <c r="AI335" i="81" a="1"/>
  <c r="AI335" i="81" s="1"/>
  <c r="AH334" i="81" a="1"/>
  <c r="AH334" i="81" s="1"/>
  <c r="AH333" i="81" a="1"/>
  <c r="AH333" i="81" s="1"/>
  <c r="AJ363" i="81" a="1"/>
  <c r="AJ363" i="81" s="1"/>
  <c r="AJ341" i="81" a="1"/>
  <c r="AJ341" i="81" s="1"/>
  <c r="AI340" i="81" a="1"/>
  <c r="AI340" i="81" s="1"/>
  <c r="AH335" i="81" a="1"/>
  <c r="AH335" i="81" s="1"/>
  <c r="AJ334" i="81" a="1"/>
  <c r="AJ334" i="81" s="1"/>
  <c r="AI330" i="81" a="1"/>
  <c r="AI330" i="81" s="1"/>
  <c r="AI326" i="81" a="1"/>
  <c r="AI326" i="81" s="1"/>
  <c r="AH324" i="81" a="1"/>
  <c r="AH324" i="81" s="1"/>
  <c r="AH320" i="81" a="1"/>
  <c r="AH320" i="81" s="1"/>
  <c r="AJ318" i="81" a="1"/>
  <c r="AJ318" i="81" s="1"/>
  <c r="AI316" i="81" a="1"/>
  <c r="AI316" i="81" s="1"/>
  <c r="AI315" i="81" a="1"/>
  <c r="AI315" i="81" s="1"/>
  <c r="AH309" i="81" a="1"/>
  <c r="AH309" i="81" s="1"/>
  <c r="AH307" i="81" a="1"/>
  <c r="AH307" i="81" s="1"/>
  <c r="AJ300" i="81" a="1"/>
  <c r="AJ300" i="81" s="1"/>
  <c r="AH343" i="81" a="1"/>
  <c r="AH343" i="81" s="1"/>
  <c r="AH340" i="81" a="1"/>
  <c r="AH340" i="81" s="1"/>
  <c r="AI334" i="81" a="1"/>
  <c r="AI334" i="81" s="1"/>
  <c r="AI333" i="81" a="1"/>
  <c r="AI333" i="81" s="1"/>
  <c r="AH330" i="81" a="1"/>
  <c r="AH330" i="81" s="1"/>
  <c r="AI328" i="81" a="1"/>
  <c r="AI328" i="81" s="1"/>
  <c r="AH326" i="81" a="1"/>
  <c r="AH326" i="81" s="1"/>
  <c r="AJ321" i="81" a="1"/>
  <c r="AJ321" i="81" s="1"/>
  <c r="AJ319" i="81" a="1"/>
  <c r="AJ319" i="81" s="1"/>
  <c r="AI318" i="81" a="1"/>
  <c r="AI318" i="81" s="1"/>
  <c r="AJ317" i="81" a="1"/>
  <c r="AJ317" i="81" s="1"/>
  <c r="AH316" i="81" a="1"/>
  <c r="AH316" i="81" s="1"/>
  <c r="AH315" i="81" a="1"/>
  <c r="AH315" i="81" s="1"/>
  <c r="AJ302" i="81" a="1"/>
  <c r="AJ302" i="81" s="1"/>
  <c r="AJ301" i="81" a="1"/>
  <c r="AJ301" i="81" s="1"/>
  <c r="AI300" i="81" a="1"/>
  <c r="AI300" i="81" s="1"/>
  <c r="AI299" i="81" a="1"/>
  <c r="AI299" i="81" s="1"/>
  <c r="AH298" i="81" a="1"/>
  <c r="AH298" i="81" s="1"/>
  <c r="AJ291" i="81" a="1"/>
  <c r="AJ291" i="81" s="1"/>
  <c r="AI289" i="81" a="1"/>
  <c r="AI289" i="81" s="1"/>
  <c r="AH286" i="81" a="1"/>
  <c r="AH286" i="81" s="1"/>
  <c r="AH361" i="81" a="1"/>
  <c r="AH361" i="81" s="1"/>
  <c r="AH356" i="81" a="1"/>
  <c r="AH356" i="81" s="1"/>
  <c r="AH349" i="81" a="1"/>
  <c r="AH349" i="81" s="1"/>
  <c r="AH344" i="81" a="1"/>
  <c r="AH344" i="81" s="1"/>
  <c r="AJ339" i="81" a="1"/>
  <c r="AJ339" i="81" s="1"/>
  <c r="AI332" i="81" a="1"/>
  <c r="AI332" i="81" s="1"/>
  <c r="AJ329" i="81" a="1"/>
  <c r="AJ329" i="81" s="1"/>
  <c r="AH328" i="81" a="1"/>
  <c r="AH328" i="81" s="1"/>
  <c r="AJ325" i="81" a="1"/>
  <c r="AJ325" i="81" s="1"/>
  <c r="AH318" i="81" a="1"/>
  <c r="AH318" i="81" s="1"/>
  <c r="AJ312" i="81" a="1"/>
  <c r="AJ312" i="81" s="1"/>
  <c r="AI302" i="81" a="1"/>
  <c r="AI302" i="81" s="1"/>
  <c r="AH300" i="81" a="1"/>
  <c r="AH300" i="81" s="1"/>
  <c r="AJ295" i="81" a="1"/>
  <c r="AJ295" i="81" s="1"/>
  <c r="AJ292" i="81" a="1"/>
  <c r="AJ292" i="81" s="1"/>
  <c r="AI291" i="81" a="1"/>
  <c r="AI291" i="81" s="1"/>
  <c r="AJ290" i="81" a="1"/>
  <c r="AJ290" i="81" s="1"/>
  <c r="AH289" i="81" a="1"/>
  <c r="AH289" i="81" s="1"/>
  <c r="AI285" i="81" a="1"/>
  <c r="AI285" i="81" s="1"/>
  <c r="AI279" i="81" a="1"/>
  <c r="AI279" i="81" s="1"/>
  <c r="AH275" i="81" a="1"/>
  <c r="AH275" i="81" s="1"/>
  <c r="AH339" i="81" a="1"/>
  <c r="AH339" i="81" s="1"/>
  <c r="AI338" i="81" a="1"/>
  <c r="AI338" i="81" s="1"/>
  <c r="AH332" i="81" a="1"/>
  <c r="AH332" i="81" s="1"/>
  <c r="AJ331" i="81" a="1"/>
  <c r="AJ331" i="81" s="1"/>
  <c r="AI325" i="81" a="1"/>
  <c r="AI325" i="81" s="1"/>
  <c r="AJ323" i="81" a="1"/>
  <c r="AJ323" i="81" s="1"/>
  <c r="AI321" i="81" a="1"/>
  <c r="AI321" i="81" s="1"/>
  <c r="AI319" i="81" a="1"/>
  <c r="AI319" i="81" s="1"/>
  <c r="AI317" i="81" a="1"/>
  <c r="AI317" i="81" s="1"/>
  <c r="AJ303" i="81" a="1"/>
  <c r="AJ303" i="81" s="1"/>
  <c r="AI301" i="81" a="1"/>
  <c r="AI301" i="81" s="1"/>
  <c r="AH299" i="81" a="1"/>
  <c r="AH299" i="81" s="1"/>
  <c r="AJ296" i="81" a="1"/>
  <c r="AJ296" i="81" s="1"/>
  <c r="AI295" i="81" a="1"/>
  <c r="AI295" i="81" s="1"/>
  <c r="AJ293" i="81" a="1"/>
  <c r="AJ293" i="81" s="1"/>
  <c r="AI292" i="81" a="1"/>
  <c r="AI292" i="81" s="1"/>
  <c r="AH291" i="81" a="1"/>
  <c r="AH291" i="81" s="1"/>
  <c r="AI290" i="81" a="1"/>
  <c r="AI290" i="81" s="1"/>
  <c r="AJ288" i="81" a="1"/>
  <c r="AJ288" i="81" s="1"/>
  <c r="AI347" i="81" a="1"/>
  <c r="AI347" i="81" s="1"/>
  <c r="AH338" i="81" a="1"/>
  <c r="AH338" i="81" s="1"/>
  <c r="AI337" i="81" a="1"/>
  <c r="AI337" i="81" s="1"/>
  <c r="AI329" i="81" a="1"/>
  <c r="AI329" i="81" s="1"/>
  <c r="AI323" i="81" a="1"/>
  <c r="AI323" i="81" s="1"/>
  <c r="AH321" i="81" a="1"/>
  <c r="AH321" i="81" s="1"/>
  <c r="AH317" i="81" a="1"/>
  <c r="AH317" i="81" s="1"/>
  <c r="AJ313" i="81" a="1"/>
  <c r="AJ313" i="81" s="1"/>
  <c r="AI312" i="81" a="1"/>
  <c r="AI312" i="81" s="1"/>
  <c r="AJ310" i="81" a="1"/>
  <c r="AJ310" i="81" s="1"/>
  <c r="AJ308" i="81" a="1"/>
  <c r="AJ308" i="81" s="1"/>
  <c r="AJ306" i="81" a="1"/>
  <c r="AJ306" i="81" s="1"/>
  <c r="AJ305" i="81" a="1"/>
  <c r="AJ305" i="81" s="1"/>
  <c r="AJ304" i="81" a="1"/>
  <c r="AJ304" i="81" s="1"/>
  <c r="AI303" i="81" a="1"/>
  <c r="AI303" i="81" s="1"/>
  <c r="AH302" i="81" a="1"/>
  <c r="AH302" i="81" s="1"/>
  <c r="AH301" i="81" a="1"/>
  <c r="AH301" i="81" s="1"/>
  <c r="AJ362" i="81" a="1"/>
  <c r="AJ362" i="81" s="1"/>
  <c r="AH357" i="81" a="1"/>
  <c r="AH357" i="81" s="1"/>
  <c r="AI350" i="81" a="1"/>
  <c r="AI350" i="81" s="1"/>
  <c r="AI336" i="81" a="1"/>
  <c r="AI336" i="81" s="1"/>
  <c r="AI331" i="81" a="1"/>
  <c r="AI331" i="81" s="1"/>
  <c r="AJ327" i="81" a="1"/>
  <c r="AJ327" i="81" s="1"/>
  <c r="AH325" i="81" a="1"/>
  <c r="AH325" i="81" s="1"/>
  <c r="AH323" i="81" a="1"/>
  <c r="AH323" i="81" s="1"/>
  <c r="AH319" i="81" a="1"/>
  <c r="AH319" i="81" s="1"/>
  <c r="AJ314" i="81" a="1"/>
  <c r="AJ314" i="81" s="1"/>
  <c r="AI313" i="81" a="1"/>
  <c r="AI313" i="81" s="1"/>
  <c r="AJ311" i="81" a="1"/>
  <c r="AJ311" i="81" s="1"/>
  <c r="AI310" i="81" a="1"/>
  <c r="AI310" i="81" s="1"/>
  <c r="AJ309" i="81" a="1"/>
  <c r="AJ309" i="81" s="1"/>
  <c r="AI308" i="81" a="1"/>
  <c r="AI308" i="81" s="1"/>
  <c r="AJ307" i="81" a="1"/>
  <c r="AJ307" i="81" s="1"/>
  <c r="AI306" i="81" a="1"/>
  <c r="AI306" i="81" s="1"/>
  <c r="AI305" i="81" a="1"/>
  <c r="AI305" i="81" s="1"/>
  <c r="AI304" i="81" a="1"/>
  <c r="AI304" i="81" s="1"/>
  <c r="AH303" i="81" a="1"/>
  <c r="AH303" i="81" s="1"/>
  <c r="AJ335" i="81" a="1"/>
  <c r="AJ335" i="81" s="1"/>
  <c r="AH331" i="81" a="1"/>
  <c r="AH331" i="81" s="1"/>
  <c r="AH329" i="81" a="1"/>
  <c r="AH329" i="81" s="1"/>
  <c r="AJ322" i="81" a="1"/>
  <c r="AJ322" i="81" s="1"/>
  <c r="AJ320" i="81" a="1"/>
  <c r="AJ320" i="81" s="1"/>
  <c r="AJ315" i="81" a="1"/>
  <c r="AJ315" i="81" s="1"/>
  <c r="AI314" i="81" a="1"/>
  <c r="AI314" i="81" s="1"/>
  <c r="AH312" i="81" a="1"/>
  <c r="AH312" i="81" s="1"/>
  <c r="AI311" i="81" a="1"/>
  <c r="AI311" i="81" s="1"/>
  <c r="AH310" i="81" a="1"/>
  <c r="AH310" i="81" s="1"/>
  <c r="AI309" i="81" a="1"/>
  <c r="AI309" i="81" s="1"/>
  <c r="AI307" i="81" a="1"/>
  <c r="AI307" i="81" s="1"/>
  <c r="AH306" i="81" a="1"/>
  <c r="AH306" i="81" s="1"/>
  <c r="AH305" i="81" a="1"/>
  <c r="AH305" i="81" s="1"/>
  <c r="AH304" i="81" a="1"/>
  <c r="AH304" i="81" s="1"/>
  <c r="AI297" i="81" a="1"/>
  <c r="AI297" i="81" s="1"/>
  <c r="AJ330" i="81" a="1"/>
  <c r="AJ330" i="81" s="1"/>
  <c r="AJ328" i="81" a="1"/>
  <c r="AJ328" i="81" s="1"/>
  <c r="AI320" i="81" a="1"/>
  <c r="AI320" i="81" s="1"/>
  <c r="AH308" i="81" a="1"/>
  <c r="AH308" i="81" s="1"/>
  <c r="AI298" i="81" a="1"/>
  <c r="AI298" i="81" s="1"/>
  <c r="AI296" i="81" a="1"/>
  <c r="AI296" i="81" s="1"/>
  <c r="AI293" i="81" a="1"/>
  <c r="AI293" i="81" s="1"/>
  <c r="AJ287" i="81" a="1"/>
  <c r="AJ287" i="81" s="1"/>
  <c r="AH284" i="81" a="1"/>
  <c r="AH284" i="81" s="1"/>
  <c r="AJ280" i="81" a="1"/>
  <c r="AJ280" i="81" s="1"/>
  <c r="AH282" i="81" a="1"/>
  <c r="AH282" i="81" s="1"/>
  <c r="AJ326" i="81" a="1"/>
  <c r="AJ326" i="81" s="1"/>
  <c r="AI324" i="81" a="1"/>
  <c r="AI324" i="81" s="1"/>
  <c r="AH313" i="81" a="1"/>
  <c r="AH313" i="81" s="1"/>
  <c r="AH297" i="81" a="1"/>
  <c r="AH297" i="81" s="1"/>
  <c r="AH296" i="81" a="1"/>
  <c r="AH296" i="81" s="1"/>
  <c r="AH293" i="81" a="1"/>
  <c r="AH293" i="81" s="1"/>
  <c r="AI287" i="81" a="1"/>
  <c r="AI287" i="81" s="1"/>
  <c r="AJ281" i="81" a="1"/>
  <c r="AJ281" i="81" s="1"/>
  <c r="AJ316" i="81" a="1"/>
  <c r="AJ316" i="81" s="1"/>
  <c r="AH311" i="81" a="1"/>
  <c r="AH311" i="81" s="1"/>
  <c r="AH295" i="81" a="1"/>
  <c r="AH295" i="81" s="1"/>
  <c r="AH287" i="81" a="1"/>
  <c r="AH287" i="81" s="1"/>
  <c r="AJ282" i="81" a="1"/>
  <c r="AJ282" i="81" s="1"/>
  <c r="AI280" i="81" a="1"/>
  <c r="AI280" i="81" s="1"/>
  <c r="AJ276" i="81" a="1"/>
  <c r="AJ276" i="81" s="1"/>
  <c r="AJ284" i="81" a="1"/>
  <c r="AJ284" i="81" s="1"/>
  <c r="AI275" i="81" a="1"/>
  <c r="AI275" i="81" s="1"/>
  <c r="AI376" i="81" s="1"/>
  <c r="AH292" i="81" a="1"/>
  <c r="AH292" i="81" s="1"/>
  <c r="AJ283" i="81" a="1"/>
  <c r="AJ283" i="81" s="1"/>
  <c r="AI282" i="81" a="1"/>
  <c r="AI282" i="81" s="1"/>
  <c r="AI281" i="81" a="1"/>
  <c r="AI281" i="81" s="1"/>
  <c r="AH280" i="81" a="1"/>
  <c r="AH280" i="81" s="1"/>
  <c r="AJ279" i="81" a="1"/>
  <c r="AJ279" i="81" s="1"/>
  <c r="AI276" i="81" a="1"/>
  <c r="AI276" i="81" s="1"/>
  <c r="AJ275" i="81" a="1"/>
  <c r="AJ275" i="81" s="1"/>
  <c r="AJ277" i="81" a="1"/>
  <c r="AJ277" i="81" s="1"/>
  <c r="AH276" i="81" a="1"/>
  <c r="AH276" i="81" s="1"/>
  <c r="AJ286" i="81" a="1"/>
  <c r="AJ286" i="81" s="1"/>
  <c r="AI283" i="81" a="1"/>
  <c r="AI283" i="81" s="1"/>
  <c r="AI277" i="81" a="1"/>
  <c r="AI277" i="81" s="1"/>
  <c r="AH314" i="81" a="1"/>
  <c r="AH314" i="81" s="1"/>
  <c r="AI288" i="81" a="1"/>
  <c r="AI288" i="81" s="1"/>
  <c r="AJ285" i="81" a="1"/>
  <c r="AJ285" i="81" s="1"/>
  <c r="AH281" i="81" a="1"/>
  <c r="AH281" i="81" s="1"/>
  <c r="AJ294" i="81" a="1"/>
  <c r="AJ294" i="81" s="1"/>
  <c r="AI327" i="81" a="1"/>
  <c r="AI327" i="81" s="1"/>
  <c r="AI360" i="81" a="1"/>
  <c r="AI360" i="81" s="1"/>
  <c r="AH355" i="81" a="1"/>
  <c r="AH355" i="81" s="1"/>
  <c r="AH348" i="81" a="1"/>
  <c r="AH348" i="81" s="1"/>
  <c r="AI294" i="81" a="1"/>
  <c r="AI294" i="81" s="1"/>
  <c r="AH290" i="81" a="1"/>
  <c r="AH290" i="81" s="1"/>
  <c r="AH288" i="81" a="1"/>
  <c r="AH288" i="81" s="1"/>
  <c r="AI286" i="81" a="1"/>
  <c r="AI286" i="81" s="1"/>
  <c r="AH285" i="81" a="1"/>
  <c r="AH285" i="81" s="1"/>
  <c r="AH283" i="81" a="1"/>
  <c r="AH283" i="81" s="1"/>
  <c r="AH279" i="81" a="1"/>
  <c r="AH279" i="81" s="1"/>
  <c r="AI278" i="81" a="1"/>
  <c r="AI278" i="81" s="1"/>
  <c r="AH277" i="81" a="1"/>
  <c r="AH277" i="81" s="1"/>
  <c r="AJ278" i="81" a="1"/>
  <c r="AJ278" i="81" s="1"/>
  <c r="AJ299" i="81" a="1"/>
  <c r="AJ299" i="81" s="1"/>
  <c r="AJ298" i="81" a="1"/>
  <c r="AJ298" i="81" s="1"/>
  <c r="AJ297" i="81" a="1"/>
  <c r="AJ297" i="81" s="1"/>
  <c r="AH294" i="81" a="1"/>
  <c r="AH294" i="81" s="1"/>
  <c r="AJ289" i="81" a="1"/>
  <c r="AJ289" i="81" s="1"/>
  <c r="AI284" i="81" a="1"/>
  <c r="AI284" i="81" s="1"/>
  <c r="AH278" i="81" a="1"/>
  <c r="AH278" i="81" s="1"/>
  <c r="G69" i="81"/>
  <c r="N12" i="80"/>
  <c r="U12" i="80" s="1"/>
  <c r="N13" i="80"/>
  <c r="U13" i="80" s="1"/>
  <c r="N19" i="80"/>
  <c r="U19" i="80" s="1"/>
  <c r="N20" i="80"/>
  <c r="U20" i="80" s="1"/>
  <c r="N11" i="80"/>
  <c r="U11" i="80" s="1"/>
  <c r="N16" i="80"/>
  <c r="U16" i="80" s="1"/>
  <c r="N14" i="80"/>
  <c r="U14" i="80" s="1"/>
  <c r="N18" i="80"/>
  <c r="U18" i="80" s="1"/>
  <c r="N15" i="80"/>
  <c r="U15" i="80" s="1"/>
  <c r="N17" i="80"/>
  <c r="U17" i="80" s="1"/>
  <c r="AH274" i="81" a="1"/>
  <c r="AH274" i="81" s="1"/>
  <c r="AI274" i="81" a="1"/>
  <c r="AI274" i="81" s="1"/>
  <c r="AI375" i="81" s="1"/>
  <c r="AJ274" i="81" a="1"/>
  <c r="AJ274" i="81" s="1"/>
  <c r="AK274" i="81" a="1"/>
  <c r="AK274" i="81" s="1"/>
  <c r="AK375" i="81" s="1"/>
  <c r="AK476" i="81" s="1"/>
  <c r="AL274" i="81" a="1"/>
  <c r="AL274" i="81" s="1"/>
  <c r="AM274" i="81" a="1"/>
  <c r="AM274" i="81" s="1"/>
  <c r="AM375" i="81" s="1"/>
  <c r="AM476" i="81" s="1"/>
  <c r="G161" i="81"/>
  <c r="G83" i="81"/>
  <c r="G75" i="81"/>
  <c r="G167" i="81"/>
  <c r="G89" i="81"/>
  <c r="G73" i="81"/>
  <c r="G72" i="81"/>
  <c r="G84" i="81"/>
  <c r="G168" i="81"/>
  <c r="G160" i="81"/>
  <c r="G82" i="81"/>
  <c r="G74" i="81"/>
  <c r="G81" i="81"/>
  <c r="G166" i="81"/>
  <c r="G80" i="81"/>
  <c r="G77" i="81"/>
  <c r="G162" i="81"/>
  <c r="G88" i="81"/>
  <c r="G85" i="81"/>
  <c r="G76" i="81"/>
  <c r="G165" i="81"/>
  <c r="G87" i="81"/>
  <c r="G79" i="81"/>
  <c r="G71" i="81"/>
  <c r="G164" i="81"/>
  <c r="G86" i="81"/>
  <c r="G78" i="81"/>
  <c r="G70" i="81"/>
  <c r="G163" i="81"/>
  <c r="V24" i="80"/>
  <c r="V16" i="80"/>
  <c r="V29" i="80"/>
  <c r="V13" i="80"/>
  <c r="V27" i="80"/>
  <c r="V14" i="80"/>
  <c r="V21" i="80"/>
  <c r="V19" i="80"/>
  <c r="V11" i="80"/>
  <c r="V28" i="80"/>
  <c r="V18" i="80"/>
  <c r="V17" i="80"/>
  <c r="V26" i="80"/>
  <c r="V20" i="80"/>
  <c r="V23" i="80"/>
  <c r="V15" i="80"/>
  <c r="V12" i="80"/>
  <c r="V30" i="80"/>
  <c r="V25" i="80"/>
  <c r="V22" i="80"/>
  <c r="U27" i="80"/>
  <c r="U29" i="80"/>
  <c r="U30" i="80"/>
  <c r="U26" i="80"/>
  <c r="U28" i="80"/>
  <c r="U25" i="80"/>
  <c r="U24" i="80"/>
  <c r="U23" i="80"/>
  <c r="U22" i="80"/>
  <c r="U21" i="80"/>
  <c r="AH449" i="81" l="1"/>
  <c r="AH550" i="81" s="1"/>
  <c r="AL453" i="81"/>
  <c r="AL554" i="81" s="1"/>
  <c r="AI457" i="81"/>
  <c r="AI558" i="81" s="1"/>
  <c r="AJ457" i="81"/>
  <c r="AJ558" i="81" s="1"/>
  <c r="AH474" i="81"/>
  <c r="AH575" i="81" s="1"/>
  <c r="AI469" i="81"/>
  <c r="AI570" i="81" s="1"/>
  <c r="AJ473" i="81"/>
  <c r="AJ574" i="81" s="1"/>
  <c r="AH460" i="81"/>
  <c r="AH561" i="81" s="1"/>
  <c r="AL472" i="81"/>
  <c r="AL573" i="81" s="1"/>
  <c r="AM465" i="81"/>
  <c r="AM566" i="81" s="1"/>
  <c r="AM456" i="81"/>
  <c r="AM557" i="81" s="1"/>
  <c r="AH456" i="81"/>
  <c r="AH557" i="81" s="1"/>
  <c r="AH459" i="81"/>
  <c r="AH560" i="81" s="1"/>
  <c r="AI447" i="81"/>
  <c r="AI548" i="81" s="1"/>
  <c r="AI458" i="81"/>
  <c r="AI559" i="81" s="1"/>
  <c r="AI454" i="81"/>
  <c r="AI555" i="81" s="1"/>
  <c r="AJ447" i="81"/>
  <c r="AJ548" i="81" s="1"/>
  <c r="AH470" i="81"/>
  <c r="AH571" i="81" s="1"/>
  <c r="AH463" i="81"/>
  <c r="AH564" i="81" s="1"/>
  <c r="AJ474" i="81"/>
  <c r="AJ575" i="81" s="1"/>
  <c r="AI467" i="81"/>
  <c r="AI568" i="81" s="1"/>
  <c r="AH461" i="81"/>
  <c r="AH562" i="81" s="1"/>
  <c r="AL469" i="81"/>
  <c r="AL570" i="81" s="1"/>
  <c r="AL465" i="81"/>
  <c r="AL566" i="81" s="1"/>
  <c r="AK460" i="81"/>
  <c r="AK561" i="81" s="1"/>
  <c r="AL456" i="81"/>
  <c r="AL557" i="81" s="1"/>
  <c r="AL457" i="81"/>
  <c r="AL558" i="81" s="1"/>
  <c r="AM457" i="81"/>
  <c r="AM558" i="81" s="1"/>
  <c r="AL454" i="81"/>
  <c r="AL555" i="81" s="1"/>
  <c r="AI453" i="81"/>
  <c r="AI554" i="81" s="1"/>
  <c r="AH466" i="81"/>
  <c r="AH567" i="81" s="1"/>
  <c r="AK464" i="81"/>
  <c r="AK565" i="81" s="1"/>
  <c r="AK456" i="81"/>
  <c r="AK557" i="81" s="1"/>
  <c r="AK452" i="81"/>
  <c r="AK553" i="81" s="1"/>
  <c r="AK454" i="81"/>
  <c r="AK555" i="81" s="1"/>
  <c r="AI461" i="81"/>
  <c r="AI562" i="81" s="1"/>
  <c r="AJ464" i="81"/>
  <c r="AJ565" i="81" s="1"/>
  <c r="AI460" i="81"/>
  <c r="AI561" i="81" s="1"/>
  <c r="AI449" i="81"/>
  <c r="AI550" i="81" s="1"/>
  <c r="AI459" i="81"/>
  <c r="AI560" i="81" s="1"/>
  <c r="AI455" i="81"/>
  <c r="AI556" i="81" s="1"/>
  <c r="AJ450" i="81"/>
  <c r="AJ551" i="81" s="1"/>
  <c r="AI474" i="81"/>
  <c r="AI575" i="81" s="1"/>
  <c r="AH467" i="81"/>
  <c r="AH568" i="81" s="1"/>
  <c r="AI468" i="81"/>
  <c r="AI569" i="81" s="1"/>
  <c r="AI463" i="81"/>
  <c r="AI564" i="81" s="1"/>
  <c r="AM449" i="81"/>
  <c r="AM550" i="81" s="1"/>
  <c r="AL468" i="81"/>
  <c r="AL569" i="81" s="1"/>
  <c r="AL467" i="81"/>
  <c r="AL568" i="81" s="1"/>
  <c r="AL461" i="81"/>
  <c r="AL562" i="81" s="1"/>
  <c r="AK457" i="81"/>
  <c r="AK558" i="81" s="1"/>
  <c r="AK447" i="81"/>
  <c r="AK548" i="81" s="1"/>
  <c r="AK458" i="81"/>
  <c r="AK559" i="81" s="1"/>
  <c r="AL447" i="81"/>
  <c r="AL548" i="81" s="1"/>
  <c r="AL459" i="81"/>
  <c r="AL560" i="81" s="1"/>
  <c r="AL455" i="81"/>
  <c r="AL556" i="81" s="1"/>
  <c r="AI451" i="81"/>
  <c r="AI552" i="81" s="1"/>
  <c r="AH447" i="81"/>
  <c r="AH548" i="81" s="1"/>
  <c r="AJ461" i="81"/>
  <c r="AJ562" i="81" s="1"/>
  <c r="AI450" i="81"/>
  <c r="AI551" i="81" s="1"/>
  <c r="AJ460" i="81"/>
  <c r="AJ561" i="81" s="1"/>
  <c r="AJ458" i="81"/>
  <c r="AJ559" i="81" s="1"/>
  <c r="AJ453" i="81"/>
  <c r="AJ554" i="81" s="1"/>
  <c r="AH468" i="81"/>
  <c r="AH569" i="81" s="1"/>
  <c r="AJ470" i="81"/>
  <c r="AJ571" i="81" s="1"/>
  <c r="AI464" i="81"/>
  <c r="AI565" i="81" s="1"/>
  <c r="AM454" i="81"/>
  <c r="AM555" i="81" s="1"/>
  <c r="AM470" i="81"/>
  <c r="AM571" i="81" s="1"/>
  <c r="AK462" i="81"/>
  <c r="AK563" i="81" s="1"/>
  <c r="AL460" i="81"/>
  <c r="AL561" i="81" s="1"/>
  <c r="AL448" i="81"/>
  <c r="AL549" i="81" s="1"/>
  <c r="AK459" i="81"/>
  <c r="AK560" i="81" s="1"/>
  <c r="AL449" i="81"/>
  <c r="AL550" i="81" s="1"/>
  <c r="AM460" i="81"/>
  <c r="AM561" i="81" s="1"/>
  <c r="AL458" i="81"/>
  <c r="AL559" i="81" s="1"/>
  <c r="AH458" i="81"/>
  <c r="AH559" i="81" s="1"/>
  <c r="AH450" i="81"/>
  <c r="AH551" i="81" s="1"/>
  <c r="AJ448" i="81"/>
  <c r="AJ549" i="81" s="1"/>
  <c r="AI462" i="81"/>
  <c r="AI563" i="81" s="1"/>
  <c r="AJ451" i="81"/>
  <c r="AJ552" i="81" s="1"/>
  <c r="AJ462" i="81"/>
  <c r="AJ563" i="81" s="1"/>
  <c r="AH469" i="81"/>
  <c r="AH570" i="81" s="1"/>
  <c r="AJ454" i="81"/>
  <c r="AJ555" i="81" s="1"/>
  <c r="AJ469" i="81"/>
  <c r="AJ570" i="81" s="1"/>
  <c r="AJ472" i="81"/>
  <c r="AJ573" i="81" s="1"/>
  <c r="AJ465" i="81"/>
  <c r="AJ566" i="81" s="1"/>
  <c r="AL471" i="81"/>
  <c r="AL572" i="81" s="1"/>
  <c r="AM458" i="81"/>
  <c r="AM559" i="81" s="1"/>
  <c r="AM472" i="81"/>
  <c r="AM573" i="81" s="1"/>
  <c r="AM469" i="81"/>
  <c r="AM570" i="81" s="1"/>
  <c r="AL463" i="81"/>
  <c r="AL564" i="81" s="1"/>
  <c r="AL462" i="81"/>
  <c r="AL563" i="81" s="1"/>
  <c r="AK449" i="81"/>
  <c r="AK550" i="81" s="1"/>
  <c r="AM461" i="81"/>
  <c r="AM562" i="81" s="1"/>
  <c r="AL450" i="81"/>
  <c r="AL551" i="81" s="1"/>
  <c r="AK469" i="81"/>
  <c r="AK570" i="81" s="1"/>
  <c r="AM447" i="81"/>
  <c r="AM548" i="81" s="1"/>
  <c r="AM459" i="81"/>
  <c r="AM560" i="81" s="1"/>
  <c r="AJ463" i="81"/>
  <c r="AJ564" i="81" s="1"/>
  <c r="AH457" i="81"/>
  <c r="AH558" i="81" s="1"/>
  <c r="AI452" i="81"/>
  <c r="AI553" i="81" s="1"/>
  <c r="AJ466" i="81"/>
  <c r="AJ567" i="81" s="1"/>
  <c r="AH454" i="81"/>
  <c r="AH555" i="81" s="1"/>
  <c r="AI471" i="81"/>
  <c r="AI572" i="81" s="1"/>
  <c r="AJ455" i="81"/>
  <c r="AJ556" i="81" s="1"/>
  <c r="AI470" i="81"/>
  <c r="AI571" i="81" s="1"/>
  <c r="AH448" i="81"/>
  <c r="AH549" i="81" s="1"/>
  <c r="AI466" i="81"/>
  <c r="AI567" i="81" s="1"/>
  <c r="AK468" i="81"/>
  <c r="AK569" i="81" s="1"/>
  <c r="AM455" i="81"/>
  <c r="AM556" i="81" s="1"/>
  <c r="AM473" i="81"/>
  <c r="AM574" i="81" s="1"/>
  <c r="AM471" i="81"/>
  <c r="AM572" i="81" s="1"/>
  <c r="AM464" i="81"/>
  <c r="AM565" i="81" s="1"/>
  <c r="AM463" i="81"/>
  <c r="AM564" i="81" s="1"/>
  <c r="AK450" i="81"/>
  <c r="AK551" i="81" s="1"/>
  <c r="AM462" i="81"/>
  <c r="AM563" i="81" s="1"/>
  <c r="AM451" i="81"/>
  <c r="AM552" i="81" s="1"/>
  <c r="AK471" i="81"/>
  <c r="AK572" i="81" s="1"/>
  <c r="AM448" i="81"/>
  <c r="AM549" i="81" s="1"/>
  <c r="AK470" i="81"/>
  <c r="AK571" i="81" s="1"/>
  <c r="AI448" i="81"/>
  <c r="AI549" i="81" s="1"/>
  <c r="AH462" i="81"/>
  <c r="AH563" i="81" s="1"/>
  <c r="AH453" i="81"/>
  <c r="AH554" i="81" s="1"/>
  <c r="AH471" i="81"/>
  <c r="AH572" i="81" s="1"/>
  <c r="AH455" i="81"/>
  <c r="AH556" i="81" s="1"/>
  <c r="AJ449" i="81"/>
  <c r="AJ550" i="81" s="1"/>
  <c r="AH472" i="81"/>
  <c r="AH573" i="81" s="1"/>
  <c r="AJ459" i="81"/>
  <c r="AJ560" i="81" s="1"/>
  <c r="AJ471" i="81"/>
  <c r="AJ572" i="81" s="1"/>
  <c r="AH464" i="81"/>
  <c r="AH565" i="81" s="1"/>
  <c r="AH451" i="81"/>
  <c r="AH552" i="81" s="1"/>
  <c r="AJ467" i="81"/>
  <c r="AJ568" i="81" s="1"/>
  <c r="AK465" i="81"/>
  <c r="AK566" i="81" s="1"/>
  <c r="AM453" i="81"/>
  <c r="AM554" i="81" s="1"/>
  <c r="AK461" i="81"/>
  <c r="AK562" i="81" s="1"/>
  <c r="AK448" i="81"/>
  <c r="AK549" i="81" s="1"/>
  <c r="AL466" i="81"/>
  <c r="AL567" i="81" s="1"/>
  <c r="AM466" i="81"/>
  <c r="AM567" i="81" s="1"/>
  <c r="AL451" i="81"/>
  <c r="AL552" i="81" s="1"/>
  <c r="AL452" i="81"/>
  <c r="AL553" i="81" s="1"/>
  <c r="AK473" i="81"/>
  <c r="AK574" i="81" s="1"/>
  <c r="AM450" i="81"/>
  <c r="AM551" i="81" s="1"/>
  <c r="AK472" i="81"/>
  <c r="AK573" i="81" s="1"/>
  <c r="AI456" i="81"/>
  <c r="AI557" i="81" s="1"/>
  <c r="AH473" i="81"/>
  <c r="AH574" i="81" s="1"/>
  <c r="AJ456" i="81"/>
  <c r="AJ557" i="81" s="1"/>
  <c r="AJ452" i="81"/>
  <c r="AJ553" i="81" s="1"/>
  <c r="AI473" i="81"/>
  <c r="AI574" i="81" s="1"/>
  <c r="AH465" i="81"/>
  <c r="AH566" i="81" s="1"/>
  <c r="AI472" i="81"/>
  <c r="AI573" i="81" s="1"/>
  <c r="AI465" i="81"/>
  <c r="AI566" i="81" s="1"/>
  <c r="AH452" i="81"/>
  <c r="AH553" i="81" s="1"/>
  <c r="AJ468" i="81"/>
  <c r="AJ569" i="81" s="1"/>
  <c r="AL470" i="81"/>
  <c r="AL571" i="81" s="1"/>
  <c r="AK463" i="81"/>
  <c r="AK564" i="81" s="1"/>
  <c r="AL464" i="81"/>
  <c r="AL565" i="81" s="1"/>
  <c r="AK451" i="81"/>
  <c r="AK552" i="81" s="1"/>
  <c r="AM467" i="81"/>
  <c r="AM568" i="81" s="1"/>
  <c r="AK455" i="81"/>
  <c r="AK556" i="81" s="1"/>
  <c r="AK453" i="81"/>
  <c r="AK554" i="81" s="1"/>
  <c r="AK474" i="81"/>
  <c r="AK575" i="81" s="1"/>
  <c r="AM452" i="81"/>
  <c r="AM553" i="81" s="1"/>
  <c r="AL473" i="81"/>
  <c r="AL574" i="81" s="1"/>
  <c r="AL474" i="81"/>
  <c r="AL575" i="81" s="1"/>
  <c r="AJ380" i="81"/>
  <c r="AJ481" i="81" s="1"/>
  <c r="AJ410" i="81"/>
  <c r="AJ511" i="81" s="1"/>
  <c r="AJ404" i="81"/>
  <c r="AJ505" i="81" s="1"/>
  <c r="AI417" i="81"/>
  <c r="AI518" i="81" s="1"/>
  <c r="AK417" i="81"/>
  <c r="AK518" i="81" s="1"/>
  <c r="AI381" i="81"/>
  <c r="AI482" i="81" s="1"/>
  <c r="AI411" i="81"/>
  <c r="AI512" i="81" s="1"/>
  <c r="AI418" i="81"/>
  <c r="AI519" i="81" s="1"/>
  <c r="AJ418" i="81"/>
  <c r="AJ519" i="81" s="1"/>
  <c r="AM404" i="81"/>
  <c r="AM505" i="81" s="1"/>
  <c r="AL418" i="81"/>
  <c r="AL519" i="81" s="1"/>
  <c r="AK406" i="81"/>
  <c r="AK507" i="81" s="1"/>
  <c r="AK396" i="81"/>
  <c r="AK497" i="81" s="1"/>
  <c r="AK467" i="81"/>
  <c r="AK568" i="81" s="1"/>
  <c r="AM412" i="81"/>
  <c r="AM513" i="81" s="1"/>
  <c r="AL431" i="81"/>
  <c r="AL532" i="81" s="1"/>
  <c r="AK444" i="81"/>
  <c r="AK545" i="81" s="1"/>
  <c r="AH395" i="81"/>
  <c r="AH496" i="81" s="1"/>
  <c r="AH384" i="81"/>
  <c r="AH485" i="81" s="1"/>
  <c r="AI384" i="81"/>
  <c r="AI485" i="81" s="1"/>
  <c r="AI382" i="81"/>
  <c r="AI483" i="81" s="1"/>
  <c r="AJ383" i="81"/>
  <c r="AJ484" i="81" s="1"/>
  <c r="AH397" i="81"/>
  <c r="AH498" i="81" s="1"/>
  <c r="AJ388" i="81"/>
  <c r="AJ489" i="81" s="1"/>
  <c r="AI398" i="81"/>
  <c r="AI499" i="81" s="1"/>
  <c r="AH413" i="81"/>
  <c r="AH514" i="81" s="1"/>
  <c r="AH404" i="81"/>
  <c r="AH505" i="81" s="1"/>
  <c r="AJ412" i="81"/>
  <c r="AJ513" i="81" s="1"/>
  <c r="AI437" i="81"/>
  <c r="AI538" i="81" s="1"/>
  <c r="AJ406" i="81"/>
  <c r="AJ507" i="81" s="1"/>
  <c r="AI424" i="81"/>
  <c r="AI525" i="81" s="1"/>
  <c r="AI393" i="81"/>
  <c r="AI494" i="81" s="1"/>
  <c r="AI420" i="81"/>
  <c r="AI521" i="81" s="1"/>
  <c r="AH401" i="81"/>
  <c r="AH502" i="81" s="1"/>
  <c r="AJ440" i="81"/>
  <c r="AJ541" i="81" s="1"/>
  <c r="AH399" i="81"/>
  <c r="AH500" i="81" s="1"/>
  <c r="AI419" i="81"/>
  <c r="AI520" i="81" s="1"/>
  <c r="AH441" i="81"/>
  <c r="AH542" i="81" s="1"/>
  <c r="AH421" i="81"/>
  <c r="AH522" i="81" s="1"/>
  <c r="AH446" i="81"/>
  <c r="AH547" i="81" s="1"/>
  <c r="AJ434" i="81"/>
  <c r="AJ535" i="81" s="1"/>
  <c r="AI423" i="81"/>
  <c r="AI524" i="81" s="1"/>
  <c r="AM382" i="81"/>
  <c r="AM483" i="81" s="1"/>
  <c r="AM381" i="81"/>
  <c r="AM482" i="81" s="1"/>
  <c r="AM413" i="81"/>
  <c r="AM514" i="81" s="1"/>
  <c r="AK387" i="81"/>
  <c r="AK488" i="81" s="1"/>
  <c r="AL384" i="81"/>
  <c r="AL485" i="81" s="1"/>
  <c r="AK377" i="81"/>
  <c r="AK478" i="81" s="1"/>
  <c r="AK401" i="81"/>
  <c r="AK502" i="81" s="1"/>
  <c r="AM435" i="81"/>
  <c r="AM536" i="81" s="1"/>
  <c r="AL419" i="81"/>
  <c r="AL520" i="81" s="1"/>
  <c r="AK421" i="81"/>
  <c r="AK522" i="81" s="1"/>
  <c r="AK408" i="81"/>
  <c r="AK509" i="81" s="1"/>
  <c r="AL437" i="81"/>
  <c r="AL538" i="81" s="1"/>
  <c r="AK407" i="81"/>
  <c r="AK508" i="81" s="1"/>
  <c r="AM423" i="81"/>
  <c r="AM524" i="81" s="1"/>
  <c r="AL387" i="81"/>
  <c r="AL488" i="81" s="1"/>
  <c r="AK384" i="81"/>
  <c r="AK485" i="81" s="1"/>
  <c r="AL407" i="81"/>
  <c r="AL508" i="81" s="1"/>
  <c r="AL439" i="81"/>
  <c r="AL540" i="81" s="1"/>
  <c r="AL397" i="81"/>
  <c r="AL498" i="81" s="1"/>
  <c r="AM414" i="81"/>
  <c r="AM515" i="81" s="1"/>
  <c r="AK403" i="81"/>
  <c r="AK504" i="81" s="1"/>
  <c r="AL413" i="81"/>
  <c r="AL514" i="81" s="1"/>
  <c r="AL442" i="81"/>
  <c r="AL543" i="81" s="1"/>
  <c r="AL428" i="81"/>
  <c r="AL529" i="81" s="1"/>
  <c r="AL429" i="81"/>
  <c r="AL530" i="81" s="1"/>
  <c r="AL432" i="81"/>
  <c r="AL533" i="81" s="1"/>
  <c r="AL445" i="81"/>
  <c r="AL546" i="81" s="1"/>
  <c r="AI388" i="81"/>
  <c r="AI489" i="81" s="1"/>
  <c r="AI404" i="81"/>
  <c r="AI505" i="81" s="1"/>
  <c r="AI390" i="81"/>
  <c r="AI491" i="81" s="1"/>
  <c r="AI446" i="81"/>
  <c r="AI547" i="81" s="1"/>
  <c r="AK378" i="81"/>
  <c r="AK479" i="81" s="1"/>
  <c r="AH381" i="81"/>
  <c r="AH482" i="81" s="1"/>
  <c r="AI412" i="81"/>
  <c r="AI513" i="81" s="1"/>
  <c r="AH392" i="81"/>
  <c r="AH493" i="81" s="1"/>
  <c r="AI435" i="81"/>
  <c r="AI536" i="81" s="1"/>
  <c r="AK380" i="81"/>
  <c r="AK481" i="81" s="1"/>
  <c r="AM419" i="81"/>
  <c r="AM520" i="81" s="1"/>
  <c r="AK383" i="81"/>
  <c r="AK484" i="81" s="1"/>
  <c r="AK413" i="81"/>
  <c r="AK514" i="81" s="1"/>
  <c r="AK466" i="81"/>
  <c r="AK567" i="81" s="1"/>
  <c r="AL427" i="81"/>
  <c r="AL528" i="81" s="1"/>
  <c r="AM428" i="81"/>
  <c r="AM529" i="81" s="1"/>
  <c r="AK446" i="81"/>
  <c r="AK547" i="81" s="1"/>
  <c r="AK445" i="81"/>
  <c r="AK546" i="81" s="1"/>
  <c r="AJ398" i="81"/>
  <c r="AJ499" i="81" s="1"/>
  <c r="AH386" i="81"/>
  <c r="AH487" i="81" s="1"/>
  <c r="AI428" i="81"/>
  <c r="AI529" i="81" s="1"/>
  <c r="AJ387" i="81"/>
  <c r="AJ488" i="81" s="1"/>
  <c r="AI383" i="81"/>
  <c r="AI484" i="81" s="1"/>
  <c r="AH388" i="81"/>
  <c r="AH489" i="81" s="1"/>
  <c r="AH398" i="81"/>
  <c r="AH499" i="81" s="1"/>
  <c r="AI394" i="81"/>
  <c r="AI495" i="81" s="1"/>
  <c r="AH405" i="81"/>
  <c r="AH506" i="81" s="1"/>
  <c r="AI415" i="81"/>
  <c r="AI516" i="81" s="1"/>
  <c r="AI405" i="81"/>
  <c r="AI506" i="81" s="1"/>
  <c r="AI414" i="81"/>
  <c r="AI515" i="81" s="1"/>
  <c r="AJ407" i="81"/>
  <c r="AJ508" i="81" s="1"/>
  <c r="AI430" i="81"/>
  <c r="AI531" i="81" s="1"/>
  <c r="AJ394" i="81"/>
  <c r="AJ495" i="81" s="1"/>
  <c r="AI422" i="81"/>
  <c r="AI523" i="81" s="1"/>
  <c r="AI380" i="81"/>
  <c r="AI481" i="81" s="1"/>
  <c r="AI403" i="81"/>
  <c r="AI504" i="81" s="1"/>
  <c r="AH445" i="81"/>
  <c r="AH546" i="81" s="1"/>
  <c r="AI400" i="81"/>
  <c r="AI501" i="81" s="1"/>
  <c r="AJ420" i="81"/>
  <c r="AJ521" i="81" s="1"/>
  <c r="AH444" i="81"/>
  <c r="AH545" i="81" s="1"/>
  <c r="AH425" i="81"/>
  <c r="AH526" i="81" s="1"/>
  <c r="AH434" i="81"/>
  <c r="AH535" i="81" s="1"/>
  <c r="AJ438" i="81"/>
  <c r="AJ539" i="81" s="1"/>
  <c r="AH423" i="81"/>
  <c r="AH524" i="81" s="1"/>
  <c r="AI442" i="81"/>
  <c r="AI543" i="81" s="1"/>
  <c r="AL383" i="81"/>
  <c r="AL484" i="81" s="1"/>
  <c r="AK390" i="81"/>
  <c r="AK491" i="81" s="1"/>
  <c r="AM390" i="81"/>
  <c r="AM491" i="81" s="1"/>
  <c r="AL385" i="81"/>
  <c r="AL486" i="81" s="1"/>
  <c r="AM378" i="81"/>
  <c r="AM479" i="81" s="1"/>
  <c r="AL403" i="81"/>
  <c r="AL504" i="81" s="1"/>
  <c r="AK399" i="81"/>
  <c r="AK500" i="81" s="1"/>
  <c r="AL420" i="81"/>
  <c r="AL521" i="81" s="1"/>
  <c r="AL400" i="81"/>
  <c r="AL501" i="81" s="1"/>
  <c r="AK423" i="81"/>
  <c r="AK524" i="81" s="1"/>
  <c r="AK415" i="81"/>
  <c r="AK516" i="81" s="1"/>
  <c r="AM446" i="81"/>
  <c r="AM547" i="81" s="1"/>
  <c r="AK410" i="81"/>
  <c r="AK511" i="81" s="1"/>
  <c r="AM437" i="81"/>
  <c r="AM538" i="81" s="1"/>
  <c r="AK385" i="81"/>
  <c r="AK486" i="81" s="1"/>
  <c r="AL408" i="81"/>
  <c r="AL509" i="81" s="1"/>
  <c r="AM387" i="81"/>
  <c r="AM488" i="81" s="1"/>
  <c r="AL405" i="81"/>
  <c r="AL506" i="81" s="1"/>
  <c r="AL424" i="81"/>
  <c r="AL525" i="81" s="1"/>
  <c r="AL404" i="81"/>
  <c r="AL505" i="81" s="1"/>
  <c r="AK420" i="81"/>
  <c r="AK521" i="81" s="1"/>
  <c r="AM443" i="81"/>
  <c r="AM544" i="81" s="1"/>
  <c r="AM468" i="81"/>
  <c r="AM569" i="81" s="1"/>
  <c r="AK429" i="81"/>
  <c r="AK530" i="81" s="1"/>
  <c r="AK430" i="81"/>
  <c r="AK531" i="81" s="1"/>
  <c r="AK433" i="81"/>
  <c r="AK534" i="81" s="1"/>
  <c r="AL446" i="81"/>
  <c r="AL547" i="81" s="1"/>
  <c r="AH432" i="81"/>
  <c r="AH533" i="81" s="1"/>
  <c r="AJ430" i="81"/>
  <c r="AJ531" i="81" s="1"/>
  <c r="AM389" i="81"/>
  <c r="AM490" i="81" s="1"/>
  <c r="AI378" i="81"/>
  <c r="AI479" i="81" s="1"/>
  <c r="AJ436" i="81"/>
  <c r="AJ537" i="81" s="1"/>
  <c r="AH440" i="81"/>
  <c r="AH541" i="81" s="1"/>
  <c r="AJ419" i="81"/>
  <c r="AJ520" i="81" s="1"/>
  <c r="AM380" i="81"/>
  <c r="AM481" i="81" s="1"/>
  <c r="AL396" i="81"/>
  <c r="AL497" i="81" s="1"/>
  <c r="AM474" i="81"/>
  <c r="AM575" i="81" s="1"/>
  <c r="AJ399" i="81"/>
  <c r="AJ500" i="81" s="1"/>
  <c r="AH396" i="81"/>
  <c r="AH497" i="81" s="1"/>
  <c r="AI406" i="81"/>
  <c r="AI507" i="81" s="1"/>
  <c r="AJ439" i="81"/>
  <c r="AJ540" i="81" s="1"/>
  <c r="AJ425" i="81"/>
  <c r="AJ526" i="81" s="1"/>
  <c r="AJ443" i="81"/>
  <c r="AJ544" i="81" s="1"/>
  <c r="AM393" i="81"/>
  <c r="AM494" i="81" s="1"/>
  <c r="AM394" i="81"/>
  <c r="AM495" i="81" s="1"/>
  <c r="AL391" i="81"/>
  <c r="AL492" i="81" s="1"/>
  <c r="AK386" i="81"/>
  <c r="AK487" i="81" s="1"/>
  <c r="AM379" i="81"/>
  <c r="AM480" i="81" s="1"/>
  <c r="AK419" i="81"/>
  <c r="AK520" i="81" s="1"/>
  <c r="AK400" i="81"/>
  <c r="AK501" i="81" s="1"/>
  <c r="AM422" i="81"/>
  <c r="AM523" i="81" s="1"/>
  <c r="AM401" i="81"/>
  <c r="AM502" i="81" s="1"/>
  <c r="AM425" i="81"/>
  <c r="AM526" i="81" s="1"/>
  <c r="AL416" i="81"/>
  <c r="AL517" i="81" s="1"/>
  <c r="AK411" i="81"/>
  <c r="AK512" i="81" s="1"/>
  <c r="AL438" i="81"/>
  <c r="AL539" i="81" s="1"/>
  <c r="AL377" i="81"/>
  <c r="AL478" i="81" s="1"/>
  <c r="AL388" i="81"/>
  <c r="AL489" i="81" s="1"/>
  <c r="AK409" i="81"/>
  <c r="AK510" i="81" s="1"/>
  <c r="AM388" i="81"/>
  <c r="AM489" i="81" s="1"/>
  <c r="AM407" i="81"/>
  <c r="AM508" i="81" s="1"/>
  <c r="AM426" i="81"/>
  <c r="AM527" i="81" s="1"/>
  <c r="AM405" i="81"/>
  <c r="AM506" i="81" s="1"/>
  <c r="AK422" i="81"/>
  <c r="AK523" i="81" s="1"/>
  <c r="AM444" i="81"/>
  <c r="AM545" i="81" s="1"/>
  <c r="AK432" i="81"/>
  <c r="AK533" i="81" s="1"/>
  <c r="AK431" i="81"/>
  <c r="AK532" i="81" s="1"/>
  <c r="AL436" i="81"/>
  <c r="AL537" i="81" s="1"/>
  <c r="AJ377" i="81"/>
  <c r="AJ478" i="81" s="1"/>
  <c r="AJ428" i="81"/>
  <c r="AJ529" i="81" s="1"/>
  <c r="AJ393" i="81"/>
  <c r="AJ494" i="81" s="1"/>
  <c r="AI441" i="81"/>
  <c r="AI542" i="81" s="1"/>
  <c r="AJ446" i="81"/>
  <c r="AJ547" i="81" s="1"/>
  <c r="AM377" i="81"/>
  <c r="AM478" i="81" s="1"/>
  <c r="AM392" i="81"/>
  <c r="AM493" i="81" s="1"/>
  <c r="AJ431" i="81"/>
  <c r="AJ532" i="81" s="1"/>
  <c r="AJ405" i="81"/>
  <c r="AJ506" i="81" s="1"/>
  <c r="AJ392" i="81"/>
  <c r="AJ493" i="81" s="1"/>
  <c r="AJ441" i="81"/>
  <c r="AJ542" i="81" s="1"/>
  <c r="AK381" i="81"/>
  <c r="AK482" i="81" s="1"/>
  <c r="AL393" i="81"/>
  <c r="AL494" i="81" s="1"/>
  <c r="AK428" i="81"/>
  <c r="AK529" i="81" s="1"/>
  <c r="AM438" i="81"/>
  <c r="AM539" i="81" s="1"/>
  <c r="AH377" i="81"/>
  <c r="AH478" i="81" s="1"/>
  <c r="AH406" i="81"/>
  <c r="AH507" i="81" s="1"/>
  <c r="AJ415" i="81"/>
  <c r="AJ516" i="81" s="1"/>
  <c r="AI438" i="81"/>
  <c r="AI539" i="81" s="1"/>
  <c r="AJ424" i="81"/>
  <c r="AJ525" i="81" s="1"/>
  <c r="AJ413" i="81"/>
  <c r="AJ514" i="81" s="1"/>
  <c r="AI401" i="81"/>
  <c r="AI502" i="81" s="1"/>
  <c r="AJ401" i="81"/>
  <c r="AJ502" i="81" s="1"/>
  <c r="AH435" i="81"/>
  <c r="AH536" i="81" s="1"/>
  <c r="AH389" i="81"/>
  <c r="AH490" i="81" s="1"/>
  <c r="AJ378" i="81"/>
  <c r="AJ479" i="81" s="1"/>
  <c r="AH412" i="81"/>
  <c r="AH513" i="81" s="1"/>
  <c r="AI425" i="81"/>
  <c r="AI526" i="81" s="1"/>
  <c r="AI399" i="81"/>
  <c r="AI500" i="81" s="1"/>
  <c r="AH407" i="81"/>
  <c r="AH508" i="81" s="1"/>
  <c r="AJ421" i="81"/>
  <c r="AJ522" i="81" s="1"/>
  <c r="AI407" i="81"/>
  <c r="AI508" i="81" s="1"/>
  <c r="AH420" i="81"/>
  <c r="AH521" i="81" s="1"/>
  <c r="AJ411" i="81"/>
  <c r="AJ512" i="81" s="1"/>
  <c r="AH439" i="81"/>
  <c r="AH540" i="81" s="1"/>
  <c r="AJ397" i="81"/>
  <c r="AJ498" i="81" s="1"/>
  <c r="AI426" i="81"/>
  <c r="AI527" i="81" s="1"/>
  <c r="AH390" i="81"/>
  <c r="AH491" i="81" s="1"/>
  <c r="AH419" i="81"/>
  <c r="AH520" i="81" s="1"/>
  <c r="AJ402" i="81"/>
  <c r="AJ503" i="81" s="1"/>
  <c r="AH427" i="81"/>
  <c r="AH528" i="81" s="1"/>
  <c r="AH408" i="81"/>
  <c r="AH509" i="81" s="1"/>
  <c r="AI431" i="81"/>
  <c r="AI532" i="81" s="1"/>
  <c r="AI436" i="81"/>
  <c r="AI537" i="81" s="1"/>
  <c r="AI445" i="81"/>
  <c r="AI546" i="81" s="1"/>
  <c r="AH443" i="81"/>
  <c r="AH544" i="81" s="1"/>
  <c r="AH428" i="81"/>
  <c r="AH529" i="81" s="1"/>
  <c r="AJ444" i="81"/>
  <c r="AJ545" i="81" s="1"/>
  <c r="AL394" i="81"/>
  <c r="AL495" i="81" s="1"/>
  <c r="AL399" i="81"/>
  <c r="AL500" i="81" s="1"/>
  <c r="AM383" i="81"/>
  <c r="AM484" i="81" s="1"/>
  <c r="AK392" i="81"/>
  <c r="AK493" i="81" s="1"/>
  <c r="AL389" i="81"/>
  <c r="AL490" i="81" s="1"/>
  <c r="AM384" i="81"/>
  <c r="AM485" i="81" s="1"/>
  <c r="AL380" i="81"/>
  <c r="AL481" i="81" s="1"/>
  <c r="AL401" i="81"/>
  <c r="AL502" i="81" s="1"/>
  <c r="AL425" i="81"/>
  <c r="AL526" i="81" s="1"/>
  <c r="AM402" i="81"/>
  <c r="AM503" i="81" s="1"/>
  <c r="AM436" i="81"/>
  <c r="AM537" i="81" s="1"/>
  <c r="AM417" i="81"/>
  <c r="AM518" i="81" s="1"/>
  <c r="AK412" i="81"/>
  <c r="AK513" i="81" s="1"/>
  <c r="AL378" i="81"/>
  <c r="AL479" i="81" s="1"/>
  <c r="AK397" i="81"/>
  <c r="AK498" i="81" s="1"/>
  <c r="AL410" i="81"/>
  <c r="AL511" i="81" s="1"/>
  <c r="AK389" i="81"/>
  <c r="AK490" i="81" s="1"/>
  <c r="AM408" i="81"/>
  <c r="AM509" i="81" s="1"/>
  <c r="AM430" i="81"/>
  <c r="AM531" i="81" s="1"/>
  <c r="AM406" i="81"/>
  <c r="AM507" i="81" s="1"/>
  <c r="AM424" i="81"/>
  <c r="AM525" i="81" s="1"/>
  <c r="AM445" i="81"/>
  <c r="AM546" i="81" s="1"/>
  <c r="AK435" i="81"/>
  <c r="AK536" i="81" s="1"/>
  <c r="AK434" i="81"/>
  <c r="AK535" i="81" s="1"/>
  <c r="AK437" i="81"/>
  <c r="AK538" i="81" s="1"/>
  <c r="AI385" i="81"/>
  <c r="AI486" i="81" s="1"/>
  <c r="AJ381" i="81"/>
  <c r="AJ482" i="81" s="1"/>
  <c r="AH418" i="81"/>
  <c r="AH519" i="81" s="1"/>
  <c r="AH417" i="81"/>
  <c r="AH518" i="81" s="1"/>
  <c r="AM434" i="81"/>
  <c r="AM535" i="81" s="1"/>
  <c r="AH380" i="81"/>
  <c r="AH481" i="81" s="1"/>
  <c r="AH385" i="81"/>
  <c r="AH486" i="81" s="1"/>
  <c r="AI432" i="81"/>
  <c r="AI533" i="81" s="1"/>
  <c r="AJ396" i="81"/>
  <c r="AJ497" i="81" s="1"/>
  <c r="AJ433" i="81"/>
  <c r="AJ534" i="81" s="1"/>
  <c r="AM400" i="81"/>
  <c r="AM501" i="81" s="1"/>
  <c r="AL406" i="81"/>
  <c r="AL507" i="81" s="1"/>
  <c r="AI387" i="81"/>
  <c r="AI488" i="81" s="1"/>
  <c r="AJ384" i="81"/>
  <c r="AJ485" i="81" s="1"/>
  <c r="AI397" i="81"/>
  <c r="AI498" i="81" s="1"/>
  <c r="AI396" i="81"/>
  <c r="AI497" i="81" s="1"/>
  <c r="AI386" i="81"/>
  <c r="AI487" i="81" s="1"/>
  <c r="AJ422" i="81"/>
  <c r="AJ523" i="81" s="1"/>
  <c r="AI427" i="81"/>
  <c r="AI528" i="81" s="1"/>
  <c r="AJ400" i="81"/>
  <c r="AJ501" i="81" s="1"/>
  <c r="AH382" i="81"/>
  <c r="AH483" i="81" s="1"/>
  <c r="AH393" i="81"/>
  <c r="AH494" i="81" s="1"/>
  <c r="AJ379" i="81"/>
  <c r="AJ480" i="81" s="1"/>
  <c r="AH391" i="81"/>
  <c r="AH492" i="81" s="1"/>
  <c r="AJ386" i="81"/>
  <c r="AJ487" i="81" s="1"/>
  <c r="AJ417" i="81"/>
  <c r="AJ518" i="81" s="1"/>
  <c r="AJ427" i="81"/>
  <c r="AJ528" i="81" s="1"/>
  <c r="AH409" i="81"/>
  <c r="AH510" i="81" s="1"/>
  <c r="AI408" i="81"/>
  <c r="AI509" i="81" s="1"/>
  <c r="AJ423" i="81"/>
  <c r="AJ524" i="81" s="1"/>
  <c r="AJ408" i="81"/>
  <c r="AJ509" i="81" s="1"/>
  <c r="AH424" i="81"/>
  <c r="AH525" i="81" s="1"/>
  <c r="AH402" i="81"/>
  <c r="AH503" i="81" s="1"/>
  <c r="AI413" i="81"/>
  <c r="AI514" i="81" s="1"/>
  <c r="AH400" i="81"/>
  <c r="AH501" i="81" s="1"/>
  <c r="AJ432" i="81"/>
  <c r="AJ533" i="81" s="1"/>
  <c r="AJ391" i="81"/>
  <c r="AJ492" i="81" s="1"/>
  <c r="AJ426" i="81"/>
  <c r="AJ527" i="81" s="1"/>
  <c r="AJ403" i="81"/>
  <c r="AJ504" i="81" s="1"/>
  <c r="AI429" i="81"/>
  <c r="AI530" i="81" s="1"/>
  <c r="AH410" i="81"/>
  <c r="AH511" i="81" s="1"/>
  <c r="AJ435" i="81"/>
  <c r="AJ536" i="81" s="1"/>
  <c r="AH437" i="81"/>
  <c r="AH538" i="81" s="1"/>
  <c r="AI444" i="81"/>
  <c r="AI545" i="81" s="1"/>
  <c r="AJ437" i="81"/>
  <c r="AJ538" i="81" s="1"/>
  <c r="AM396" i="81"/>
  <c r="AM497" i="81" s="1"/>
  <c r="AK418" i="81"/>
  <c r="AK519" i="81" s="1"/>
  <c r="AK402" i="81"/>
  <c r="AK503" i="81" s="1"/>
  <c r="AM395" i="81"/>
  <c r="AM496" i="81" s="1"/>
  <c r="AM391" i="81"/>
  <c r="AM492" i="81" s="1"/>
  <c r="AM385" i="81"/>
  <c r="AM486" i="81" s="1"/>
  <c r="AK382" i="81"/>
  <c r="AK483" i="81" s="1"/>
  <c r="AL402" i="81"/>
  <c r="AL503" i="81" s="1"/>
  <c r="AK427" i="81"/>
  <c r="AK528" i="81" s="1"/>
  <c r="AK416" i="81"/>
  <c r="AK517" i="81" s="1"/>
  <c r="AM442" i="81"/>
  <c r="AM543" i="81" s="1"/>
  <c r="AM420" i="81"/>
  <c r="AM521" i="81" s="1"/>
  <c r="AK388" i="81"/>
  <c r="AK489" i="81" s="1"/>
  <c r="AK414" i="81"/>
  <c r="AK515" i="81" s="1"/>
  <c r="AL379" i="81"/>
  <c r="AL480" i="81" s="1"/>
  <c r="AM398" i="81"/>
  <c r="AM499" i="81" s="1"/>
  <c r="AL414" i="81"/>
  <c r="AL515" i="81" s="1"/>
  <c r="AK393" i="81"/>
  <c r="AK494" i="81" s="1"/>
  <c r="AL409" i="81"/>
  <c r="AL510" i="81" s="1"/>
  <c r="AL433" i="81"/>
  <c r="AL534" i="81" s="1"/>
  <c r="AM409" i="81"/>
  <c r="AM510" i="81" s="1"/>
  <c r="AM433" i="81"/>
  <c r="AM534" i="81" s="1"/>
  <c r="AK436" i="81"/>
  <c r="AK537" i="81" s="1"/>
  <c r="AL435" i="81"/>
  <c r="AL536" i="81" s="1"/>
  <c r="AK424" i="81"/>
  <c r="AK525" i="81" s="1"/>
  <c r="AK438" i="81"/>
  <c r="AK539" i="81" s="1"/>
  <c r="AH415" i="81"/>
  <c r="AH516" i="81" s="1"/>
  <c r="AJ429" i="81"/>
  <c r="AJ530" i="81" s="1"/>
  <c r="AI391" i="81"/>
  <c r="AI492" i="81" s="1"/>
  <c r="AI434" i="81"/>
  <c r="AI535" i="81" s="1"/>
  <c r="AI443" i="81"/>
  <c r="AI544" i="81" s="1"/>
  <c r="AL443" i="81"/>
  <c r="AL544" i="81" s="1"/>
  <c r="AJ390" i="81"/>
  <c r="AJ491" i="81" s="1"/>
  <c r="AH394" i="81"/>
  <c r="AH495" i="81" s="1"/>
  <c r="AH422" i="81"/>
  <c r="AH523" i="81" s="1"/>
  <c r="AI433" i="81"/>
  <c r="AI534" i="81" s="1"/>
  <c r="AJ442" i="81"/>
  <c r="AJ543" i="81" s="1"/>
  <c r="AK379" i="81"/>
  <c r="AK480" i="81" s="1"/>
  <c r="AK441" i="81"/>
  <c r="AK542" i="81" s="1"/>
  <c r="AM421" i="81"/>
  <c r="AM522" i="81" s="1"/>
  <c r="AJ395" i="81"/>
  <c r="AJ496" i="81" s="1"/>
  <c r="AH414" i="81"/>
  <c r="AH515" i="81" s="1"/>
  <c r="AJ416" i="81"/>
  <c r="AJ517" i="81" s="1"/>
  <c r="AJ409" i="81"/>
  <c r="AJ510" i="81" s="1"/>
  <c r="AH379" i="81"/>
  <c r="AH480" i="81" s="1"/>
  <c r="AH378" i="81"/>
  <c r="AH479" i="81" s="1"/>
  <c r="AI395" i="81"/>
  <c r="AI496" i="81" s="1"/>
  <c r="AI389" i="81"/>
  <c r="AI490" i="81" s="1"/>
  <c r="AI377" i="81"/>
  <c r="AI478" i="81" s="1"/>
  <c r="AJ385" i="81"/>
  <c r="AJ486" i="81" s="1"/>
  <c r="AJ382" i="81"/>
  <c r="AJ483" i="81" s="1"/>
  <c r="AH383" i="81"/>
  <c r="AH484" i="81" s="1"/>
  <c r="AI421" i="81"/>
  <c r="AI522" i="81" s="1"/>
  <c r="AI410" i="81"/>
  <c r="AI511" i="81" s="1"/>
  <c r="AH430" i="81"/>
  <c r="AH531" i="81" s="1"/>
  <c r="AI409" i="81"/>
  <c r="AI510" i="81" s="1"/>
  <c r="AH426" i="81"/>
  <c r="AH527" i="81" s="1"/>
  <c r="AH403" i="81"/>
  <c r="AH504" i="81" s="1"/>
  <c r="AJ414" i="81"/>
  <c r="AJ515" i="81" s="1"/>
  <c r="AJ389" i="81"/>
  <c r="AJ490" i="81" s="1"/>
  <c r="AI402" i="81"/>
  <c r="AI503" i="81" s="1"/>
  <c r="AH433" i="81"/>
  <c r="AH534" i="81" s="1"/>
  <c r="AI392" i="81"/>
  <c r="AI493" i="81" s="1"/>
  <c r="AH429" i="81"/>
  <c r="AH530" i="81" s="1"/>
  <c r="AH387" i="81"/>
  <c r="AH488" i="81" s="1"/>
  <c r="AH416" i="81"/>
  <c r="AH517" i="81" s="1"/>
  <c r="AH431" i="81"/>
  <c r="AH532" i="81" s="1"/>
  <c r="AI416" i="81"/>
  <c r="AI517" i="81" s="1"/>
  <c r="AH436" i="81"/>
  <c r="AH537" i="81" s="1"/>
  <c r="AH438" i="81"/>
  <c r="AH539" i="81" s="1"/>
  <c r="AJ445" i="81"/>
  <c r="AJ546" i="81" s="1"/>
  <c r="AH442" i="81"/>
  <c r="AH543" i="81" s="1"/>
  <c r="AM397" i="81"/>
  <c r="AM498" i="81" s="1"/>
  <c r="AK442" i="81"/>
  <c r="AK543" i="81" s="1"/>
  <c r="AL422" i="81"/>
  <c r="AL523" i="81" s="1"/>
  <c r="AL390" i="81"/>
  <c r="AL491" i="81" s="1"/>
  <c r="AL392" i="81"/>
  <c r="AL493" i="81" s="1"/>
  <c r="AL386" i="81"/>
  <c r="AL487" i="81" s="1"/>
  <c r="AM386" i="81"/>
  <c r="AM487" i="81" s="1"/>
  <c r="AM403" i="81"/>
  <c r="AM504" i="81" s="1"/>
  <c r="AM429" i="81"/>
  <c r="AM530" i="81" s="1"/>
  <c r="AL417" i="81"/>
  <c r="AL518" i="81" s="1"/>
  <c r="AK398" i="81"/>
  <c r="AK499" i="81" s="1"/>
  <c r="AL421" i="81"/>
  <c r="AL522" i="81" s="1"/>
  <c r="AK395" i="81"/>
  <c r="AK496" i="81" s="1"/>
  <c r="AL415" i="81"/>
  <c r="AL516" i="81" s="1"/>
  <c r="AL381" i="81"/>
  <c r="AL482" i="81" s="1"/>
  <c r="AK404" i="81"/>
  <c r="AK505" i="81" s="1"/>
  <c r="AM415" i="81"/>
  <c r="AM516" i="81" s="1"/>
  <c r="AK394" i="81"/>
  <c r="AK495" i="81" s="1"/>
  <c r="AL411" i="81"/>
  <c r="AL512" i="81" s="1"/>
  <c r="AM439" i="81"/>
  <c r="AM540" i="81" s="1"/>
  <c r="AM410" i="81"/>
  <c r="AM511" i="81" s="1"/>
  <c r="AL434" i="81"/>
  <c r="AL535" i="81" s="1"/>
  <c r="AL441" i="81"/>
  <c r="AL542" i="81" s="1"/>
  <c r="AL426" i="81"/>
  <c r="AL527" i="81" s="1"/>
  <c r="AL440" i="81"/>
  <c r="AL541" i="81" s="1"/>
  <c r="AK425" i="81"/>
  <c r="AK526" i="81" s="1"/>
  <c r="AK439" i="81"/>
  <c r="AK540" i="81" s="1"/>
  <c r="AI379" i="81"/>
  <c r="AI480" i="81" s="1"/>
  <c r="AH411" i="81"/>
  <c r="AH512" i="81" s="1"/>
  <c r="AI439" i="81"/>
  <c r="AI540" i="81" s="1"/>
  <c r="AI440" i="81"/>
  <c r="AI541" i="81" s="1"/>
  <c r="AK391" i="81"/>
  <c r="AK492" i="81" s="1"/>
  <c r="AM431" i="81"/>
  <c r="AM532" i="81" s="1"/>
  <c r="AM418" i="81"/>
  <c r="AM519" i="81" s="1"/>
  <c r="AM399" i="81"/>
  <c r="AM500" i="81" s="1"/>
  <c r="AL423" i="81"/>
  <c r="AL524" i="81" s="1"/>
  <c r="AL398" i="81"/>
  <c r="AL499" i="81" s="1"/>
  <c r="AM416" i="81"/>
  <c r="AM517" i="81" s="1"/>
  <c r="AL382" i="81"/>
  <c r="AL483" i="81" s="1"/>
  <c r="AK405" i="81"/>
  <c r="AK506" i="81" s="1"/>
  <c r="AM432" i="81"/>
  <c r="AM533" i="81" s="1"/>
  <c r="AL395" i="81"/>
  <c r="AL496" i="81" s="1"/>
  <c r="AL412" i="81"/>
  <c r="AL513" i="81" s="1"/>
  <c r="AK440" i="81"/>
  <c r="AK541" i="81" s="1"/>
  <c r="AM411" i="81"/>
  <c r="AM512" i="81" s="1"/>
  <c r="AL444" i="81"/>
  <c r="AL545" i="81" s="1"/>
  <c r="AK426" i="81"/>
  <c r="AK527" i="81" s="1"/>
  <c r="AM427" i="81"/>
  <c r="AM528" i="81" s="1"/>
  <c r="AM441" i="81"/>
  <c r="AM542" i="81" s="1"/>
  <c r="AL430" i="81"/>
  <c r="AL531" i="81" s="1"/>
  <c r="AM440" i="81"/>
  <c r="AM541" i="81" s="1"/>
  <c r="AK443" i="81"/>
  <c r="AK544" i="81" s="1"/>
  <c r="AM376" i="81"/>
  <c r="AM477" i="81" s="1"/>
  <c r="AK376" i="81"/>
  <c r="AK477" i="81" s="1"/>
  <c r="AT375" i="81"/>
  <c r="AT476" i="81" s="1"/>
  <c r="M27" i="79"/>
  <c r="C45" i="79" s="1"/>
  <c r="AM579" i="81" l="1"/>
  <c r="AK579" i="81"/>
  <c r="AK578" i="81" s="1"/>
  <c r="AK582" i="81" s="1"/>
  <c r="AT376" i="81"/>
  <c r="AT477" i="81" s="1"/>
  <c r="AT579" i="81" s="1"/>
  <c r="M31" i="79"/>
  <c r="D273" i="81"/>
  <c r="F172" i="81"/>
  <c r="F173" i="81"/>
  <c r="F174" i="81"/>
  <c r="F175" i="81"/>
  <c r="F176" i="81"/>
  <c r="F177" i="81"/>
  <c r="F178" i="81"/>
  <c r="F179" i="81"/>
  <c r="F180" i="81"/>
  <c r="F181" i="81"/>
  <c r="F182" i="81"/>
  <c r="F183" i="81"/>
  <c r="F184" i="81"/>
  <c r="F185" i="81"/>
  <c r="F186" i="81"/>
  <c r="F187" i="81"/>
  <c r="F188" i="81"/>
  <c r="F189" i="81"/>
  <c r="F190" i="81"/>
  <c r="F191" i="81"/>
  <c r="F262" i="81"/>
  <c r="F263" i="81"/>
  <c r="F264" i="81"/>
  <c r="F265" i="81"/>
  <c r="F266" i="81"/>
  <c r="F267" i="81"/>
  <c r="F268" i="81"/>
  <c r="F269" i="81"/>
  <c r="F270" i="81"/>
  <c r="F171" i="81"/>
  <c r="AF581" i="81"/>
  <c r="AE581" i="81"/>
  <c r="AD581" i="81"/>
  <c r="AC581" i="81"/>
  <c r="AB581" i="81"/>
  <c r="AA581" i="81"/>
  <c r="Z581" i="81"/>
  <c r="Y581" i="81"/>
  <c r="X581" i="81"/>
  <c r="W581" i="81"/>
  <c r="V581" i="81"/>
  <c r="U581" i="81"/>
  <c r="T581" i="81"/>
  <c r="S581" i="81"/>
  <c r="R581" i="81"/>
  <c r="Q581" i="81"/>
  <c r="P581" i="81"/>
  <c r="O581" i="81"/>
  <c r="N581" i="81"/>
  <c r="M581" i="81"/>
  <c r="L581" i="81"/>
  <c r="K581" i="81"/>
  <c r="J581" i="81"/>
  <c r="I581" i="81"/>
  <c r="H581" i="81"/>
  <c r="G581" i="81"/>
  <c r="F581" i="81"/>
  <c r="E581" i="81"/>
  <c r="D581" i="81"/>
  <c r="C581" i="81"/>
  <c r="B581" i="81"/>
  <c r="A581" i="81"/>
  <c r="AF577" i="81"/>
  <c r="AE577" i="81"/>
  <c r="AD577" i="81"/>
  <c r="AC577" i="81"/>
  <c r="AB577" i="81"/>
  <c r="AA577" i="81"/>
  <c r="Z577" i="81"/>
  <c r="Y577" i="81"/>
  <c r="X577" i="81"/>
  <c r="W577" i="81"/>
  <c r="V577" i="81"/>
  <c r="U577" i="81"/>
  <c r="T577" i="81"/>
  <c r="S577" i="81"/>
  <c r="R577" i="81"/>
  <c r="Q577" i="81"/>
  <c r="P577" i="81"/>
  <c r="O577" i="81"/>
  <c r="N577" i="81"/>
  <c r="M577" i="81"/>
  <c r="L577" i="81"/>
  <c r="K577" i="81"/>
  <c r="J577" i="81"/>
  <c r="I577" i="81"/>
  <c r="H577" i="81"/>
  <c r="G577" i="81"/>
  <c r="F577" i="81"/>
  <c r="E577" i="81"/>
  <c r="D577" i="81"/>
  <c r="C577" i="81"/>
  <c r="B577" i="81"/>
  <c r="A577" i="81"/>
  <c r="AF475" i="81"/>
  <c r="AE475" i="81"/>
  <c r="AD475" i="81"/>
  <c r="AC475" i="81"/>
  <c r="AB475" i="81"/>
  <c r="AA475" i="81"/>
  <c r="Z475" i="81"/>
  <c r="Y475" i="81"/>
  <c r="X475" i="81"/>
  <c r="W475" i="81"/>
  <c r="V475" i="81"/>
  <c r="U475" i="81"/>
  <c r="T475" i="81"/>
  <c r="S475" i="81"/>
  <c r="R475" i="81"/>
  <c r="Q475" i="81"/>
  <c r="P475" i="81"/>
  <c r="O475" i="81"/>
  <c r="N475" i="81"/>
  <c r="M475" i="81"/>
  <c r="L475" i="81"/>
  <c r="K475" i="81"/>
  <c r="J475" i="81"/>
  <c r="I475" i="81"/>
  <c r="H475" i="81"/>
  <c r="G475" i="81"/>
  <c r="F475" i="81"/>
  <c r="E475" i="81"/>
  <c r="D475" i="81"/>
  <c r="C475" i="81"/>
  <c r="B475" i="81"/>
  <c r="A475" i="81"/>
  <c r="AF374" i="81"/>
  <c r="AE374" i="81"/>
  <c r="AD374" i="81"/>
  <c r="AC374" i="81"/>
  <c r="AB374" i="81"/>
  <c r="AA374" i="81"/>
  <c r="Z374" i="81"/>
  <c r="Y374" i="81"/>
  <c r="X374" i="81"/>
  <c r="W374" i="81"/>
  <c r="V374" i="81"/>
  <c r="U374" i="81"/>
  <c r="T374" i="81"/>
  <c r="S374" i="81"/>
  <c r="R374" i="81"/>
  <c r="Q374" i="81"/>
  <c r="P374" i="81"/>
  <c r="O374" i="81"/>
  <c r="N374" i="81"/>
  <c r="M374" i="81"/>
  <c r="L374" i="81"/>
  <c r="K374" i="81"/>
  <c r="J374" i="81"/>
  <c r="I374" i="81"/>
  <c r="H374" i="81"/>
  <c r="G374" i="81"/>
  <c r="F374" i="81"/>
  <c r="E374" i="81"/>
  <c r="D374" i="81"/>
  <c r="C374" i="81"/>
  <c r="B374" i="81"/>
  <c r="A374" i="81"/>
  <c r="C172" i="81"/>
  <c r="C173" i="81"/>
  <c r="C174" i="81"/>
  <c r="C175" i="81"/>
  <c r="C176" i="81"/>
  <c r="C177" i="81"/>
  <c r="C178" i="81"/>
  <c r="C179" i="81"/>
  <c r="C180" i="81"/>
  <c r="C181" i="81"/>
  <c r="C182" i="81"/>
  <c r="C183" i="81"/>
  <c r="C184" i="81"/>
  <c r="C185" i="81"/>
  <c r="C186" i="81"/>
  <c r="C187" i="81"/>
  <c r="C188" i="81"/>
  <c r="C189" i="81"/>
  <c r="C190" i="81"/>
  <c r="C191" i="81"/>
  <c r="C262" i="81"/>
  <c r="C263" i="81"/>
  <c r="C264" i="81"/>
  <c r="C265" i="81"/>
  <c r="C266" i="81"/>
  <c r="C267" i="81"/>
  <c r="C268" i="81"/>
  <c r="C269" i="81"/>
  <c r="C270" i="81"/>
  <c r="C171" i="81"/>
  <c r="J273" i="81"/>
  <c r="K273" i="81"/>
  <c r="M273" i="81"/>
  <c r="N273" i="81"/>
  <c r="L273" i="81"/>
  <c r="H273" i="81"/>
  <c r="G273" i="81"/>
  <c r="F273" i="81"/>
  <c r="E273" i="81"/>
  <c r="I273" i="81"/>
  <c r="AF273" i="81"/>
  <c r="AD273" i="81"/>
  <c r="AB273" i="81"/>
  <c r="Z273" i="81"/>
  <c r="X273" i="81"/>
  <c r="V273" i="81"/>
  <c r="T273" i="81"/>
  <c r="S273" i="81"/>
  <c r="R273" i="81"/>
  <c r="AE273" i="81"/>
  <c r="AC273" i="81"/>
  <c r="AA273" i="81"/>
  <c r="Y273" i="81"/>
  <c r="W273" i="81"/>
  <c r="U273" i="81"/>
  <c r="Q273" i="81"/>
  <c r="P273" i="81"/>
  <c r="O273" i="81"/>
  <c r="B273" i="81"/>
  <c r="A273" i="81"/>
  <c r="AP368" i="81" l="1" a="1"/>
  <c r="AP368" i="81" s="1"/>
  <c r="AQ367" i="81" a="1"/>
  <c r="AQ367" i="81" s="1"/>
  <c r="AO366" i="81" a="1"/>
  <c r="AO366" i="81" s="1"/>
  <c r="AP365" i="81" a="1"/>
  <c r="AP365" i="81" s="1"/>
  <c r="AP364" i="81" a="1"/>
  <c r="AP364" i="81" s="1"/>
  <c r="AP362" i="81" a="1"/>
  <c r="AP362" i="81" s="1"/>
  <c r="AO361" i="81" a="1"/>
  <c r="AO361" i="81" s="1"/>
  <c r="AN359" i="81" a="1"/>
  <c r="AN359" i="81" s="1"/>
  <c r="AN356" i="81" a="1"/>
  <c r="AN356" i="81" s="1"/>
  <c r="AN350" i="81" a="1"/>
  <c r="AN350" i="81" s="1"/>
  <c r="AQ342" i="81" a="1"/>
  <c r="AQ342" i="81" s="1"/>
  <c r="AQ372" i="81" a="1"/>
  <c r="AQ372" i="81" s="1"/>
  <c r="AQ370" i="81" a="1"/>
  <c r="AQ370" i="81" s="1"/>
  <c r="AP367" i="81" a="1"/>
  <c r="AP367" i="81" s="1"/>
  <c r="AO365" i="81" a="1"/>
  <c r="AO365" i="81" s="1"/>
  <c r="AO364" i="81" a="1"/>
  <c r="AO364" i="81" s="1"/>
  <c r="AP363" i="81" a="1"/>
  <c r="AP363" i="81" s="1"/>
  <c r="AO362" i="81" a="1"/>
  <c r="AO362" i="81" s="1"/>
  <c r="AN361" i="81" a="1"/>
  <c r="AN361" i="81" s="1"/>
  <c r="AN360" i="81" a="1"/>
  <c r="AN360" i="81" s="1"/>
  <c r="AN355" i="81" a="1"/>
  <c r="AN355" i="81" s="1"/>
  <c r="AQ353" i="81" a="1"/>
  <c r="AQ353" i="81" s="1"/>
  <c r="AQ352" i="81" a="1"/>
  <c r="AQ352" i="81" s="1"/>
  <c r="AQ343" i="81" a="1"/>
  <c r="AQ343" i="81" s="1"/>
  <c r="AP342" i="81" a="1"/>
  <c r="AP342" i="81" s="1"/>
  <c r="AN340" i="81" a="1"/>
  <c r="AN340" i="81" s="1"/>
  <c r="AQ331" i="81" a="1"/>
  <c r="AQ331" i="81" s="1"/>
  <c r="AN327" i="81" a="1"/>
  <c r="AN327" i="81" s="1"/>
  <c r="AN326" i="81" a="1"/>
  <c r="AN326" i="81" s="1"/>
  <c r="AP323" i="81" a="1"/>
  <c r="AP323" i="81" s="1"/>
  <c r="AQ322" i="81" a="1"/>
  <c r="AQ322" i="81" s="1"/>
  <c r="AO321" i="81" a="1"/>
  <c r="AO321" i="81" s="1"/>
  <c r="AP372" i="81" a="1"/>
  <c r="AP372" i="81" s="1"/>
  <c r="AQ371" i="81" a="1"/>
  <c r="AQ371" i="81" s="1"/>
  <c r="AP370" i="81" a="1"/>
  <c r="AP370" i="81" s="1"/>
  <c r="AQ369" i="81" a="1"/>
  <c r="AQ369" i="81" s="1"/>
  <c r="AO368" i="81" a="1"/>
  <c r="AO368" i="81" s="1"/>
  <c r="AO367" i="81" a="1"/>
  <c r="AO367" i="81" s="1"/>
  <c r="AN366" i="81" a="1"/>
  <c r="AN366" i="81" s="1"/>
  <c r="AN365" i="81" a="1"/>
  <c r="AN365" i="81" s="1"/>
  <c r="AO363" i="81" a="1"/>
  <c r="AO363" i="81" s="1"/>
  <c r="AN362" i="81" a="1"/>
  <c r="AN362" i="81" s="1"/>
  <c r="AQ357" i="81" a="1"/>
  <c r="AQ357" i="81" s="1"/>
  <c r="AQ345" i="81" a="1"/>
  <c r="AQ345" i="81" s="1"/>
  <c r="AQ344" i="81" a="1"/>
  <c r="AQ344" i="81" s="1"/>
  <c r="AO341" i="81" a="1"/>
  <c r="AO341" i="81" s="1"/>
  <c r="AQ337" i="81" a="1"/>
  <c r="AQ337" i="81" s="1"/>
  <c r="AQ336" i="81" a="1"/>
  <c r="AQ336" i="81" s="1"/>
  <c r="AQ335" i="81" a="1"/>
  <c r="AQ335" i="81" s="1"/>
  <c r="AQ333" i="81" a="1"/>
  <c r="AQ333" i="81" s="1"/>
  <c r="AQ332" i="81" a="1"/>
  <c r="AQ332" i="81" s="1"/>
  <c r="AP331" i="81" a="1"/>
  <c r="AP331" i="81" s="1"/>
  <c r="AP322" i="81" a="1"/>
  <c r="AP322" i="81" s="1"/>
  <c r="AN321" i="81" a="1"/>
  <c r="AN321" i="81" s="1"/>
  <c r="AN320" i="81" a="1"/>
  <c r="AN320" i="81" s="1"/>
  <c r="AQ373" i="81" a="1"/>
  <c r="AQ373" i="81" s="1"/>
  <c r="AO372" i="81" a="1"/>
  <c r="AO372" i="81" s="1"/>
  <c r="AP371" i="81" a="1"/>
  <c r="AP371" i="81" s="1"/>
  <c r="AO370" i="81" a="1"/>
  <c r="AO370" i="81" s="1"/>
  <c r="AP369" i="81" a="1"/>
  <c r="AP369" i="81" s="1"/>
  <c r="AN364" i="81" a="1"/>
  <c r="AN364" i="81" s="1"/>
  <c r="AN363" i="81" a="1"/>
  <c r="AN363" i="81" s="1"/>
  <c r="AQ360" i="81" a="1"/>
  <c r="AQ360" i="81" s="1"/>
  <c r="AQ356" i="81" a="1"/>
  <c r="AQ356" i="81" s="1"/>
  <c r="AQ354" i="81" a="1"/>
  <c r="AQ354" i="81" s="1"/>
  <c r="AP353" i="81" a="1"/>
  <c r="AP353" i="81" s="1"/>
  <c r="AP352" i="81" a="1"/>
  <c r="AP352" i="81" s="1"/>
  <c r="AQ351" i="81" a="1"/>
  <c r="AQ351" i="81" s="1"/>
  <c r="AQ348" i="81" a="1"/>
  <c r="AQ348" i="81" s="1"/>
  <c r="AQ347" i="81" a="1"/>
  <c r="AQ347" i="81" s="1"/>
  <c r="AP345" i="81" a="1"/>
  <c r="AP345" i="81" s="1"/>
  <c r="AP344" i="81" a="1"/>
  <c r="AP344" i="81" s="1"/>
  <c r="AP343" i="81" a="1"/>
  <c r="AP343" i="81" s="1"/>
  <c r="AO342" i="81" a="1"/>
  <c r="AO342" i="81" s="1"/>
  <c r="AN341" i="81" a="1"/>
  <c r="AN341" i="81" s="1"/>
  <c r="AQ338" i="81" a="1"/>
  <c r="AQ338" i="81" s="1"/>
  <c r="AP337" i="81" a="1"/>
  <c r="AP337" i="81" s="1"/>
  <c r="AP336" i="81" a="1"/>
  <c r="AP336" i="81" s="1"/>
  <c r="AP335" i="81" a="1"/>
  <c r="AP335" i="81" s="1"/>
  <c r="AQ334" i="81" a="1"/>
  <c r="AQ334" i="81" s="1"/>
  <c r="AP332" i="81" a="1"/>
  <c r="AP332" i="81" s="1"/>
  <c r="AQ330" i="81" a="1"/>
  <c r="AQ330" i="81" s="1"/>
  <c r="AQ329" i="81" a="1"/>
  <c r="AQ329" i="81" s="1"/>
  <c r="AQ325" i="81" a="1"/>
  <c r="AQ325" i="81" s="1"/>
  <c r="AP373" i="81" a="1"/>
  <c r="AP373" i="81" s="1"/>
  <c r="AO371" i="81" a="1"/>
  <c r="AO371" i="81" s="1"/>
  <c r="AN370" i="81" a="1"/>
  <c r="AN370" i="81" s="1"/>
  <c r="AO369" i="81" a="1"/>
  <c r="AO369" i="81" s="1"/>
  <c r="AN368" i="81" a="1"/>
  <c r="AN368" i="81" s="1"/>
  <c r="AN367" i="81" a="1"/>
  <c r="AN367" i="81" s="1"/>
  <c r="AQ359" i="81" a="1"/>
  <c r="AQ359" i="81" s="1"/>
  <c r="AQ358" i="81" a="1"/>
  <c r="AQ358" i="81" s="1"/>
  <c r="AP357" i="81" a="1"/>
  <c r="AP357" i="81" s="1"/>
  <c r="AQ355" i="81" a="1"/>
  <c r="AQ355" i="81" s="1"/>
  <c r="AP354" i="81" a="1"/>
  <c r="AP354" i="81" s="1"/>
  <c r="AO353" i="81" a="1"/>
  <c r="AO353" i="81" s="1"/>
  <c r="AO352" i="81" a="1"/>
  <c r="AO352" i="81" s="1"/>
  <c r="AP351" i="81" a="1"/>
  <c r="AP351" i="81" s="1"/>
  <c r="AQ350" i="81" a="1"/>
  <c r="AQ350" i="81" s="1"/>
  <c r="AQ349" i="81" a="1"/>
  <c r="AQ349" i="81" s="1"/>
  <c r="AP348" i="81" a="1"/>
  <c r="AP348" i="81" s="1"/>
  <c r="AP347" i="81" a="1"/>
  <c r="AP347" i="81" s="1"/>
  <c r="AQ346" i="81" a="1"/>
  <c r="AQ346" i="81" s="1"/>
  <c r="AO345" i="81" a="1"/>
  <c r="AO345" i="81" s="1"/>
  <c r="AO344" i="81" a="1"/>
  <c r="AO344" i="81" s="1"/>
  <c r="AO373" i="81" a="1"/>
  <c r="AO373" i="81" s="1"/>
  <c r="AN372" i="81" a="1"/>
  <c r="AN372" i="81" s="1"/>
  <c r="AN371" i="81" a="1"/>
  <c r="AN371" i="81" s="1"/>
  <c r="AN369" i="81" a="1"/>
  <c r="AN369" i="81" s="1"/>
  <c r="AP360" i="81" a="1"/>
  <c r="AP360" i="81" s="1"/>
  <c r="AP359" i="81" a="1"/>
  <c r="AP359" i="81" s="1"/>
  <c r="AP358" i="81" a="1"/>
  <c r="AP358" i="81" s="1"/>
  <c r="AO357" i="81" a="1"/>
  <c r="AO357" i="81" s="1"/>
  <c r="AP356" i="81" a="1"/>
  <c r="AP356" i="81" s="1"/>
  <c r="AP355" i="81" a="1"/>
  <c r="AP355" i="81" s="1"/>
  <c r="AO354" i="81" a="1"/>
  <c r="AO354" i="81" s="1"/>
  <c r="AN353" i="81" a="1"/>
  <c r="AN353" i="81" s="1"/>
  <c r="AN352" i="81" a="1"/>
  <c r="AN352" i="81" s="1"/>
  <c r="AO351" i="81" a="1"/>
  <c r="AO351" i="81" s="1"/>
  <c r="AP350" i="81" a="1"/>
  <c r="AP350" i="81" s="1"/>
  <c r="AP349" i="81" a="1"/>
  <c r="AP349" i="81" s="1"/>
  <c r="AO348" i="81" a="1"/>
  <c r="AO348" i="81" s="1"/>
  <c r="AO347" i="81" a="1"/>
  <c r="AO347" i="81" s="1"/>
  <c r="AP346" i="81" a="1"/>
  <c r="AP346" i="81" s="1"/>
  <c r="AN345" i="81" a="1"/>
  <c r="AN345" i="81" s="1"/>
  <c r="AN373" i="81" a="1"/>
  <c r="AN373" i="81" s="1"/>
  <c r="AQ366" i="81" a="1"/>
  <c r="AQ366" i="81" s="1"/>
  <c r="AQ364" i="81" a="1"/>
  <c r="AQ364" i="81" s="1"/>
  <c r="AQ362" i="81" a="1"/>
  <c r="AQ362" i="81" s="1"/>
  <c r="AQ361" i="81" a="1"/>
  <c r="AQ361" i="81" s="1"/>
  <c r="AO358" i="81" a="1"/>
  <c r="AO358" i="81" s="1"/>
  <c r="AN357" i="81" a="1"/>
  <c r="AN357" i="81" s="1"/>
  <c r="AO356" i="81" a="1"/>
  <c r="AO356" i="81" s="1"/>
  <c r="AN354" i="81" a="1"/>
  <c r="AN354" i="81" s="1"/>
  <c r="AN351" i="81" a="1"/>
  <c r="AN351" i="81" s="1"/>
  <c r="AO349" i="81" a="1"/>
  <c r="AO349" i="81" s="1"/>
  <c r="AN348" i="81" a="1"/>
  <c r="AN348" i="81" s="1"/>
  <c r="AO346" i="81" a="1"/>
  <c r="AO346" i="81" s="1"/>
  <c r="AQ340" i="81" a="1"/>
  <c r="AQ340" i="81" s="1"/>
  <c r="AO339" i="81" a="1"/>
  <c r="AO339" i="81" s="1"/>
  <c r="AN338" i="81" a="1"/>
  <c r="AN338" i="81" s="1"/>
  <c r="AN337" i="81" a="1"/>
  <c r="AN337" i="81" s="1"/>
  <c r="AN335" i="81" a="1"/>
  <c r="AN335" i="81" s="1"/>
  <c r="AO334" i="81" a="1"/>
  <c r="AO334" i="81" s="1"/>
  <c r="AN333" i="81" a="1"/>
  <c r="AN333" i="81" s="1"/>
  <c r="AN332" i="81" a="1"/>
  <c r="AN332" i="81" s="1"/>
  <c r="AN331" i="81" a="1"/>
  <c r="AN331" i="81" s="1"/>
  <c r="AP366" i="81" a="1"/>
  <c r="AP366" i="81" s="1"/>
  <c r="AN358" i="81" a="1"/>
  <c r="AN358" i="81" s="1"/>
  <c r="AN346" i="81" a="1"/>
  <c r="AN346" i="81" s="1"/>
  <c r="AN344" i="81" a="1"/>
  <c r="AN344" i="81" s="1"/>
  <c r="AN339" i="81" a="1"/>
  <c r="AN339" i="81" s="1"/>
  <c r="AO338" i="81" a="1"/>
  <c r="AO338" i="81" s="1"/>
  <c r="AO337" i="81" a="1"/>
  <c r="AO337" i="81" s="1"/>
  <c r="AP327" i="81" a="1"/>
  <c r="AP327" i="81" s="1"/>
  <c r="AN325" i="81" a="1"/>
  <c r="AN325" i="81" s="1"/>
  <c r="AQ320" i="81" a="1"/>
  <c r="AQ320" i="81" s="1"/>
  <c r="AP317" i="81" a="1"/>
  <c r="AP317" i="81" s="1"/>
  <c r="AQ316" i="81" a="1"/>
  <c r="AQ316" i="81" s="1"/>
  <c r="AO315" i="81" a="1"/>
  <c r="AO315" i="81" s="1"/>
  <c r="AN313" i="81" a="1"/>
  <c r="AN313" i="81" s="1"/>
  <c r="AN307" i="81" a="1"/>
  <c r="AN307" i="81" s="1"/>
  <c r="AN306" i="81" a="1"/>
  <c r="AN306" i="81" s="1"/>
  <c r="AQ301" i="81" a="1"/>
  <c r="AQ301" i="81" s="1"/>
  <c r="AQ300" i="81" a="1"/>
  <c r="AQ300" i="81" s="1"/>
  <c r="AP361" i="81" a="1"/>
  <c r="AP361" i="81" s="1"/>
  <c r="AN349" i="81" a="1"/>
  <c r="AN349" i="81" s="1"/>
  <c r="AO336" i="81" a="1"/>
  <c r="AO336" i="81" s="1"/>
  <c r="AQ324" i="81" a="1"/>
  <c r="AQ324" i="81" s="1"/>
  <c r="AO322" i="81" a="1"/>
  <c r="AO322" i="81" s="1"/>
  <c r="AP320" i="81" a="1"/>
  <c r="AP320" i="81" s="1"/>
  <c r="AO319" i="81" a="1"/>
  <c r="AO319" i="81" s="1"/>
  <c r="AQ318" i="81" a="1"/>
  <c r="AQ318" i="81" s="1"/>
  <c r="AO317" i="81" a="1"/>
  <c r="AO317" i="81" s="1"/>
  <c r="AP316" i="81" a="1"/>
  <c r="AP316" i="81" s="1"/>
  <c r="AN315" i="81" a="1"/>
  <c r="AN315" i="81" s="1"/>
  <c r="AN314" i="81" a="1"/>
  <c r="AN314" i="81" s="1"/>
  <c r="AQ302" i="81" a="1"/>
  <c r="AQ302" i="81" s="1"/>
  <c r="AP299" i="81" a="1"/>
  <c r="AP299" i="81" s="1"/>
  <c r="AN297" i="81" a="1"/>
  <c r="AN297" i="81" s="1"/>
  <c r="AQ295" i="81" a="1"/>
  <c r="AQ295" i="81" s="1"/>
  <c r="AQ294" i="81" a="1"/>
  <c r="AQ294" i="81" s="1"/>
  <c r="AQ292" i="81" a="1"/>
  <c r="AQ292" i="81" s="1"/>
  <c r="AQ291" i="81" a="1"/>
  <c r="AQ291" i="81" s="1"/>
  <c r="AP289" i="81" a="1"/>
  <c r="AP289" i="81" s="1"/>
  <c r="AP288" i="81" a="1"/>
  <c r="AP288" i="81" s="1"/>
  <c r="AN336" i="81" a="1"/>
  <c r="AN336" i="81" s="1"/>
  <c r="AP330" i="81" a="1"/>
  <c r="AP330" i="81" s="1"/>
  <c r="AQ328" i="81" a="1"/>
  <c r="AQ328" i="81" s="1"/>
  <c r="AO327" i="81" a="1"/>
  <c r="AO327" i="81" s="1"/>
  <c r="AP324" i="81" a="1"/>
  <c r="AP324" i="81" s="1"/>
  <c r="AN322" i="81" a="1"/>
  <c r="AN322" i="81" s="1"/>
  <c r="AO320" i="81" a="1"/>
  <c r="AO320" i="81" s="1"/>
  <c r="AN319" i="81" a="1"/>
  <c r="AN319" i="81" s="1"/>
  <c r="AP318" i="81" a="1"/>
  <c r="AP318" i="81" s="1"/>
  <c r="AO316" i="81" a="1"/>
  <c r="AO316" i="81" s="1"/>
  <c r="AQ305" i="81" a="1"/>
  <c r="AQ305" i="81" s="1"/>
  <c r="AQ303" i="81" a="1"/>
  <c r="AQ303" i="81" s="1"/>
  <c r="AP302" i="81" a="1"/>
  <c r="AP302" i="81" s="1"/>
  <c r="AP301" i="81" a="1"/>
  <c r="AP301" i="81" s="1"/>
  <c r="AP300" i="81" a="1"/>
  <c r="AP300" i="81" s="1"/>
  <c r="AO299" i="81" a="1"/>
  <c r="AO299" i="81" s="1"/>
  <c r="AO298" i="81" a="1"/>
  <c r="AO298" i="81" s="1"/>
  <c r="AP295" i="81" a="1"/>
  <c r="AP295" i="81" s="1"/>
  <c r="AP294" i="81" a="1"/>
  <c r="AP294" i="81" s="1"/>
  <c r="AO290" i="81" a="1"/>
  <c r="AO290" i="81" s="1"/>
  <c r="AO289" i="81" a="1"/>
  <c r="AO289" i="81" s="1"/>
  <c r="AO288" i="81" a="1"/>
  <c r="AO288" i="81" s="1"/>
  <c r="AN285" i="81" a="1"/>
  <c r="AN285" i="81" s="1"/>
  <c r="AQ282" i="81" a="1"/>
  <c r="AQ282" i="81" s="1"/>
  <c r="AO359" i="81" a="1"/>
  <c r="AO359" i="81" s="1"/>
  <c r="AN347" i="81" a="1"/>
  <c r="AN347" i="81" s="1"/>
  <c r="AQ341" i="81" a="1"/>
  <c r="AQ341" i="81" s="1"/>
  <c r="AO335" i="81" a="1"/>
  <c r="AO335" i="81" s="1"/>
  <c r="AO330" i="81" a="1"/>
  <c r="AO330" i="81" s="1"/>
  <c r="AP328" i="81" a="1"/>
  <c r="AP328" i="81" s="1"/>
  <c r="AQ326" i="81" a="1"/>
  <c r="AQ326" i="81" s="1"/>
  <c r="AO324" i="81" a="1"/>
  <c r="AO324" i="81" s="1"/>
  <c r="AQ321" i="81" a="1"/>
  <c r="AQ321" i="81" s="1"/>
  <c r="AO318" i="81" a="1"/>
  <c r="AO318" i="81" s="1"/>
  <c r="AN317" i="81" a="1"/>
  <c r="AN317" i="81" s="1"/>
  <c r="AN316" i="81" a="1"/>
  <c r="AN316" i="81" s="1"/>
  <c r="AQ313" i="81" a="1"/>
  <c r="AQ313" i="81" s="1"/>
  <c r="AQ312" i="81" a="1"/>
  <c r="AQ312" i="81" s="1"/>
  <c r="AQ311" i="81" a="1"/>
  <c r="AQ311" i="81" s="1"/>
  <c r="AQ310" i="81" a="1"/>
  <c r="AQ310" i="81" s="1"/>
  <c r="AQ309" i="81" a="1"/>
  <c r="AQ309" i="81" s="1"/>
  <c r="AP305" i="81" a="1"/>
  <c r="AP305" i="81" s="1"/>
  <c r="AQ304" i="81" a="1"/>
  <c r="AQ304" i="81" s="1"/>
  <c r="AP303" i="81" a="1"/>
  <c r="AP303" i="81" s="1"/>
  <c r="AO302" i="81" a="1"/>
  <c r="AO302" i="81" s="1"/>
  <c r="AO301" i="81" a="1"/>
  <c r="AO301" i="81" s="1"/>
  <c r="AO300" i="81" a="1"/>
  <c r="AO300" i="81" s="1"/>
  <c r="AN299" i="81" a="1"/>
  <c r="AN299" i="81" s="1"/>
  <c r="AN298" i="81" a="1"/>
  <c r="AN298" i="81" s="1"/>
  <c r="AO295" i="81" a="1"/>
  <c r="AO295" i="81" s="1"/>
  <c r="AQ293" i="81" a="1"/>
  <c r="AQ293" i="81" s="1"/>
  <c r="AP292" i="81" a="1"/>
  <c r="AP292" i="81" s="1"/>
  <c r="AP291" i="81" a="1"/>
  <c r="AP291" i="81" s="1"/>
  <c r="AN289" i="81" a="1"/>
  <c r="AN289" i="81" s="1"/>
  <c r="AQ287" i="81" a="1"/>
  <c r="AQ287" i="81" s="1"/>
  <c r="AQ286" i="81" a="1"/>
  <c r="AQ286" i="81" s="1"/>
  <c r="AO350" i="81" a="1"/>
  <c r="AO350" i="81" s="1"/>
  <c r="AP341" i="81" a="1"/>
  <c r="AP341" i="81" s="1"/>
  <c r="AP340" i="81" a="1"/>
  <c r="AP340" i="81" s="1"/>
  <c r="AP334" i="81" a="1"/>
  <c r="AP334" i="81" s="1"/>
  <c r="AN330" i="81" a="1"/>
  <c r="AN330" i="81" s="1"/>
  <c r="AO328" i="81" a="1"/>
  <c r="AO328" i="81" s="1"/>
  <c r="AP326" i="81" a="1"/>
  <c r="AP326" i="81" s="1"/>
  <c r="AN324" i="81" a="1"/>
  <c r="AN324" i="81" s="1"/>
  <c r="AQ323" i="81" a="1"/>
  <c r="AQ323" i="81" s="1"/>
  <c r="AP321" i="81" a="1"/>
  <c r="AP321" i="81" s="1"/>
  <c r="AN318" i="81" a="1"/>
  <c r="AN318" i="81" s="1"/>
  <c r="AP312" i="81" a="1"/>
  <c r="AP312" i="81" s="1"/>
  <c r="AP311" i="81" a="1"/>
  <c r="AP311" i="81" s="1"/>
  <c r="AP310" i="81" a="1"/>
  <c r="AP310" i="81" s="1"/>
  <c r="AP309" i="81" a="1"/>
  <c r="AP309" i="81" s="1"/>
  <c r="AQ308" i="81" a="1"/>
  <c r="AQ308" i="81" s="1"/>
  <c r="AQ307" i="81" a="1"/>
  <c r="AQ307" i="81" s="1"/>
  <c r="AO303" i="81" a="1"/>
  <c r="AO303" i="81" s="1"/>
  <c r="AN302" i="81" a="1"/>
  <c r="AN302" i="81" s="1"/>
  <c r="AN301" i="81" a="1"/>
  <c r="AN301" i="81" s="1"/>
  <c r="AN300" i="81" a="1"/>
  <c r="AN300" i="81" s="1"/>
  <c r="AQ296" i="81" a="1"/>
  <c r="AQ296" i="81" s="1"/>
  <c r="AQ365" i="81" a="1"/>
  <c r="AQ365" i="81" s="1"/>
  <c r="AN342" i="81" a="1"/>
  <c r="AN342" i="81" s="1"/>
  <c r="AO340" i="81" a="1"/>
  <c r="AO340" i="81" s="1"/>
  <c r="AQ339" i="81" a="1"/>
  <c r="AQ339" i="81" s="1"/>
  <c r="AP333" i="81" a="1"/>
  <c r="AP333" i="81" s="1"/>
  <c r="AP329" i="81" a="1"/>
  <c r="AP329" i="81" s="1"/>
  <c r="AN328" i="81" a="1"/>
  <c r="AN328" i="81" s="1"/>
  <c r="AO326" i="81" a="1"/>
  <c r="AO326" i="81" s="1"/>
  <c r="AO323" i="81" a="1"/>
  <c r="AO323" i="81" s="1"/>
  <c r="AQ319" i="81" a="1"/>
  <c r="AQ319" i="81" s="1"/>
  <c r="AQ314" i="81" a="1"/>
  <c r="AQ314" i="81" s="1"/>
  <c r="AP313" i="81" a="1"/>
  <c r="AP313" i="81" s="1"/>
  <c r="AO312" i="81" a="1"/>
  <c r="AO312" i="81" s="1"/>
  <c r="AO311" i="81" a="1"/>
  <c r="AO311" i="81" s="1"/>
  <c r="AO310" i="81" a="1"/>
  <c r="AO310" i="81" s="1"/>
  <c r="AO309" i="81" a="1"/>
  <c r="AO309" i="81" s="1"/>
  <c r="AP308" i="81" a="1"/>
  <c r="AP308" i="81" s="1"/>
  <c r="AQ306" i="81" a="1"/>
  <c r="AQ306" i="81" s="1"/>
  <c r="AO305" i="81" a="1"/>
  <c r="AO305" i="81" s="1"/>
  <c r="AP304" i="81" a="1"/>
  <c r="AP304" i="81" s="1"/>
  <c r="AN303" i="81" a="1"/>
  <c r="AN303" i="81" s="1"/>
  <c r="AO360" i="81" a="1"/>
  <c r="AO360" i="81" s="1"/>
  <c r="AO355" i="81" a="1"/>
  <c r="AO355" i="81" s="1"/>
  <c r="AO343" i="81" a="1"/>
  <c r="AO343" i="81" s="1"/>
  <c r="AP339" i="81" a="1"/>
  <c r="AP339" i="81" s="1"/>
  <c r="AN334" i="81" a="1"/>
  <c r="AN334" i="81" s="1"/>
  <c r="AO333" i="81" a="1"/>
  <c r="AO333" i="81" s="1"/>
  <c r="AO329" i="81" a="1"/>
  <c r="AO329" i="81" s="1"/>
  <c r="AQ327" i="81" a="1"/>
  <c r="AQ327" i="81" s="1"/>
  <c r="AP325" i="81" a="1"/>
  <c r="AP325" i="81" s="1"/>
  <c r="AQ315" i="81" a="1"/>
  <c r="AQ315" i="81" s="1"/>
  <c r="AP314" i="81" a="1"/>
  <c r="AP314" i="81" s="1"/>
  <c r="AO313" i="81" a="1"/>
  <c r="AO313" i="81" s="1"/>
  <c r="AN312" i="81" a="1"/>
  <c r="AN312" i="81" s="1"/>
  <c r="AN311" i="81" a="1"/>
  <c r="AN311" i="81" s="1"/>
  <c r="AN310" i="81" a="1"/>
  <c r="AN310" i="81" s="1"/>
  <c r="AN309" i="81" a="1"/>
  <c r="AN309" i="81" s="1"/>
  <c r="AO308" i="81" a="1"/>
  <c r="AO308" i="81" s="1"/>
  <c r="AP307" i="81" a="1"/>
  <c r="AP307" i="81" s="1"/>
  <c r="AP306" i="81" a="1"/>
  <c r="AP306" i="81" s="1"/>
  <c r="AO304" i="81" a="1"/>
  <c r="AO304" i="81" s="1"/>
  <c r="AP297" i="81" a="1"/>
  <c r="AP297" i="81" s="1"/>
  <c r="AO296" i="81" a="1"/>
  <c r="AO296" i="81" s="1"/>
  <c r="AO332" i="81" a="1"/>
  <c r="AO332" i="81" s="1"/>
  <c r="AN291" i="81" a="1"/>
  <c r="AN291" i="81" s="1"/>
  <c r="AP290" i="81" a="1"/>
  <c r="AP290" i="81" s="1"/>
  <c r="AO286" i="81" a="1"/>
  <c r="AO286" i="81" s="1"/>
  <c r="AN283" i="81" a="1"/>
  <c r="AN283" i="81" s="1"/>
  <c r="AQ280" i="81" a="1"/>
  <c r="AQ280" i="81" s="1"/>
  <c r="AQ279" i="81" a="1"/>
  <c r="AQ279" i="81" s="1"/>
  <c r="AO306" i="81" a="1"/>
  <c r="AO306" i="81" s="1"/>
  <c r="AN304" i="81" a="1"/>
  <c r="AN304" i="81" s="1"/>
  <c r="AN294" i="81" a="1"/>
  <c r="AN294" i="81" s="1"/>
  <c r="AN290" i="81" a="1"/>
  <c r="AN290" i="81" s="1"/>
  <c r="AP280" i="81" a="1"/>
  <c r="AP280" i="81" s="1"/>
  <c r="AP275" i="81" a="1"/>
  <c r="AP275" i="81" s="1"/>
  <c r="AN276" i="81" a="1"/>
  <c r="AN276" i="81" s="1"/>
  <c r="AP338" i="81" a="1"/>
  <c r="AP338" i="81" s="1"/>
  <c r="AQ289" i="81" a="1"/>
  <c r="AQ289" i="81" s="1"/>
  <c r="AP287" i="81" a="1"/>
  <c r="AP287" i="81" s="1"/>
  <c r="AN286" i="81" a="1"/>
  <c r="AN286" i="81" s="1"/>
  <c r="AP282" i="81" a="1"/>
  <c r="AP282" i="81" s="1"/>
  <c r="AQ281" i="81" a="1"/>
  <c r="AQ281" i="81" s="1"/>
  <c r="AP279" i="81" a="1"/>
  <c r="AP279" i="81" s="1"/>
  <c r="AQ276" i="81" a="1"/>
  <c r="AQ276" i="81" s="1"/>
  <c r="AN280" i="81" a="1"/>
  <c r="AN280" i="81" s="1"/>
  <c r="AP278" i="81" a="1"/>
  <c r="AP278" i="81" s="1"/>
  <c r="AO276" i="81" a="1"/>
  <c r="AO276" i="81" s="1"/>
  <c r="AQ299" i="81" a="1"/>
  <c r="AQ299" i="81" s="1"/>
  <c r="AN293" i="81" a="1"/>
  <c r="AN293" i="81" s="1"/>
  <c r="AN279" i="81" a="1"/>
  <c r="AN279" i="81" s="1"/>
  <c r="AO314" i="81" a="1"/>
  <c r="AO314" i="81" s="1"/>
  <c r="AP293" i="81" a="1"/>
  <c r="AP293" i="81" s="1"/>
  <c r="AQ284" i="81" a="1"/>
  <c r="AQ284" i="81" s="1"/>
  <c r="AO282" i="81" a="1"/>
  <c r="AO282" i="81" s="1"/>
  <c r="AP281" i="81" a="1"/>
  <c r="AP281" i="81" s="1"/>
  <c r="AO280" i="81" a="1"/>
  <c r="AO280" i="81" s="1"/>
  <c r="AQ278" i="81" a="1"/>
  <c r="AQ278" i="81" s="1"/>
  <c r="AQ277" i="81" a="1"/>
  <c r="AQ277" i="81" s="1"/>
  <c r="AP276" i="81" a="1"/>
  <c r="AP276" i="81" s="1"/>
  <c r="AO275" i="81" a="1"/>
  <c r="AO275" i="81" s="1"/>
  <c r="AO281" i="81" a="1"/>
  <c r="AO281" i="81" s="1"/>
  <c r="AO279" i="81" a="1"/>
  <c r="AO279" i="81" s="1"/>
  <c r="AP296" i="81" a="1"/>
  <c r="AP296" i="81" s="1"/>
  <c r="AO292" i="81" a="1"/>
  <c r="AO292" i="81" s="1"/>
  <c r="AQ368" i="81" a="1"/>
  <c r="AQ368" i="81" s="1"/>
  <c r="AQ363" i="81" a="1"/>
  <c r="AQ363" i="81" s="1"/>
  <c r="AO331" i="81" a="1"/>
  <c r="AO331" i="81" s="1"/>
  <c r="AN329" i="81" a="1"/>
  <c r="AN329" i="81" s="1"/>
  <c r="AP319" i="81" a="1"/>
  <c r="AP319" i="81" s="1"/>
  <c r="AO307" i="81" a="1"/>
  <c r="AO307" i="81" s="1"/>
  <c r="AQ298" i="81" a="1"/>
  <c r="AQ298" i="81" s="1"/>
  <c r="AQ297" i="81" a="1"/>
  <c r="AQ297" i="81" s="1"/>
  <c r="AO293" i="81" a="1"/>
  <c r="AO293" i="81" s="1"/>
  <c r="AQ288" i="81" a="1"/>
  <c r="AQ288" i="81" s="1"/>
  <c r="AO287" i="81" a="1"/>
  <c r="AO287" i="81" s="1"/>
  <c r="AQ285" i="81" a="1"/>
  <c r="AQ285" i="81" s="1"/>
  <c r="AP284" i="81" a="1"/>
  <c r="AP284" i="81" s="1"/>
  <c r="AQ283" i="81" a="1"/>
  <c r="AQ283" i="81" s="1"/>
  <c r="AN282" i="81" a="1"/>
  <c r="AN282" i="81" s="1"/>
  <c r="AP277" i="81" a="1"/>
  <c r="AP277" i="81" s="1"/>
  <c r="AP285" i="81" a="1"/>
  <c r="AP285" i="81" s="1"/>
  <c r="AN275" i="81" a="1"/>
  <c r="AN275" i="81" s="1"/>
  <c r="AO325" i="81" a="1"/>
  <c r="AO325" i="81" s="1"/>
  <c r="AN323" i="81" a="1"/>
  <c r="AN323" i="81" s="1"/>
  <c r="AQ317" i="81" a="1"/>
  <c r="AQ317" i="81" s="1"/>
  <c r="AN305" i="81" a="1"/>
  <c r="AN305" i="81" s="1"/>
  <c r="AP298" i="81" a="1"/>
  <c r="AP298" i="81" s="1"/>
  <c r="AO284" i="81" a="1"/>
  <c r="AO284" i="81" s="1"/>
  <c r="AN281" i="81" a="1"/>
  <c r="AN281" i="81" s="1"/>
  <c r="AN343" i="81" a="1"/>
  <c r="AN343" i="81" s="1"/>
  <c r="AP315" i="81" a="1"/>
  <c r="AP315" i="81" s="1"/>
  <c r="AO297" i="81" a="1"/>
  <c r="AO297" i="81" s="1"/>
  <c r="AN296" i="81" a="1"/>
  <c r="AN296" i="81" s="1"/>
  <c r="AN295" i="81" a="1"/>
  <c r="AN295" i="81" s="1"/>
  <c r="AN292" i="81" a="1"/>
  <c r="AN292" i="81" s="1"/>
  <c r="AN288" i="81" a="1"/>
  <c r="AN288" i="81" s="1"/>
  <c r="AN287" i="81" a="1"/>
  <c r="AN287" i="81" s="1"/>
  <c r="AO285" i="81" a="1"/>
  <c r="AO285" i="81" s="1"/>
  <c r="AP283" i="81" a="1"/>
  <c r="AP283" i="81" s="1"/>
  <c r="AO277" i="81" a="1"/>
  <c r="AO277" i="81" s="1"/>
  <c r="AQ275" i="81" a="1"/>
  <c r="AQ275" i="81" s="1"/>
  <c r="AN308" i="81" a="1"/>
  <c r="AN308" i="81" s="1"/>
  <c r="AO294" i="81" a="1"/>
  <c r="AO294" i="81" s="1"/>
  <c r="AO291" i="81" a="1"/>
  <c r="AO291" i="81" s="1"/>
  <c r="AQ290" i="81" a="1"/>
  <c r="AQ290" i="81" s="1"/>
  <c r="AP286" i="81" a="1"/>
  <c r="AP286" i="81" s="1"/>
  <c r="AN284" i="81" a="1"/>
  <c r="AN284" i="81" s="1"/>
  <c r="AO283" i="81" a="1"/>
  <c r="AO283" i="81" s="1"/>
  <c r="AN278" i="81" a="1"/>
  <c r="AN278" i="81" s="1"/>
  <c r="AN277" i="81" a="1"/>
  <c r="AN277" i="81" s="1"/>
  <c r="AO278" i="81" a="1"/>
  <c r="AO278" i="81" s="1"/>
  <c r="AO274" i="81" a="1"/>
  <c r="AO274" i="81" s="1"/>
  <c r="AO375" i="81" s="1"/>
  <c r="AO476" i="81" s="1"/>
  <c r="AN274" i="81" a="1"/>
  <c r="AN274" i="81" s="1"/>
  <c r="AN375" i="81" s="1"/>
  <c r="AN476" i="81" s="1"/>
  <c r="AQ274" i="81" a="1"/>
  <c r="AQ274" i="81" s="1"/>
  <c r="AP274" i="81" a="1"/>
  <c r="AP274" i="81" s="1"/>
  <c r="AP375" i="81" s="1"/>
  <c r="AP476" i="81" s="1"/>
  <c r="AM578" i="81"/>
  <c r="AM582" i="81" s="1"/>
  <c r="AI476" i="81"/>
  <c r="AT578" i="81"/>
  <c r="C85" i="79" s="1"/>
  <c r="C55" i="79"/>
  <c r="Q55" i="79" s="1"/>
  <c r="AO450" i="81" l="1"/>
  <c r="AO551" i="81" s="1"/>
  <c r="AQ465" i="81"/>
  <c r="AQ566" i="81" s="1"/>
  <c r="AP451" i="81"/>
  <c r="AP552" i="81" s="1"/>
  <c r="AP459" i="81"/>
  <c r="AP560" i="81" s="1"/>
  <c r="AO454" i="81"/>
  <c r="AO555" i="81" s="1"/>
  <c r="AO470" i="81"/>
  <c r="AO571" i="81" s="1"/>
  <c r="AQ457" i="81"/>
  <c r="AQ558" i="81" s="1"/>
  <c r="AQ474" i="81"/>
  <c r="AQ575" i="81" s="1"/>
  <c r="AO465" i="81"/>
  <c r="AO566" i="81" s="1"/>
  <c r="AN460" i="81"/>
  <c r="AN561" i="81" s="1"/>
  <c r="AQ453" i="81"/>
  <c r="AQ554" i="81" s="1"/>
  <c r="AO462" i="81"/>
  <c r="AO563" i="81" s="1"/>
  <c r="AP460" i="81"/>
  <c r="AP561" i="81" s="1"/>
  <c r="AN471" i="81"/>
  <c r="AN572" i="81" s="1"/>
  <c r="AQ469" i="81"/>
  <c r="AQ570" i="81" s="1"/>
  <c r="AO461" i="81"/>
  <c r="AO562" i="81" s="1"/>
  <c r="AP462" i="81"/>
  <c r="AP563" i="81" s="1"/>
  <c r="AN447" i="81"/>
  <c r="AN548" i="81" s="1"/>
  <c r="AN455" i="81"/>
  <c r="AN556" i="81" s="1"/>
  <c r="AN474" i="81"/>
  <c r="AN575" i="81" s="1"/>
  <c r="AN453" i="81"/>
  <c r="AN554" i="81" s="1"/>
  <c r="AP461" i="81"/>
  <c r="AP562" i="81" s="1"/>
  <c r="AP448" i="81"/>
  <c r="AP549" i="81" s="1"/>
  <c r="AQ456" i="81"/>
  <c r="AQ557" i="81" s="1"/>
  <c r="AO472" i="81"/>
  <c r="AO573" i="81" s="1"/>
  <c r="AQ448" i="81"/>
  <c r="AQ549" i="81" s="1"/>
  <c r="AN464" i="81"/>
  <c r="AN565" i="81" s="1"/>
  <c r="AO468" i="81"/>
  <c r="AO569" i="81" s="1"/>
  <c r="AQ454" i="81"/>
  <c r="AQ555" i="81" s="1"/>
  <c r="AP468" i="81"/>
  <c r="AP569" i="81" s="1"/>
  <c r="AP463" i="81"/>
  <c r="AP564" i="81" s="1"/>
  <c r="AN450" i="81"/>
  <c r="AN551" i="81" s="1"/>
  <c r="AN452" i="81"/>
  <c r="AN553" i="81" s="1"/>
  <c r="AN459" i="81"/>
  <c r="AN560" i="81" s="1"/>
  <c r="AO457" i="81"/>
  <c r="AO558" i="81" s="1"/>
  <c r="AN454" i="81"/>
  <c r="AN555" i="81" s="1"/>
  <c r="AN470" i="81"/>
  <c r="AN571" i="81" s="1"/>
  <c r="AP449" i="81"/>
  <c r="AP550" i="81" s="1"/>
  <c r="AP458" i="81"/>
  <c r="AP559" i="81" s="1"/>
  <c r="AP474" i="81"/>
  <c r="AP575" i="81" s="1"/>
  <c r="AQ449" i="81"/>
  <c r="AQ550" i="81" s="1"/>
  <c r="AN465" i="81"/>
  <c r="AN566" i="81" s="1"/>
  <c r="AO469" i="81"/>
  <c r="AO570" i="81" s="1"/>
  <c r="AN456" i="81"/>
  <c r="AN557" i="81" s="1"/>
  <c r="AQ471" i="81"/>
  <c r="AQ572" i="81" s="1"/>
  <c r="AP465" i="81"/>
  <c r="AP566" i="81" s="1"/>
  <c r="AQ464" i="81"/>
  <c r="AQ565" i="81" s="1"/>
  <c r="AQ467" i="81"/>
  <c r="AQ568" i="81" s="1"/>
  <c r="AP455" i="81"/>
  <c r="AP556" i="81" s="1"/>
  <c r="AQ461" i="81"/>
  <c r="AQ562" i="81" s="1"/>
  <c r="AN448" i="81"/>
  <c r="AN549" i="81" s="1"/>
  <c r="AP467" i="81"/>
  <c r="AP568" i="81" s="1"/>
  <c r="AN458" i="81"/>
  <c r="AN559" i="81" s="1"/>
  <c r="AP447" i="81"/>
  <c r="AP548" i="81" s="1"/>
  <c r="AO455" i="81"/>
  <c r="AO556" i="81" s="1"/>
  <c r="AN472" i="81"/>
  <c r="AN573" i="81" s="1"/>
  <c r="AQ450" i="81"/>
  <c r="AQ551" i="81" s="1"/>
  <c r="AQ459" i="81"/>
  <c r="AQ560" i="81" s="1"/>
  <c r="AQ452" i="81"/>
  <c r="AQ553" i="81" s="1"/>
  <c r="AP470" i="81"/>
  <c r="AP571" i="81" s="1"/>
  <c r="AQ470" i="81"/>
  <c r="AQ571" i="81" s="1"/>
  <c r="AN461" i="81"/>
  <c r="AN562" i="81" s="1"/>
  <c r="AQ473" i="81"/>
  <c r="AQ574" i="81" s="1"/>
  <c r="AP466" i="81"/>
  <c r="AP567" i="81" s="1"/>
  <c r="AO451" i="81"/>
  <c r="AO552" i="81" s="1"/>
  <c r="AO460" i="81"/>
  <c r="AO561" i="81" s="1"/>
  <c r="AO459" i="81"/>
  <c r="AO560" i="81" s="1"/>
  <c r="AO448" i="81"/>
  <c r="AO549" i="81" s="1"/>
  <c r="AP456" i="81"/>
  <c r="AP557" i="81" s="1"/>
  <c r="AN473" i="81"/>
  <c r="AN574" i="81" s="1"/>
  <c r="AQ451" i="81"/>
  <c r="AQ552" i="81" s="1"/>
  <c r="AQ460" i="81"/>
  <c r="AQ561" i="81" s="1"/>
  <c r="AP453" i="81"/>
  <c r="AP554" i="81" s="1"/>
  <c r="AO471" i="81"/>
  <c r="AO572" i="81" s="1"/>
  <c r="AQ458" i="81"/>
  <c r="AQ559" i="81" s="1"/>
  <c r="AP471" i="81"/>
  <c r="AP572" i="81" s="1"/>
  <c r="AN462" i="81"/>
  <c r="AN563" i="81" s="1"/>
  <c r="AO467" i="81"/>
  <c r="AO568" i="81" s="1"/>
  <c r="AO456" i="81"/>
  <c r="AO557" i="81" s="1"/>
  <c r="AO452" i="81"/>
  <c r="AO553" i="81" s="1"/>
  <c r="AQ447" i="81"/>
  <c r="AQ548" i="81" s="1"/>
  <c r="AO447" i="81"/>
  <c r="AO548" i="81" s="1"/>
  <c r="AQ462" i="81"/>
  <c r="AQ563" i="81" s="1"/>
  <c r="AO449" i="81"/>
  <c r="AO550" i="81" s="1"/>
  <c r="AP457" i="81"/>
  <c r="AP558" i="81" s="1"/>
  <c r="AO474" i="81"/>
  <c r="AO575" i="81" s="1"/>
  <c r="AP452" i="81"/>
  <c r="AP553" i="81" s="1"/>
  <c r="AN468" i="81"/>
  <c r="AN569" i="81" s="1"/>
  <c r="AP454" i="81"/>
  <c r="AP555" i="81" s="1"/>
  <c r="AP472" i="81"/>
  <c r="AP573" i="81" s="1"/>
  <c r="AN463" i="81"/>
  <c r="AN564" i="81" s="1"/>
  <c r="AQ472" i="81"/>
  <c r="AQ573" i="81" s="1"/>
  <c r="AO463" i="81"/>
  <c r="AO564" i="81" s="1"/>
  <c r="AN451" i="81"/>
  <c r="AN552" i="81" s="1"/>
  <c r="AQ468" i="81"/>
  <c r="AQ569" i="81" s="1"/>
  <c r="AQ466" i="81"/>
  <c r="AQ567" i="81" s="1"/>
  <c r="AN449" i="81"/>
  <c r="AN550" i="81" s="1"/>
  <c r="AQ463" i="81"/>
  <c r="AQ564" i="81" s="1"/>
  <c r="AP450" i="81"/>
  <c r="AP551" i="81" s="1"/>
  <c r="AO458" i="81"/>
  <c r="AO559" i="81" s="1"/>
  <c r="AO453" i="81"/>
  <c r="AO554" i="81" s="1"/>
  <c r="AN469" i="81"/>
  <c r="AN570" i="81" s="1"/>
  <c r="AQ455" i="81"/>
  <c r="AQ556" i="81" s="1"/>
  <c r="AO473" i="81"/>
  <c r="AO574" i="81" s="1"/>
  <c r="AO464" i="81"/>
  <c r="AO565" i="81" s="1"/>
  <c r="AP473" i="81"/>
  <c r="AP574" i="81" s="1"/>
  <c r="AP464" i="81"/>
  <c r="AP565" i="81" s="1"/>
  <c r="AN457" i="81"/>
  <c r="AN558" i="81" s="1"/>
  <c r="AP469" i="81"/>
  <c r="AP570" i="81" s="1"/>
  <c r="AN385" i="81"/>
  <c r="AN486" i="81" s="1"/>
  <c r="AP377" i="81"/>
  <c r="AP478" i="81" s="1"/>
  <c r="AP407" i="81"/>
  <c r="AP508" i="81" s="1"/>
  <c r="AQ397" i="81"/>
  <c r="AQ498" i="81" s="1"/>
  <c r="AQ413" i="81"/>
  <c r="AQ514" i="81" s="1"/>
  <c r="AQ392" i="81"/>
  <c r="AQ493" i="81" s="1"/>
  <c r="AO435" i="81"/>
  <c r="AO536" i="81" s="1"/>
  <c r="AQ435" i="81"/>
  <c r="AQ536" i="81" s="1"/>
  <c r="AQ437" i="81"/>
  <c r="AQ538" i="81" s="1"/>
  <c r="AO422" i="81"/>
  <c r="AO523" i="81" s="1"/>
  <c r="AP387" i="81"/>
  <c r="AP488" i="81" s="1"/>
  <c r="AO386" i="81"/>
  <c r="AO487" i="81" s="1"/>
  <c r="AN444" i="81"/>
  <c r="AN545" i="81" s="1"/>
  <c r="AQ389" i="81"/>
  <c r="AQ490" i="81" s="1"/>
  <c r="AQ378" i="81"/>
  <c r="AQ479" i="81" s="1"/>
  <c r="AN380" i="81"/>
  <c r="AN481" i="81" s="1"/>
  <c r="AQ382" i="81"/>
  <c r="AQ483" i="81" s="1"/>
  <c r="AP381" i="81"/>
  <c r="AP482" i="81" s="1"/>
  <c r="AO387" i="81"/>
  <c r="AO488" i="81" s="1"/>
  <c r="AP408" i="81"/>
  <c r="AP509" i="81" s="1"/>
  <c r="AQ416" i="81"/>
  <c r="AQ517" i="81" s="1"/>
  <c r="AO411" i="81"/>
  <c r="AO512" i="81" s="1"/>
  <c r="AN429" i="81"/>
  <c r="AN530" i="81" s="1"/>
  <c r="AN401" i="81"/>
  <c r="AN502" i="81" s="1"/>
  <c r="AP412" i="81"/>
  <c r="AP513" i="81" s="1"/>
  <c r="AN431" i="81"/>
  <c r="AN532" i="81" s="1"/>
  <c r="AP392" i="81"/>
  <c r="AP493" i="81" s="1"/>
  <c r="AO403" i="81"/>
  <c r="AO504" i="81" s="1"/>
  <c r="AQ414" i="81"/>
  <c r="AQ515" i="81" s="1"/>
  <c r="AO431" i="81"/>
  <c r="AO532" i="81" s="1"/>
  <c r="AO390" i="81"/>
  <c r="AO491" i="81" s="1"/>
  <c r="AP403" i="81"/>
  <c r="AP504" i="81" s="1"/>
  <c r="AP425" i="81"/>
  <c r="AP526" i="81" s="1"/>
  <c r="AQ393" i="81"/>
  <c r="AQ494" i="81" s="1"/>
  <c r="AP417" i="81"/>
  <c r="AP518" i="81" s="1"/>
  <c r="AQ417" i="81"/>
  <c r="AQ518" i="81" s="1"/>
  <c r="AN445" i="81"/>
  <c r="AN546" i="81" s="1"/>
  <c r="AN436" i="81"/>
  <c r="AN537" i="81" s="1"/>
  <c r="AP436" i="81"/>
  <c r="AP537" i="81" s="1"/>
  <c r="AP446" i="81"/>
  <c r="AP547" i="81" s="1"/>
  <c r="AN421" i="81"/>
  <c r="AN522" i="81" s="1"/>
  <c r="AQ438" i="81"/>
  <c r="AQ539" i="81" s="1"/>
  <c r="AN467" i="81"/>
  <c r="AN568" i="81" s="1"/>
  <c r="AQ423" i="81"/>
  <c r="AQ524" i="81" s="1"/>
  <c r="AO466" i="81"/>
  <c r="AO567" i="81" s="1"/>
  <c r="AO378" i="81"/>
  <c r="AO479" i="81" s="1"/>
  <c r="AO426" i="81"/>
  <c r="AO527" i="81" s="1"/>
  <c r="AN384" i="81"/>
  <c r="AN485" i="81" s="1"/>
  <c r="AO427" i="81"/>
  <c r="AO528" i="81" s="1"/>
  <c r="AP429" i="81"/>
  <c r="AP530" i="81" s="1"/>
  <c r="AN416" i="81"/>
  <c r="AN517" i="81" s="1"/>
  <c r="AO446" i="81"/>
  <c r="AO547" i="81" s="1"/>
  <c r="AP445" i="81"/>
  <c r="AP546" i="81" s="1"/>
  <c r="AN466" i="81"/>
  <c r="AN567" i="81" s="1"/>
  <c r="AQ444" i="81"/>
  <c r="AQ545" i="81" s="1"/>
  <c r="AQ391" i="81"/>
  <c r="AQ492" i="81" s="1"/>
  <c r="AN388" i="81"/>
  <c r="AN489" i="81" s="1"/>
  <c r="AN382" i="81"/>
  <c r="AN483" i="81" s="1"/>
  <c r="AP386" i="81"/>
  <c r="AP487" i="81" s="1"/>
  <c r="AO394" i="81"/>
  <c r="AO495" i="81" s="1"/>
  <c r="AQ379" i="81"/>
  <c r="AQ480" i="81" s="1"/>
  <c r="AN394" i="81"/>
  <c r="AN495" i="81" s="1"/>
  <c r="AP383" i="81"/>
  <c r="AP484" i="81" s="1"/>
  <c r="AN391" i="81"/>
  <c r="AN492" i="81" s="1"/>
  <c r="AP391" i="81"/>
  <c r="AP492" i="81" s="1"/>
  <c r="AO409" i="81"/>
  <c r="AO510" i="81" s="1"/>
  <c r="AP426" i="81"/>
  <c r="AP527" i="81" s="1"/>
  <c r="AO412" i="81"/>
  <c r="AO513" i="81" s="1"/>
  <c r="AP430" i="81"/>
  <c r="AP531" i="81" s="1"/>
  <c r="AN402" i="81"/>
  <c r="AN503" i="81" s="1"/>
  <c r="AP413" i="81"/>
  <c r="AP514" i="81" s="1"/>
  <c r="AP435" i="81"/>
  <c r="AP536" i="81" s="1"/>
  <c r="AP393" i="81"/>
  <c r="AP494" i="81" s="1"/>
  <c r="AP404" i="81"/>
  <c r="AP505" i="81" s="1"/>
  <c r="AN417" i="81"/>
  <c r="AN518" i="81" s="1"/>
  <c r="AO436" i="81"/>
  <c r="AO537" i="81" s="1"/>
  <c r="AO391" i="81"/>
  <c r="AO492" i="81" s="1"/>
  <c r="AQ404" i="81"/>
  <c r="AQ505" i="81" s="1"/>
  <c r="AO428" i="81"/>
  <c r="AO529" i="81" s="1"/>
  <c r="AQ395" i="81"/>
  <c r="AQ496" i="81" s="1"/>
  <c r="AO418" i="81"/>
  <c r="AO519" i="81" s="1"/>
  <c r="AP418" i="81"/>
  <c r="AP519" i="81" s="1"/>
  <c r="AN438" i="81"/>
  <c r="AN539" i="81" s="1"/>
  <c r="AP437" i="81"/>
  <c r="AP538" i="81" s="1"/>
  <c r="AN422" i="81"/>
  <c r="AN523" i="81" s="1"/>
  <c r="AO442" i="81"/>
  <c r="AO543" i="81" s="1"/>
  <c r="AP424" i="81"/>
  <c r="AP525" i="81" s="1"/>
  <c r="AO384" i="81"/>
  <c r="AO485" i="81" s="1"/>
  <c r="AO432" i="81"/>
  <c r="AO533" i="81" s="1"/>
  <c r="AP415" i="81"/>
  <c r="AP516" i="81" s="1"/>
  <c r="AO402" i="81"/>
  <c r="AO503" i="81" s="1"/>
  <c r="AO437" i="81"/>
  <c r="AO538" i="81" s="1"/>
  <c r="AO385" i="81"/>
  <c r="AO486" i="81" s="1"/>
  <c r="AO393" i="81"/>
  <c r="AO494" i="81" s="1"/>
  <c r="AN395" i="81"/>
  <c r="AN496" i="81" s="1"/>
  <c r="AN410" i="81"/>
  <c r="AN511" i="81" s="1"/>
  <c r="AQ428" i="81"/>
  <c r="AQ529" i="81" s="1"/>
  <c r="AN404" i="81"/>
  <c r="AN505" i="81" s="1"/>
  <c r="AO413" i="81"/>
  <c r="AO514" i="81" s="1"/>
  <c r="AP434" i="81"/>
  <c r="AP535" i="81" s="1"/>
  <c r="AN403" i="81"/>
  <c r="AN504" i="81" s="1"/>
  <c r="AN419" i="81"/>
  <c r="AN520" i="81" s="1"/>
  <c r="AP441" i="81"/>
  <c r="AP542" i="81" s="1"/>
  <c r="AQ394" i="81"/>
  <c r="AQ495" i="81" s="1"/>
  <c r="AQ405" i="81"/>
  <c r="AQ506" i="81" s="1"/>
  <c r="AN418" i="81"/>
  <c r="AN519" i="81" s="1"/>
  <c r="AQ442" i="81"/>
  <c r="AQ543" i="81" s="1"/>
  <c r="AP395" i="81"/>
  <c r="AP496" i="81" s="1"/>
  <c r="AQ406" i="81"/>
  <c r="AQ507" i="81" s="1"/>
  <c r="AQ429" i="81"/>
  <c r="AQ530" i="81" s="1"/>
  <c r="AQ396" i="81"/>
  <c r="AQ497" i="81" s="1"/>
  <c r="AQ419" i="81"/>
  <c r="AQ520" i="81" s="1"/>
  <c r="AQ401" i="81"/>
  <c r="AQ502" i="81" s="1"/>
  <c r="AQ421" i="81"/>
  <c r="AQ522" i="81" s="1"/>
  <c r="AN439" i="81"/>
  <c r="AN540" i="81" s="1"/>
  <c r="AN446" i="81"/>
  <c r="AN547" i="81" s="1"/>
  <c r="AP438" i="81"/>
  <c r="AP539" i="81" s="1"/>
  <c r="AP423" i="81"/>
  <c r="AP524" i="81" s="1"/>
  <c r="AQ445" i="81"/>
  <c r="AQ546" i="81" s="1"/>
  <c r="AN427" i="81"/>
  <c r="AN528" i="81" s="1"/>
  <c r="AP384" i="81"/>
  <c r="AP485" i="81" s="1"/>
  <c r="AO415" i="81"/>
  <c r="AO516" i="81" s="1"/>
  <c r="AO444" i="81"/>
  <c r="AO545" i="81" s="1"/>
  <c r="AO429" i="81"/>
  <c r="AO530" i="81" s="1"/>
  <c r="AN423" i="81"/>
  <c r="AN524" i="81" s="1"/>
  <c r="AO392" i="81"/>
  <c r="AO493" i="81" s="1"/>
  <c r="AP378" i="81"/>
  <c r="AP479" i="81" s="1"/>
  <c r="AQ400" i="81"/>
  <c r="AQ501" i="81" s="1"/>
  <c r="AN392" i="81"/>
  <c r="AN493" i="81" s="1"/>
  <c r="AO395" i="81"/>
  <c r="AO496" i="81" s="1"/>
  <c r="AN383" i="81"/>
  <c r="AN484" i="81" s="1"/>
  <c r="AP397" i="81"/>
  <c r="AP498" i="81" s="1"/>
  <c r="AP382" i="81"/>
  <c r="AP483" i="81" s="1"/>
  <c r="AO377" i="81"/>
  <c r="AO478" i="81" s="1"/>
  <c r="AP388" i="81"/>
  <c r="AP489" i="81" s="1"/>
  <c r="AN405" i="81"/>
  <c r="AN506" i="81" s="1"/>
  <c r="AO433" i="81"/>
  <c r="AO534" i="81" s="1"/>
  <c r="AN411" i="81"/>
  <c r="AN512" i="81" s="1"/>
  <c r="AO430" i="81"/>
  <c r="AO531" i="81" s="1"/>
  <c r="AP405" i="81"/>
  <c r="AP506" i="81" s="1"/>
  <c r="AP414" i="81"/>
  <c r="AP515" i="81" s="1"/>
  <c r="AQ440" i="81"/>
  <c r="AQ541" i="81" s="1"/>
  <c r="AO404" i="81"/>
  <c r="AO505" i="81" s="1"/>
  <c r="AP422" i="81"/>
  <c r="AP523" i="81" s="1"/>
  <c r="AP442" i="81"/>
  <c r="AP543" i="81" s="1"/>
  <c r="AO396" i="81"/>
  <c r="AO497" i="81" s="1"/>
  <c r="AP406" i="81"/>
  <c r="AP507" i="81" s="1"/>
  <c r="AO419" i="81"/>
  <c r="AO520" i="81" s="1"/>
  <c r="AP396" i="81"/>
  <c r="AP497" i="81" s="1"/>
  <c r="AO417" i="81"/>
  <c r="AO518" i="81" s="1"/>
  <c r="AP431" i="81"/>
  <c r="AP532" i="81" s="1"/>
  <c r="AN398" i="81"/>
  <c r="AN499" i="81" s="1"/>
  <c r="AO420" i="81"/>
  <c r="AO521" i="81" s="1"/>
  <c r="AQ402" i="81"/>
  <c r="AQ503" i="81" s="1"/>
  <c r="AN426" i="81"/>
  <c r="AN527" i="81" s="1"/>
  <c r="AO440" i="81"/>
  <c r="AO541" i="81" s="1"/>
  <c r="AQ426" i="81"/>
  <c r="AQ527" i="81" s="1"/>
  <c r="AQ439" i="81"/>
  <c r="AQ540" i="81" s="1"/>
  <c r="AP432" i="81"/>
  <c r="AP533" i="81" s="1"/>
  <c r="AQ446" i="81"/>
  <c r="AQ547" i="81" s="1"/>
  <c r="AN428" i="81"/>
  <c r="AN529" i="81" s="1"/>
  <c r="AO398" i="81"/>
  <c r="AO499" i="81" s="1"/>
  <c r="AO388" i="81"/>
  <c r="AO489" i="81" s="1"/>
  <c r="AP380" i="81"/>
  <c r="AP481" i="81" s="1"/>
  <c r="AO410" i="81"/>
  <c r="AO511" i="81" s="1"/>
  <c r="AN390" i="81"/>
  <c r="AN491" i="81" s="1"/>
  <c r="AP402" i="81"/>
  <c r="AP503" i="81" s="1"/>
  <c r="AN440" i="81"/>
  <c r="AN541" i="81" s="1"/>
  <c r="AN389" i="81"/>
  <c r="AN490" i="81" s="1"/>
  <c r="AQ398" i="81"/>
  <c r="AQ499" i="81" s="1"/>
  <c r="AO381" i="81"/>
  <c r="AO482" i="81" s="1"/>
  <c r="AN387" i="81"/>
  <c r="AN488" i="81" s="1"/>
  <c r="AO379" i="81"/>
  <c r="AO480" i="81" s="1"/>
  <c r="AN393" i="81"/>
  <c r="AN494" i="81" s="1"/>
  <c r="AP399" i="81"/>
  <c r="AP500" i="81" s="1"/>
  <c r="AQ399" i="81"/>
  <c r="AQ500" i="81" s="1"/>
  <c r="AN378" i="81"/>
  <c r="AN479" i="81" s="1"/>
  <c r="AN409" i="81"/>
  <c r="AN510" i="81" s="1"/>
  <c r="AN396" i="81"/>
  <c r="AN497" i="81" s="1"/>
  <c r="AN406" i="81"/>
  <c r="AN507" i="81" s="1"/>
  <c r="AQ384" i="81"/>
  <c r="AQ485" i="81" s="1"/>
  <c r="AO408" i="81"/>
  <c r="AO509" i="81" s="1"/>
  <c r="AO380" i="81"/>
  <c r="AO481" i="81" s="1"/>
  <c r="AO383" i="81"/>
  <c r="AO484" i="81" s="1"/>
  <c r="AP379" i="81"/>
  <c r="AP480" i="81" s="1"/>
  <c r="AQ390" i="81"/>
  <c r="AQ491" i="81" s="1"/>
  <c r="AO407" i="81"/>
  <c r="AO508" i="81" s="1"/>
  <c r="AO397" i="81"/>
  <c r="AO498" i="81" s="1"/>
  <c r="AN412" i="81"/>
  <c r="AN513" i="81" s="1"/>
  <c r="AO434" i="81"/>
  <c r="AO535" i="81" s="1"/>
  <c r="AO406" i="81"/>
  <c r="AO507" i="81" s="1"/>
  <c r="AQ415" i="81"/>
  <c r="AQ516" i="81" s="1"/>
  <c r="AO441" i="81"/>
  <c r="AO542" i="81" s="1"/>
  <c r="AQ408" i="81"/>
  <c r="AQ509" i="81" s="1"/>
  <c r="AQ424" i="81"/>
  <c r="AQ525" i="81" s="1"/>
  <c r="AN399" i="81"/>
  <c r="AN500" i="81" s="1"/>
  <c r="AQ410" i="81"/>
  <c r="AQ511" i="81" s="1"/>
  <c r="AQ422" i="81"/>
  <c r="AQ523" i="81" s="1"/>
  <c r="AO399" i="81"/>
  <c r="AO500" i="81" s="1"/>
  <c r="AP419" i="81"/>
  <c r="AP520" i="81" s="1"/>
  <c r="AN437" i="81"/>
  <c r="AN538" i="81" s="1"/>
  <c r="AP400" i="81"/>
  <c r="AP501" i="81" s="1"/>
  <c r="AP421" i="81"/>
  <c r="AP522" i="81" s="1"/>
  <c r="AN407" i="81"/>
  <c r="AN508" i="81" s="1"/>
  <c r="AP428" i="81"/>
  <c r="AP529" i="81" s="1"/>
  <c r="AN432" i="81"/>
  <c r="AN533" i="81" s="1"/>
  <c r="AQ441" i="81"/>
  <c r="AQ542" i="81" s="1"/>
  <c r="AQ430" i="81"/>
  <c r="AQ531" i="81" s="1"/>
  <c r="AN442" i="81"/>
  <c r="AN543" i="81" s="1"/>
  <c r="AQ433" i="81"/>
  <c r="AQ534" i="81" s="1"/>
  <c r="AQ432" i="81"/>
  <c r="AQ533" i="81" s="1"/>
  <c r="AQ443" i="81"/>
  <c r="AQ544" i="81" s="1"/>
  <c r="AP416" i="81"/>
  <c r="AP517" i="81" s="1"/>
  <c r="AP411" i="81"/>
  <c r="AP512" i="81" s="1"/>
  <c r="AO389" i="81"/>
  <c r="AO490" i="81" s="1"/>
  <c r="AO416" i="81"/>
  <c r="AO517" i="81" s="1"/>
  <c r="AN379" i="81"/>
  <c r="AN480" i="81" s="1"/>
  <c r="AN397" i="81"/>
  <c r="AN498" i="81" s="1"/>
  <c r="AQ418" i="81"/>
  <c r="AQ519" i="81" s="1"/>
  <c r="AP385" i="81"/>
  <c r="AP486" i="81" s="1"/>
  <c r="AP420" i="81"/>
  <c r="AP521" i="81" s="1"/>
  <c r="AO382" i="81"/>
  <c r="AO483" i="81" s="1"/>
  <c r="AQ385" i="81"/>
  <c r="AQ486" i="81" s="1"/>
  <c r="AN381" i="81"/>
  <c r="AN482" i="81" s="1"/>
  <c r="AP439" i="81"/>
  <c r="AP540" i="81" s="1"/>
  <c r="AQ380" i="81"/>
  <c r="AQ481" i="81" s="1"/>
  <c r="AP398" i="81"/>
  <c r="AP499" i="81" s="1"/>
  <c r="AN413" i="81"/>
  <c r="AN514" i="81" s="1"/>
  <c r="AN435" i="81"/>
  <c r="AN536" i="81" s="1"/>
  <c r="AQ407" i="81"/>
  <c r="AQ508" i="81" s="1"/>
  <c r="AQ420" i="81"/>
  <c r="AQ521" i="81" s="1"/>
  <c r="AN443" i="81"/>
  <c r="AN544" i="81" s="1"/>
  <c r="AQ409" i="81"/>
  <c r="AQ510" i="81" s="1"/>
  <c r="AN425" i="81"/>
  <c r="AN526" i="81" s="1"/>
  <c r="AQ387" i="81"/>
  <c r="AQ488" i="81" s="1"/>
  <c r="AN400" i="81"/>
  <c r="AN501" i="81" s="1"/>
  <c r="AQ411" i="81"/>
  <c r="AQ512" i="81" s="1"/>
  <c r="AO425" i="81"/>
  <c r="AO526" i="81" s="1"/>
  <c r="AQ383" i="81"/>
  <c r="AQ484" i="81" s="1"/>
  <c r="AO400" i="81"/>
  <c r="AO501" i="81" s="1"/>
  <c r="AN420" i="81"/>
  <c r="AN521" i="81" s="1"/>
  <c r="AP389" i="81"/>
  <c r="AP490" i="81" s="1"/>
  <c r="AQ403" i="81"/>
  <c r="AQ504" i="81" s="1"/>
  <c r="AO423" i="81"/>
  <c r="AO524" i="81" s="1"/>
  <c r="AN408" i="81"/>
  <c r="AN509" i="81" s="1"/>
  <c r="AO438" i="81"/>
  <c r="AO539" i="81" s="1"/>
  <c r="AN433" i="81"/>
  <c r="AN534" i="81" s="1"/>
  <c r="AQ431" i="81"/>
  <c r="AQ532" i="81" s="1"/>
  <c r="AO443" i="81"/>
  <c r="AO544" i="81" s="1"/>
  <c r="AQ434" i="81"/>
  <c r="AQ535" i="81" s="1"/>
  <c r="AN441" i="81"/>
  <c r="AN542" i="81" s="1"/>
  <c r="AN424" i="81"/>
  <c r="AN525" i="81" s="1"/>
  <c r="AQ386" i="81"/>
  <c r="AQ487" i="81" s="1"/>
  <c r="AN430" i="81"/>
  <c r="AN531" i="81" s="1"/>
  <c r="AP394" i="81"/>
  <c r="AP495" i="81" s="1"/>
  <c r="AQ377" i="81"/>
  <c r="AQ478" i="81" s="1"/>
  <c r="AN377" i="81"/>
  <c r="AN478" i="81" s="1"/>
  <c r="AQ381" i="81"/>
  <c r="AQ482" i="81" s="1"/>
  <c r="AO405" i="81"/>
  <c r="AO506" i="81" s="1"/>
  <c r="AO414" i="81"/>
  <c r="AO515" i="81" s="1"/>
  <c r="AP440" i="81"/>
  <c r="AP541" i="81" s="1"/>
  <c r="AP409" i="81"/>
  <c r="AP510" i="81" s="1"/>
  <c r="AO424" i="81"/>
  <c r="AO525" i="81" s="1"/>
  <c r="AP410" i="81"/>
  <c r="AP511" i="81" s="1"/>
  <c r="AP427" i="81"/>
  <c r="AP528" i="81" s="1"/>
  <c r="AQ388" i="81"/>
  <c r="AQ489" i="81" s="1"/>
  <c r="AO401" i="81"/>
  <c r="AO502" i="81" s="1"/>
  <c r="AQ412" i="81"/>
  <c r="AQ513" i="81" s="1"/>
  <c r="AQ427" i="81"/>
  <c r="AQ528" i="81" s="1"/>
  <c r="AN386" i="81"/>
  <c r="AN487" i="81" s="1"/>
  <c r="AP401" i="81"/>
  <c r="AP502" i="81" s="1"/>
  <c r="AO421" i="81"/>
  <c r="AO522" i="81" s="1"/>
  <c r="AP390" i="81"/>
  <c r="AP491" i="81" s="1"/>
  <c r="AN415" i="81"/>
  <c r="AN516" i="81" s="1"/>
  <c r="AQ425" i="81"/>
  <c r="AQ526" i="81" s="1"/>
  <c r="AN414" i="81"/>
  <c r="AN515" i="81" s="1"/>
  <c r="AO439" i="81"/>
  <c r="AO540" i="81" s="1"/>
  <c r="AN434" i="81"/>
  <c r="AN535" i="81" s="1"/>
  <c r="AO445" i="81"/>
  <c r="AO546" i="81" s="1"/>
  <c r="AP433" i="81"/>
  <c r="AP534" i="81" s="1"/>
  <c r="AP444" i="81"/>
  <c r="AP545" i="81" s="1"/>
  <c r="AQ436" i="81"/>
  <c r="AQ537" i="81" s="1"/>
  <c r="AP443" i="81"/>
  <c r="AP544" i="81" s="1"/>
  <c r="AT582" i="81"/>
  <c r="Q77" i="79"/>
  <c r="AO376" i="81"/>
  <c r="AO477" i="81" s="1"/>
  <c r="AP376" i="81"/>
  <c r="AP477" i="81" s="1"/>
  <c r="AN376" i="81"/>
  <c r="AN477" i="81" s="1"/>
  <c r="B174" i="81"/>
  <c r="B183" i="81"/>
  <c r="B175" i="81"/>
  <c r="B182" i="81"/>
  <c r="B177" i="81"/>
  <c r="B181" i="81"/>
  <c r="B172" i="81"/>
  <c r="B178" i="81"/>
  <c r="B179" i="81"/>
  <c r="B171" i="81"/>
  <c r="B185" i="81"/>
  <c r="AQ375" i="81"/>
  <c r="AQ476" i="81" s="1"/>
  <c r="AQ376" i="81"/>
  <c r="AQ477" i="81" s="1"/>
  <c r="AJ375" i="81"/>
  <c r="AJ476" i="81" s="1"/>
  <c r="AJ376" i="81"/>
  <c r="AJ477" i="81" s="1"/>
  <c r="AI477" i="81"/>
  <c r="AI579" i="81" s="1"/>
  <c r="AH375" i="81"/>
  <c r="AH476" i="81" s="1"/>
  <c r="AH376" i="81"/>
  <c r="AH477" i="81" s="1"/>
  <c r="B189" i="81"/>
  <c r="B267" i="81"/>
  <c r="B190" i="81"/>
  <c r="B268" i="81"/>
  <c r="B191" i="81"/>
  <c r="B269" i="81"/>
  <c r="B176" i="81"/>
  <c r="B184" i="81"/>
  <c r="B262" i="81"/>
  <c r="B270" i="81"/>
  <c r="B263" i="81"/>
  <c r="B186" i="81"/>
  <c r="B264" i="81"/>
  <c r="B187" i="81"/>
  <c r="B265" i="81"/>
  <c r="B180" i="81"/>
  <c r="B188" i="81"/>
  <c r="B266" i="81"/>
  <c r="B173" i="81"/>
  <c r="AN579" i="81" l="1"/>
  <c r="AP579" i="81"/>
  <c r="AO579" i="81"/>
  <c r="AO578" i="81" s="1"/>
  <c r="AO582" i="81" s="1"/>
  <c r="AJ579" i="81"/>
  <c r="AJ578" i="81" s="1"/>
  <c r="AQ579" i="81"/>
  <c r="AH579" i="81"/>
  <c r="U373" i="81" a="1"/>
  <c r="U373" i="81" s="1"/>
  <c r="O373" i="81" a="1"/>
  <c r="O373" i="81" s="1"/>
  <c r="H373" i="81" a="1"/>
  <c r="H373" i="81" s="1"/>
  <c r="B373" i="81" a="1"/>
  <c r="B373" i="81" s="1"/>
  <c r="AC372" i="81" a="1"/>
  <c r="AC372" i="81" s="1"/>
  <c r="T372" i="81" a="1"/>
  <c r="T372" i="81" s="1"/>
  <c r="K372" i="81" a="1"/>
  <c r="K372" i="81" s="1"/>
  <c r="A372" i="81" a="1"/>
  <c r="A372" i="81" s="1"/>
  <c r="AB371" i="81" a="1"/>
  <c r="AB371" i="81" s="1"/>
  <c r="V371" i="81" a="1"/>
  <c r="V371" i="81" s="1"/>
  <c r="O371" i="81" a="1"/>
  <c r="O371" i="81" s="1"/>
  <c r="I371" i="81" a="1"/>
  <c r="I371" i="81" s="1"/>
  <c r="Y370" i="81" a="1"/>
  <c r="Y370" i="81" s="1"/>
  <c r="T370" i="81" a="1"/>
  <c r="T370" i="81" s="1"/>
  <c r="K370" i="81" a="1"/>
  <c r="K370" i="81" s="1"/>
  <c r="B370" i="81" a="1"/>
  <c r="B370" i="81" s="1"/>
  <c r="W369" i="81" a="1"/>
  <c r="W369" i="81" s="1"/>
  <c r="Q369" i="81" a="1"/>
  <c r="Q369" i="81" s="1"/>
  <c r="J369" i="81" a="1"/>
  <c r="J369" i="81" s="1"/>
  <c r="D369" i="81" a="1"/>
  <c r="D369" i="81" s="1"/>
  <c r="Z368" i="81" a="1"/>
  <c r="Z368" i="81" s="1"/>
  <c r="AG373" i="81" a="1"/>
  <c r="AG373" i="81" s="1"/>
  <c r="AA373" i="81" a="1"/>
  <c r="AA373" i="81" s="1"/>
  <c r="T373" i="81" a="1"/>
  <c r="T373" i="81" s="1"/>
  <c r="N373" i="81" a="1"/>
  <c r="N373" i="81" s="1"/>
  <c r="A373" i="81" a="1"/>
  <c r="A373" i="81" s="1"/>
  <c r="AG372" i="81" a="1"/>
  <c r="AG372" i="81" s="1"/>
  <c r="X372" i="81" a="1"/>
  <c r="X372" i="81" s="1"/>
  <c r="O372" i="81" a="1"/>
  <c r="O372" i="81" s="1"/>
  <c r="F372" i="81" a="1"/>
  <c r="F372" i="81" s="1"/>
  <c r="AA371" i="81" a="1"/>
  <c r="AA371" i="81" s="1"/>
  <c r="U371" i="81" a="1"/>
  <c r="U371" i="81" s="1"/>
  <c r="H371" i="81" a="1"/>
  <c r="H371" i="81" s="1"/>
  <c r="B371" i="81" a="1"/>
  <c r="B371" i="81" s="1"/>
  <c r="AC370" i="81" a="1"/>
  <c r="AC370" i="81" s="1"/>
  <c r="X370" i="81" a="1"/>
  <c r="X370" i="81" s="1"/>
  <c r="O370" i="81" a="1"/>
  <c r="O370" i="81" s="1"/>
  <c r="F370" i="81" a="1"/>
  <c r="F370" i="81" s="1"/>
  <c r="AC369" i="81" a="1"/>
  <c r="AC369" i="81" s="1"/>
  <c r="V369" i="81" a="1"/>
  <c r="V369" i="81" s="1"/>
  <c r="P369" i="81" a="1"/>
  <c r="P369" i="81" s="1"/>
  <c r="C369" i="81" a="1"/>
  <c r="C369" i="81" s="1"/>
  <c r="AR368" i="81" a="1"/>
  <c r="AR368" i="81" s="1"/>
  <c r="AD368" i="81" a="1"/>
  <c r="AD368" i="81" s="1"/>
  <c r="U368" i="81" a="1"/>
  <c r="U368" i="81" s="1"/>
  <c r="L368" i="81" a="1"/>
  <c r="L368" i="81" s="1"/>
  <c r="G368" i="81" a="1"/>
  <c r="G368" i="81" s="1"/>
  <c r="B368" i="81" a="1"/>
  <c r="B368" i="81" s="1"/>
  <c r="AD367" i="81" a="1"/>
  <c r="AD367" i="81" s="1"/>
  <c r="X367" i="81" a="1"/>
  <c r="X367" i="81" s="1"/>
  <c r="Q367" i="81" a="1"/>
  <c r="Q367" i="81" s="1"/>
  <c r="K367" i="81" a="1"/>
  <c r="K367" i="81" s="1"/>
  <c r="AE366" i="81" a="1"/>
  <c r="AE366" i="81" s="1"/>
  <c r="Z366" i="81" a="1"/>
  <c r="Z366" i="81" s="1"/>
  <c r="Q366" i="81" a="1"/>
  <c r="Q366" i="81" s="1"/>
  <c r="H366" i="81" a="1"/>
  <c r="H366" i="81" s="1"/>
  <c r="AR365" i="81" a="1"/>
  <c r="AR365" i="81" s="1"/>
  <c r="Y365" i="81" a="1"/>
  <c r="Y365" i="81" s="1"/>
  <c r="S365" i="81" a="1"/>
  <c r="S365" i="81" s="1"/>
  <c r="L365" i="81" a="1"/>
  <c r="L365" i="81" s="1"/>
  <c r="F365" i="81" a="1"/>
  <c r="F365" i="81" s="1"/>
  <c r="AF364" i="81" a="1"/>
  <c r="AF364" i="81" s="1"/>
  <c r="W364" i="81" a="1"/>
  <c r="W364" i="81" s="1"/>
  <c r="N364" i="81" a="1"/>
  <c r="N364" i="81" s="1"/>
  <c r="I364" i="81" a="1"/>
  <c r="I364" i="81" s="1"/>
  <c r="D364" i="81" a="1"/>
  <c r="D364" i="81" s="1"/>
  <c r="AF363" i="81" a="1"/>
  <c r="AF363" i="81" s="1"/>
  <c r="Z363" i="81" a="1"/>
  <c r="Z363" i="81" s="1"/>
  <c r="S363" i="81" a="1"/>
  <c r="S363" i="81" s="1"/>
  <c r="M363" i="81" a="1"/>
  <c r="M363" i="81" s="1"/>
  <c r="AF362" i="81" a="1"/>
  <c r="AF362" i="81" s="1"/>
  <c r="W362" i="81" a="1"/>
  <c r="W362" i="81" s="1"/>
  <c r="N362" i="81" a="1"/>
  <c r="N362" i="81" s="1"/>
  <c r="AF373" i="81" a="1"/>
  <c r="AF373" i="81" s="1"/>
  <c r="Z373" i="81" a="1"/>
  <c r="Z373" i="81" s="1"/>
  <c r="M373" i="81" a="1"/>
  <c r="M373" i="81" s="1"/>
  <c r="G373" i="81" a="1"/>
  <c r="G373" i="81" s="1"/>
  <c r="AB372" i="81" a="1"/>
  <c r="AB372" i="81" s="1"/>
  <c r="S372" i="81" a="1"/>
  <c r="S372" i="81" s="1"/>
  <c r="J372" i="81" a="1"/>
  <c r="J372" i="81" s="1"/>
  <c r="E372" i="81" a="1"/>
  <c r="E372" i="81" s="1"/>
  <c r="AG371" i="81" a="1"/>
  <c r="AG371" i="81" s="1"/>
  <c r="T371" i="81" a="1"/>
  <c r="T371" i="81" s="1"/>
  <c r="N371" i="81" a="1"/>
  <c r="N371" i="81" s="1"/>
  <c r="G371" i="81" a="1"/>
  <c r="G371" i="81" s="1"/>
  <c r="A371" i="81" a="1"/>
  <c r="A371" i="81" s="1"/>
  <c r="AG370" i="81" a="1"/>
  <c r="AG370" i="81" s="1"/>
  <c r="AB370" i="81" a="1"/>
  <c r="AB370" i="81" s="1"/>
  <c r="S370" i="81" a="1"/>
  <c r="S370" i="81" s="1"/>
  <c r="J370" i="81" a="1"/>
  <c r="J370" i="81" s="1"/>
  <c r="A370" i="81" a="1"/>
  <c r="A370" i="81" s="1"/>
  <c r="AB369" i="81" a="1"/>
  <c r="AB369" i="81" s="1"/>
  <c r="O369" i="81" a="1"/>
  <c r="O369" i="81" s="1"/>
  <c r="I369" i="81" a="1"/>
  <c r="I369" i="81" s="1"/>
  <c r="B369" i="81" a="1"/>
  <c r="B369" i="81" s="1"/>
  <c r="Y368" i="81" a="1"/>
  <c r="Y368" i="81" s="1"/>
  <c r="P368" i="81" a="1"/>
  <c r="P368" i="81" s="1"/>
  <c r="K368" i="81" a="1"/>
  <c r="K368" i="81" s="1"/>
  <c r="AR373" i="81" a="1"/>
  <c r="AR373" i="81" s="1"/>
  <c r="Y373" i="81" a="1"/>
  <c r="Y373" i="81" s="1"/>
  <c r="S373" i="81" a="1"/>
  <c r="S373" i="81" s="1"/>
  <c r="L373" i="81" a="1"/>
  <c r="L373" i="81" s="1"/>
  <c r="F373" i="81" a="1"/>
  <c r="F373" i="81" s="1"/>
  <c r="AF372" i="81" a="1"/>
  <c r="AF372" i="81" s="1"/>
  <c r="W372" i="81" a="1"/>
  <c r="W372" i="81" s="1"/>
  <c r="N372" i="81" a="1"/>
  <c r="N372" i="81" s="1"/>
  <c r="I372" i="81" a="1"/>
  <c r="I372" i="81" s="1"/>
  <c r="D372" i="81" a="1"/>
  <c r="D372" i="81" s="1"/>
  <c r="AF371" i="81" a="1"/>
  <c r="AF371" i="81" s="1"/>
  <c r="Z371" i="81" a="1"/>
  <c r="Z371" i="81" s="1"/>
  <c r="S371" i="81" a="1"/>
  <c r="S371" i="81" s="1"/>
  <c r="M371" i="81" a="1"/>
  <c r="M371" i="81" s="1"/>
  <c r="AF370" i="81" a="1"/>
  <c r="AF370" i="81" s="1"/>
  <c r="W370" i="81" a="1"/>
  <c r="W370" i="81" s="1"/>
  <c r="N370" i="81" a="1"/>
  <c r="N370" i="81" s="1"/>
  <c r="E370" i="81" a="1"/>
  <c r="E370" i="81" s="1"/>
  <c r="AA369" i="81" a="1"/>
  <c r="AA369" i="81" s="1"/>
  <c r="U369" i="81" a="1"/>
  <c r="U369" i="81" s="1"/>
  <c r="N369" i="81" a="1"/>
  <c r="N369" i="81" s="1"/>
  <c r="H369" i="81" a="1"/>
  <c r="H369" i="81" s="1"/>
  <c r="AC368" i="81" a="1"/>
  <c r="AC368" i="81" s="1"/>
  <c r="T368" i="81" a="1"/>
  <c r="T368" i="81" s="1"/>
  <c r="O368" i="81" a="1"/>
  <c r="O368" i="81" s="1"/>
  <c r="F368" i="81" a="1"/>
  <c r="F368" i="81" s="1"/>
  <c r="A368" i="81" a="1"/>
  <c r="A368" i="81" s="1"/>
  <c r="V367" i="81" a="1"/>
  <c r="V367" i="81" s="1"/>
  <c r="P367" i="81" a="1"/>
  <c r="P367" i="81" s="1"/>
  <c r="I367" i="81" a="1"/>
  <c r="I367" i="81" s="1"/>
  <c r="C367" i="81" a="1"/>
  <c r="C367" i="81" s="1"/>
  <c r="Y366" i="81" a="1"/>
  <c r="Y366" i="81" s="1"/>
  <c r="P366" i="81" a="1"/>
  <c r="P366" i="81" s="1"/>
  <c r="G366" i="81" a="1"/>
  <c r="G366" i="81" s="1"/>
  <c r="B366" i="81" a="1"/>
  <c r="B366" i="81" s="1"/>
  <c r="AD365" i="81" a="1"/>
  <c r="AD365" i="81" s="1"/>
  <c r="Q365" i="81" a="1"/>
  <c r="Q365" i="81" s="1"/>
  <c r="K365" i="81" a="1"/>
  <c r="K365" i="81" s="1"/>
  <c r="D365" i="81" a="1"/>
  <c r="D365" i="81" s="1"/>
  <c r="AE364" i="81" a="1"/>
  <c r="AE364" i="81" s="1"/>
  <c r="V364" i="81" a="1"/>
  <c r="V364" i="81" s="1"/>
  <c r="Q364" i="81" a="1"/>
  <c r="Q364" i="81" s="1"/>
  <c r="H364" i="81" a="1"/>
  <c r="H364" i="81" s="1"/>
  <c r="C364" i="81" a="1"/>
  <c r="C364" i="81" s="1"/>
  <c r="X363" i="81" a="1"/>
  <c r="X363" i="81" s="1"/>
  <c r="R363" i="81" a="1"/>
  <c r="R363" i="81" s="1"/>
  <c r="K363" i="81" a="1"/>
  <c r="K363" i="81" s="1"/>
  <c r="E363" i="81" a="1"/>
  <c r="E363" i="81" s="1"/>
  <c r="AE373" i="81" a="1"/>
  <c r="AE373" i="81" s="1"/>
  <c r="X373" i="81" a="1"/>
  <c r="X373" i="81" s="1"/>
  <c r="R373" i="81" a="1"/>
  <c r="R373" i="81" s="1"/>
  <c r="E373" i="81" a="1"/>
  <c r="E373" i="81" s="1"/>
  <c r="AA372" i="81" a="1"/>
  <c r="AA372" i="81" s="1"/>
  <c r="R372" i="81" a="1"/>
  <c r="R372" i="81" s="1"/>
  <c r="M372" i="81" a="1"/>
  <c r="M372" i="81" s="1"/>
  <c r="AR371" i="81" a="1"/>
  <c r="AR371" i="81" s="1"/>
  <c r="AE371" i="81" a="1"/>
  <c r="AE371" i="81" s="1"/>
  <c r="Y371" i="81" a="1"/>
  <c r="Y371" i="81" s="1"/>
  <c r="L371" i="81" a="1"/>
  <c r="L371" i="81" s="1"/>
  <c r="F371" i="81" a="1"/>
  <c r="F371" i="81" s="1"/>
  <c r="AA370" i="81" a="1"/>
  <c r="AA370" i="81" s="1"/>
  <c r="R370" i="81" a="1"/>
  <c r="R370" i="81" s="1"/>
  <c r="I370" i="81" a="1"/>
  <c r="I370" i="81" s="1"/>
  <c r="D370" i="81" a="1"/>
  <c r="D370" i="81" s="1"/>
  <c r="AG369" i="81" a="1"/>
  <c r="AG369" i="81" s="1"/>
  <c r="Z369" i="81" a="1"/>
  <c r="Z369" i="81" s="1"/>
  <c r="T369" i="81" a="1"/>
  <c r="T369" i="81" s="1"/>
  <c r="G369" i="81" a="1"/>
  <c r="G369" i="81" s="1"/>
  <c r="A369" i="81" a="1"/>
  <c r="A369" i="81" s="1"/>
  <c r="AG368" i="81" a="1"/>
  <c r="AG368" i="81" s="1"/>
  <c r="X368" i="81" a="1"/>
  <c r="X368" i="81" s="1"/>
  <c r="S368" i="81" a="1"/>
  <c r="S368" i="81" s="1"/>
  <c r="AD373" i="81" a="1"/>
  <c r="AD373" i="81" s="1"/>
  <c r="Q373" i="81" a="1"/>
  <c r="Q373" i="81" s="1"/>
  <c r="K373" i="81" a="1"/>
  <c r="K373" i="81" s="1"/>
  <c r="D373" i="81" a="1"/>
  <c r="D373" i="81" s="1"/>
  <c r="AE372" i="81" a="1"/>
  <c r="AE372" i="81" s="1"/>
  <c r="V372" i="81" a="1"/>
  <c r="V372" i="81" s="1"/>
  <c r="Q372" i="81" a="1"/>
  <c r="Q372" i="81" s="1"/>
  <c r="H372" i="81" a="1"/>
  <c r="H372" i="81" s="1"/>
  <c r="C372" i="81" a="1"/>
  <c r="C372" i="81" s="1"/>
  <c r="X371" i="81" a="1"/>
  <c r="X371" i="81" s="1"/>
  <c r="R371" i="81" a="1"/>
  <c r="R371" i="81" s="1"/>
  <c r="K371" i="81" a="1"/>
  <c r="K371" i="81" s="1"/>
  <c r="E371" i="81" a="1"/>
  <c r="E371" i="81" s="1"/>
  <c r="AE370" i="81" a="1"/>
  <c r="AE370" i="81" s="1"/>
  <c r="V370" i="81" a="1"/>
  <c r="V370" i="81" s="1"/>
  <c r="M370" i="81" a="1"/>
  <c r="M370" i="81" s="1"/>
  <c r="H370" i="81" a="1"/>
  <c r="H370" i="81" s="1"/>
  <c r="AF369" i="81" a="1"/>
  <c r="AF369" i="81" s="1"/>
  <c r="S369" i="81" a="1"/>
  <c r="S369" i="81" s="1"/>
  <c r="M369" i="81" a="1"/>
  <c r="M369" i="81" s="1"/>
  <c r="F369" i="81" a="1"/>
  <c r="F369" i="81" s="1"/>
  <c r="AB368" i="81" a="1"/>
  <c r="AB368" i="81" s="1"/>
  <c r="W368" i="81" a="1"/>
  <c r="W368" i="81" s="1"/>
  <c r="N368" i="81" a="1"/>
  <c r="N368" i="81" s="1"/>
  <c r="E368" i="81" a="1"/>
  <c r="E368" i="81" s="1"/>
  <c r="AG367" i="81" a="1"/>
  <c r="AG367" i="81" s="1"/>
  <c r="AA367" i="81" a="1"/>
  <c r="AA367" i="81" s="1"/>
  <c r="N367" i="81" a="1"/>
  <c r="N367" i="81" s="1"/>
  <c r="H367" i="81" a="1"/>
  <c r="H367" i="81" s="1"/>
  <c r="A367" i="81" a="1"/>
  <c r="A367" i="81" s="1"/>
  <c r="AG366" i="81" a="1"/>
  <c r="AG366" i="81" s="1"/>
  <c r="X366" i="81" a="1"/>
  <c r="X366" i="81" s="1"/>
  <c r="O366" i="81" a="1"/>
  <c r="O366" i="81" s="1"/>
  <c r="J366" i="81" a="1"/>
  <c r="J366" i="81" s="1"/>
  <c r="A366" i="81" a="1"/>
  <c r="A366" i="81" s="1"/>
  <c r="AB365" i="81" a="1"/>
  <c r="AB365" i="81" s="1"/>
  <c r="V365" i="81" a="1"/>
  <c r="V365" i="81" s="1"/>
  <c r="I365" i="81" a="1"/>
  <c r="I365" i="81" s="1"/>
  <c r="C365" i="81" a="1"/>
  <c r="C365" i="81" s="1"/>
  <c r="AD364" i="81" a="1"/>
  <c r="AD364" i="81" s="1"/>
  <c r="Y364" i="81" a="1"/>
  <c r="Y364" i="81" s="1"/>
  <c r="P364" i="81" a="1"/>
  <c r="P364" i="81" s="1"/>
  <c r="G364" i="81" a="1"/>
  <c r="G364" i="81" s="1"/>
  <c r="B364" i="81" a="1"/>
  <c r="B364" i="81" s="1"/>
  <c r="AC363" i="81" a="1"/>
  <c r="AC363" i="81" s="1"/>
  <c r="P363" i="81" a="1"/>
  <c r="P363" i="81" s="1"/>
  <c r="AC373" i="81" a="1"/>
  <c r="AC373" i="81" s="1"/>
  <c r="W373" i="81" a="1"/>
  <c r="W373" i="81" s="1"/>
  <c r="P373" i="81" a="1"/>
  <c r="P373" i="81" s="1"/>
  <c r="J373" i="81" a="1"/>
  <c r="J373" i="81" s="1"/>
  <c r="AR372" i="81" a="1"/>
  <c r="AR372" i="81" s="1"/>
  <c r="Z372" i="81" a="1"/>
  <c r="Z372" i="81" s="1"/>
  <c r="U372" i="81" a="1"/>
  <c r="U372" i="81" s="1"/>
  <c r="L372" i="81" a="1"/>
  <c r="L372" i="81" s="1"/>
  <c r="AD371" i="81" a="1"/>
  <c r="AD371" i="81" s="1"/>
  <c r="W371" i="81" a="1"/>
  <c r="W371" i="81" s="1"/>
  <c r="Q371" i="81" a="1"/>
  <c r="Q371" i="81" s="1"/>
  <c r="D371" i="81" a="1"/>
  <c r="D371" i="81" s="1"/>
  <c r="AR370" i="81" a="1"/>
  <c r="AR370" i="81" s="1"/>
  <c r="Z370" i="81" a="1"/>
  <c r="Z370" i="81" s="1"/>
  <c r="Q370" i="81" a="1"/>
  <c r="Q370" i="81" s="1"/>
  <c r="L370" i="81" a="1"/>
  <c r="L370" i="81" s="1"/>
  <c r="C370" i="81" a="1"/>
  <c r="C370" i="81" s="1"/>
  <c r="AR369" i="81" a="1"/>
  <c r="AR369" i="81" s="1"/>
  <c r="AE369" i="81" a="1"/>
  <c r="AE369" i="81" s="1"/>
  <c r="Y369" i="81" a="1"/>
  <c r="Y369" i="81" s="1"/>
  <c r="R369" i="81" a="1"/>
  <c r="R369" i="81" s="1"/>
  <c r="L369" i="81" a="1"/>
  <c r="L369" i="81" s="1"/>
  <c r="AF368" i="81" a="1"/>
  <c r="AF368" i="81" s="1"/>
  <c r="AA368" i="81" a="1"/>
  <c r="AA368" i="81" s="1"/>
  <c r="R368" i="81" a="1"/>
  <c r="R368" i="81" s="1"/>
  <c r="I368" i="81" a="1"/>
  <c r="I368" i="81" s="1"/>
  <c r="D368" i="81" a="1"/>
  <c r="D368" i="81" s="1"/>
  <c r="Z367" i="81" a="1"/>
  <c r="Z367" i="81" s="1"/>
  <c r="T367" i="81" a="1"/>
  <c r="T367" i="81" s="1"/>
  <c r="M367" i="81" a="1"/>
  <c r="M367" i="81" s="1"/>
  <c r="G367" i="81" a="1"/>
  <c r="G367" i="81" s="1"/>
  <c r="AB366" i="81" a="1"/>
  <c r="AB366" i="81" s="1"/>
  <c r="S366" i="81" a="1"/>
  <c r="S366" i="81" s="1"/>
  <c r="N366" i="81" a="1"/>
  <c r="N366" i="81" s="1"/>
  <c r="E366" i="81" a="1"/>
  <c r="E366" i="81" s="1"/>
  <c r="U365" i="81" a="1"/>
  <c r="U365" i="81" s="1"/>
  <c r="O365" i="81" a="1"/>
  <c r="O365" i="81" s="1"/>
  <c r="H365" i="81" a="1"/>
  <c r="H365" i="81" s="1"/>
  <c r="B365" i="81" a="1"/>
  <c r="B365" i="81" s="1"/>
  <c r="AC364" i="81" a="1"/>
  <c r="AC364" i="81" s="1"/>
  <c r="T364" i="81" a="1"/>
  <c r="T364" i="81" s="1"/>
  <c r="K364" i="81" a="1"/>
  <c r="K364" i="81" s="1"/>
  <c r="A364" i="81" a="1"/>
  <c r="A364" i="81" s="1"/>
  <c r="AB363" i="81" a="1"/>
  <c r="AB363" i="81" s="1"/>
  <c r="V363" i="81" a="1"/>
  <c r="V363" i="81" s="1"/>
  <c r="O363" i="81" a="1"/>
  <c r="O363" i="81" s="1"/>
  <c r="I363" i="81" a="1"/>
  <c r="I363" i="81" s="1"/>
  <c r="Y362" i="81" a="1"/>
  <c r="Y362" i="81" s="1"/>
  <c r="I373" i="81" a="1"/>
  <c r="I373" i="81" s="1"/>
  <c r="AD370" i="81" a="1"/>
  <c r="AD370" i="81" s="1"/>
  <c r="E369" i="81" a="1"/>
  <c r="E369" i="81" s="1"/>
  <c r="U367" i="81" a="1"/>
  <c r="U367" i="81" s="1"/>
  <c r="AR366" i="81" a="1"/>
  <c r="AR366" i="81" s="1"/>
  <c r="AF366" i="81" a="1"/>
  <c r="AF366" i="81" s="1"/>
  <c r="W366" i="81" a="1"/>
  <c r="W366" i="81" s="1"/>
  <c r="AA365" i="81" a="1"/>
  <c r="AA365" i="81" s="1"/>
  <c r="N365" i="81" a="1"/>
  <c r="N365" i="81" s="1"/>
  <c r="A365" i="81" a="1"/>
  <c r="A365" i="81" s="1"/>
  <c r="AE363" i="81" a="1"/>
  <c r="AE363" i="81" s="1"/>
  <c r="G363" i="81" a="1"/>
  <c r="G363" i="81" s="1"/>
  <c r="AC362" i="81" a="1"/>
  <c r="AC362" i="81" s="1"/>
  <c r="L362" i="81" a="1"/>
  <c r="L362" i="81" s="1"/>
  <c r="C362" i="81" a="1"/>
  <c r="C362" i="81" s="1"/>
  <c r="AR361" i="81" a="1"/>
  <c r="AR361" i="81" s="1"/>
  <c r="AE361" i="81" a="1"/>
  <c r="AE361" i="81" s="1"/>
  <c r="Y361" i="81" a="1"/>
  <c r="Y361" i="81" s="1"/>
  <c r="R361" i="81" a="1"/>
  <c r="R361" i="81" s="1"/>
  <c r="L361" i="81" a="1"/>
  <c r="L361" i="81" s="1"/>
  <c r="AF360" i="81" a="1"/>
  <c r="AF360" i="81" s="1"/>
  <c r="AA360" i="81" a="1"/>
  <c r="AA360" i="81" s="1"/>
  <c r="R360" i="81" a="1"/>
  <c r="R360" i="81" s="1"/>
  <c r="I360" i="81" a="1"/>
  <c r="I360" i="81" s="1"/>
  <c r="V359" i="81" a="1"/>
  <c r="V359" i="81" s="1"/>
  <c r="K359" i="81" a="1"/>
  <c r="K359" i="81" s="1"/>
  <c r="D359" i="81" a="1"/>
  <c r="D359" i="81" s="1"/>
  <c r="C373" i="81" a="1"/>
  <c r="C373" i="81" s="1"/>
  <c r="G372" i="81" a="1"/>
  <c r="G372" i="81" s="1"/>
  <c r="AC371" i="81" a="1"/>
  <c r="AC371" i="81" s="1"/>
  <c r="M368" i="81" a="1"/>
  <c r="M368" i="81" s="1"/>
  <c r="AF367" i="81" a="1"/>
  <c r="AF367" i="81" s="1"/>
  <c r="S367" i="81" a="1"/>
  <c r="S367" i="81" s="1"/>
  <c r="F367" i="81" a="1"/>
  <c r="F367" i="81" s="1"/>
  <c r="V366" i="81" a="1"/>
  <c r="V366" i="81" s="1"/>
  <c r="M366" i="81" a="1"/>
  <c r="M366" i="81" s="1"/>
  <c r="D366" i="81" a="1"/>
  <c r="D366" i="81" s="1"/>
  <c r="Z365" i="81" a="1"/>
  <c r="Z365" i="81" s="1"/>
  <c r="M365" i="81" a="1"/>
  <c r="M365" i="81" s="1"/>
  <c r="AB364" i="81" a="1"/>
  <c r="AB364" i="81" s="1"/>
  <c r="S364" i="81" a="1"/>
  <c r="S364" i="81" s="1"/>
  <c r="J364" i="81" a="1"/>
  <c r="J364" i="81" s="1"/>
  <c r="AD363" i="81" a="1"/>
  <c r="AD363" i="81" s="1"/>
  <c r="Q363" i="81" a="1"/>
  <c r="Q363" i="81" s="1"/>
  <c r="F363" i="81" a="1"/>
  <c r="F363" i="81" s="1"/>
  <c r="AR362" i="81" a="1"/>
  <c r="AR362" i="81" s="1"/>
  <c r="AB362" i="81" a="1"/>
  <c r="AB362" i="81" s="1"/>
  <c r="V362" i="81" a="1"/>
  <c r="V362" i="81" s="1"/>
  <c r="Q362" i="81" a="1"/>
  <c r="Q362" i="81" s="1"/>
  <c r="G362" i="81" a="1"/>
  <c r="G362" i="81" s="1"/>
  <c r="AD361" i="81" a="1"/>
  <c r="AD361" i="81" s="1"/>
  <c r="X361" i="81" a="1"/>
  <c r="X361" i="81" s="1"/>
  <c r="K361" i="81" a="1"/>
  <c r="K361" i="81" s="1"/>
  <c r="E361" i="81" a="1"/>
  <c r="E361" i="81" s="1"/>
  <c r="AE360" i="81" a="1"/>
  <c r="AE360" i="81" s="1"/>
  <c r="V360" i="81" a="1"/>
  <c r="V360" i="81" s="1"/>
  <c r="M360" i="81" a="1"/>
  <c r="M360" i="81" s="1"/>
  <c r="B372" i="81" a="1"/>
  <c r="B372" i="81" s="1"/>
  <c r="U370" i="81" a="1"/>
  <c r="U370" i="81" s="1"/>
  <c r="AE368" i="81" a="1"/>
  <c r="AE368" i="81" s="1"/>
  <c r="AE367" i="81" a="1"/>
  <c r="AE367" i="81" s="1"/>
  <c r="R367" i="81" a="1"/>
  <c r="R367" i="81" s="1"/>
  <c r="E367" i="81" a="1"/>
  <c r="E367" i="81" s="1"/>
  <c r="AD366" i="81" a="1"/>
  <c r="AD366" i="81" s="1"/>
  <c r="U366" i="81" a="1"/>
  <c r="U366" i="81" s="1"/>
  <c r="L366" i="81" a="1"/>
  <c r="L366" i="81" s="1"/>
  <c r="C366" i="81" a="1"/>
  <c r="C366" i="81" s="1"/>
  <c r="X365" i="81" a="1"/>
  <c r="X365" i="81" s="1"/>
  <c r="AA364" i="81" a="1"/>
  <c r="AA364" i="81" s="1"/>
  <c r="R364" i="81" a="1"/>
  <c r="R364" i="81" s="1"/>
  <c r="AA363" i="81" a="1"/>
  <c r="AA363" i="81" s="1"/>
  <c r="D363" i="81" a="1"/>
  <c r="D363" i="81" s="1"/>
  <c r="AA362" i="81" a="1"/>
  <c r="AA362" i="81" s="1"/>
  <c r="P362" i="81" a="1"/>
  <c r="P362" i="81" s="1"/>
  <c r="K362" i="81" a="1"/>
  <c r="K362" i="81" s="1"/>
  <c r="B362" i="81" a="1"/>
  <c r="B362" i="81" s="1"/>
  <c r="W361" i="81" a="1"/>
  <c r="W361" i="81" s="1"/>
  <c r="Q361" i="81" a="1"/>
  <c r="Q361" i="81" s="1"/>
  <c r="J361" i="81" a="1"/>
  <c r="J361" i="81" s="1"/>
  <c r="D361" i="81" a="1"/>
  <c r="D361" i="81" s="1"/>
  <c r="Z360" i="81" a="1"/>
  <c r="Z360" i="81" s="1"/>
  <c r="Q360" i="81" a="1"/>
  <c r="Q360" i="81" s="1"/>
  <c r="H360" i="81" a="1"/>
  <c r="H360" i="81" s="1"/>
  <c r="C360" i="81" a="1"/>
  <c r="C360" i="81" s="1"/>
  <c r="AR359" i="81" a="1"/>
  <c r="AR359" i="81" s="1"/>
  <c r="AA359" i="81" a="1"/>
  <c r="AA359" i="81" s="1"/>
  <c r="P371" i="81" a="1"/>
  <c r="P371" i="81" s="1"/>
  <c r="P370" i="81" a="1"/>
  <c r="P370" i="81" s="1"/>
  <c r="J368" i="81" a="1"/>
  <c r="J368" i="81" s="1"/>
  <c r="AC367" i="81" a="1"/>
  <c r="AC367" i="81" s="1"/>
  <c r="D367" i="81" a="1"/>
  <c r="D367" i="81" s="1"/>
  <c r="AC366" i="81" a="1"/>
  <c r="AC366" i="81" s="1"/>
  <c r="T366" i="81" a="1"/>
  <c r="T366" i="81" s="1"/>
  <c r="K366" i="81" a="1"/>
  <c r="K366" i="81" s="1"/>
  <c r="W365" i="81" a="1"/>
  <c r="W365" i="81" s="1"/>
  <c r="J365" i="81" a="1"/>
  <c r="J365" i="81" s="1"/>
  <c r="Z364" i="81" a="1"/>
  <c r="Z364" i="81" s="1"/>
  <c r="AR363" i="81" a="1"/>
  <c r="AR363" i="81" s="1"/>
  <c r="N363" i="81" a="1"/>
  <c r="N363" i="81" s="1"/>
  <c r="C363" i="81" a="1"/>
  <c r="C363" i="81" s="1"/>
  <c r="AG362" i="81" a="1"/>
  <c r="AG362" i="81" s="1"/>
  <c r="U362" i="81" a="1"/>
  <c r="U362" i="81" s="1"/>
  <c r="F362" i="81" a="1"/>
  <c r="F362" i="81" s="1"/>
  <c r="AC361" i="81" a="1"/>
  <c r="AC361" i="81" s="1"/>
  <c r="V361" i="81" a="1"/>
  <c r="V361" i="81" s="1"/>
  <c r="P361" i="81" a="1"/>
  <c r="P361" i="81" s="1"/>
  <c r="C361" i="81" a="1"/>
  <c r="C361" i="81" s="1"/>
  <c r="AR360" i="81" a="1"/>
  <c r="AR360" i="81" s="1"/>
  <c r="AD360" i="81" a="1"/>
  <c r="AD360" i="81" s="1"/>
  <c r="U360" i="81" a="1"/>
  <c r="U360" i="81" s="1"/>
  <c r="L360" i="81" a="1"/>
  <c r="L360" i="81" s="1"/>
  <c r="G360" i="81" a="1"/>
  <c r="G360" i="81" s="1"/>
  <c r="AF359" i="81" a="1"/>
  <c r="AF359" i="81" s="1"/>
  <c r="Z359" i="81" a="1"/>
  <c r="Z359" i="81" s="1"/>
  <c r="T359" i="81" a="1"/>
  <c r="T359" i="81" s="1"/>
  <c r="I359" i="81" a="1"/>
  <c r="I359" i="81" s="1"/>
  <c r="A359" i="81" a="1"/>
  <c r="A359" i="81" s="1"/>
  <c r="AE358" i="81" a="1"/>
  <c r="AE358" i="81" s="1"/>
  <c r="S358" i="81" a="1"/>
  <c r="S358" i="81" s="1"/>
  <c r="M358" i="81" a="1"/>
  <c r="M358" i="81" s="1"/>
  <c r="F358" i="81" a="1"/>
  <c r="F358" i="81" s="1"/>
  <c r="AA357" i="81" a="1"/>
  <c r="AA357" i="81" s="1"/>
  <c r="V357" i="81" a="1"/>
  <c r="V357" i="81" s="1"/>
  <c r="Q357" i="81" a="1"/>
  <c r="Q357" i="81" s="1"/>
  <c r="K357" i="81" a="1"/>
  <c r="K357" i="81" s="1"/>
  <c r="AC356" i="81" a="1"/>
  <c r="AC356" i="81" s="1"/>
  <c r="X356" i="81" a="1"/>
  <c r="X356" i="81" s="1"/>
  <c r="F356" i="81" a="1"/>
  <c r="F356" i="81" s="1"/>
  <c r="AF355" i="81" a="1"/>
  <c r="AF355" i="81" s="1"/>
  <c r="Z355" i="81" a="1"/>
  <c r="Z355" i="81" s="1"/>
  <c r="U355" i="81" a="1"/>
  <c r="U355" i="81" s="1"/>
  <c r="P355" i="81" a="1"/>
  <c r="P355" i="81" s="1"/>
  <c r="J355" i="81" a="1"/>
  <c r="J355" i="81" s="1"/>
  <c r="D355" i="81" a="1"/>
  <c r="D355" i="81" s="1"/>
  <c r="AG354" i="81" a="1"/>
  <c r="AG354" i="81" s="1"/>
  <c r="V354" i="81" a="1"/>
  <c r="V354" i="81" s="1"/>
  <c r="Q354" i="81" a="1"/>
  <c r="Q354" i="81" s="1"/>
  <c r="E354" i="81" a="1"/>
  <c r="E354" i="81" s="1"/>
  <c r="AD372" i="81" a="1"/>
  <c r="AD372" i="81" s="1"/>
  <c r="J371" i="81" a="1"/>
  <c r="J371" i="81" s="1"/>
  <c r="AD369" i="81" a="1"/>
  <c r="AD369" i="81" s="1"/>
  <c r="V368" i="81" a="1"/>
  <c r="V368" i="81" s="1"/>
  <c r="AB367" i="81" a="1"/>
  <c r="AB367" i="81" s="1"/>
  <c r="O367" i="81" a="1"/>
  <c r="O367" i="81" s="1"/>
  <c r="B367" i="81" a="1"/>
  <c r="B367" i="81" s="1"/>
  <c r="R366" i="81" a="1"/>
  <c r="R366" i="81" s="1"/>
  <c r="I366" i="81" a="1"/>
  <c r="I366" i="81" s="1"/>
  <c r="AG365" i="81" a="1"/>
  <c r="AG365" i="81" s="1"/>
  <c r="T365" i="81" a="1"/>
  <c r="T365" i="81" s="1"/>
  <c r="AR364" i="81" a="1"/>
  <c r="AR364" i="81" s="1"/>
  <c r="AG364" i="81" a="1"/>
  <c r="AG364" i="81" s="1"/>
  <c r="X364" i="81" a="1"/>
  <c r="X364" i="81" s="1"/>
  <c r="O364" i="81" a="1"/>
  <c r="O364" i="81" s="1"/>
  <c r="F364" i="81" a="1"/>
  <c r="F364" i="81" s="1"/>
  <c r="Y363" i="81" a="1"/>
  <c r="Y363" i="81" s="1"/>
  <c r="L363" i="81" a="1"/>
  <c r="L363" i="81" s="1"/>
  <c r="B363" i="81" a="1"/>
  <c r="B363" i="81" s="1"/>
  <c r="Z362" i="81" a="1"/>
  <c r="Z362" i="81" s="1"/>
  <c r="T362" i="81" a="1"/>
  <c r="T362" i="81" s="1"/>
  <c r="O362" i="81" a="1"/>
  <c r="O362" i="81" s="1"/>
  <c r="J362" i="81" a="1"/>
  <c r="J362" i="81" s="1"/>
  <c r="A362" i="81" a="1"/>
  <c r="A362" i="81" s="1"/>
  <c r="AB361" i="81" a="1"/>
  <c r="AB361" i="81" s="1"/>
  <c r="O361" i="81" a="1"/>
  <c r="O361" i="81" s="1"/>
  <c r="I361" i="81" a="1"/>
  <c r="I361" i="81" s="1"/>
  <c r="B361" i="81" a="1"/>
  <c r="B361" i="81" s="1"/>
  <c r="Y360" i="81" a="1"/>
  <c r="Y360" i="81" s="1"/>
  <c r="P360" i="81" a="1"/>
  <c r="P360" i="81" s="1"/>
  <c r="K360" i="81" a="1"/>
  <c r="K360" i="81" s="1"/>
  <c r="B360" i="81" a="1"/>
  <c r="B360" i="81" s="1"/>
  <c r="AE359" i="81" a="1"/>
  <c r="AE359" i="81" s="1"/>
  <c r="S359" i="81" a="1"/>
  <c r="S359" i="81" s="1"/>
  <c r="N359" i="81" a="1"/>
  <c r="N359" i="81" s="1"/>
  <c r="H359" i="81" a="1"/>
  <c r="H359" i="81" s="1"/>
  <c r="AD358" i="81" a="1"/>
  <c r="AD358" i="81" s="1"/>
  <c r="Y358" i="81" a="1"/>
  <c r="Y358" i="81" s="1"/>
  <c r="R358" i="81" a="1"/>
  <c r="R358" i="81" s="1"/>
  <c r="L358" i="81" a="1"/>
  <c r="L358" i="81" s="1"/>
  <c r="AF357" i="81" a="1"/>
  <c r="AF357" i="81" s="1"/>
  <c r="P357" i="81" a="1"/>
  <c r="P357" i="81" s="1"/>
  <c r="E357" i="81" a="1"/>
  <c r="E357" i="81" s="1"/>
  <c r="W356" i="81" a="1"/>
  <c r="W356" i="81" s="1"/>
  <c r="R356" i="81" a="1"/>
  <c r="R356" i="81" s="1"/>
  <c r="L356" i="81" a="1"/>
  <c r="L356" i="81" s="1"/>
  <c r="E356" i="81" a="1"/>
  <c r="E356" i="81" s="1"/>
  <c r="AE355" i="81" a="1"/>
  <c r="AE355" i="81" s="1"/>
  <c r="O355" i="81" a="1"/>
  <c r="O355" i="81" s="1"/>
  <c r="C355" i="81" a="1"/>
  <c r="C355" i="81" s="1"/>
  <c r="AB373" i="81" a="1"/>
  <c r="AB373" i="81" s="1"/>
  <c r="Y372" i="81" a="1"/>
  <c r="Y372" i="81" s="1"/>
  <c r="C371" i="81" a="1"/>
  <c r="C371" i="81" s="1"/>
  <c r="G370" i="81" a="1"/>
  <c r="G370" i="81" s="1"/>
  <c r="X369" i="81" a="1"/>
  <c r="X369" i="81" s="1"/>
  <c r="H368" i="81" a="1"/>
  <c r="H368" i="81" s="1"/>
  <c r="AR367" i="81" a="1"/>
  <c r="AR367" i="81" s="1"/>
  <c r="Y367" i="81" a="1"/>
  <c r="Y367" i="81" s="1"/>
  <c r="AA366" i="81" a="1"/>
  <c r="AA366" i="81" s="1"/>
  <c r="AF365" i="81" a="1"/>
  <c r="AF365" i="81" s="1"/>
  <c r="G365" i="81" a="1"/>
  <c r="G365" i="81" s="1"/>
  <c r="E364" i="81" a="1"/>
  <c r="E364" i="81" s="1"/>
  <c r="W363" i="81" a="1"/>
  <c r="W363" i="81" s="1"/>
  <c r="A363" i="81" a="1"/>
  <c r="A363" i="81" s="1"/>
  <c r="AE362" i="81" a="1"/>
  <c r="AE362" i="81" s="1"/>
  <c r="E362" i="81" a="1"/>
  <c r="E362" i="81" s="1"/>
  <c r="AA361" i="81" a="1"/>
  <c r="AA361" i="81" s="1"/>
  <c r="U361" i="81" a="1"/>
  <c r="U361" i="81" s="1"/>
  <c r="N361" i="81" a="1"/>
  <c r="N361" i="81" s="1"/>
  <c r="H361" i="81" a="1"/>
  <c r="H361" i="81" s="1"/>
  <c r="AC360" i="81" a="1"/>
  <c r="AC360" i="81" s="1"/>
  <c r="T360" i="81" a="1"/>
  <c r="T360" i="81" s="1"/>
  <c r="O360" i="81" a="1"/>
  <c r="O360" i="81" s="1"/>
  <c r="F360" i="81" a="1"/>
  <c r="F360" i="81" s="1"/>
  <c r="AD359" i="81" a="1"/>
  <c r="AD359" i="81" s="1"/>
  <c r="Y359" i="81" a="1"/>
  <c r="Y359" i="81" s="1"/>
  <c r="M359" i="81" a="1"/>
  <c r="M359" i="81" s="1"/>
  <c r="G359" i="81" a="1"/>
  <c r="G359" i="81" s="1"/>
  <c r="X358" i="81" a="1"/>
  <c r="X358" i="81" s="1"/>
  <c r="K358" i="81" a="1"/>
  <c r="K358" i="81" s="1"/>
  <c r="E358" i="81" a="1"/>
  <c r="E358" i="81" s="1"/>
  <c r="AE357" i="81" a="1"/>
  <c r="AE357" i="81" s="1"/>
  <c r="Z357" i="81" a="1"/>
  <c r="Z357" i="81" s="1"/>
  <c r="U357" i="81" a="1"/>
  <c r="U357" i="81" s="1"/>
  <c r="O357" i="81" a="1"/>
  <c r="O357" i="81" s="1"/>
  <c r="J357" i="81" a="1"/>
  <c r="J357" i="81" s="1"/>
  <c r="D357" i="81" a="1"/>
  <c r="D357" i="81" s="1"/>
  <c r="AR356" i="81" a="1"/>
  <c r="AR356" i="81" s="1"/>
  <c r="AG356" i="81" a="1"/>
  <c r="AG356" i="81" s="1"/>
  <c r="AB356" i="81" a="1"/>
  <c r="AB356" i="81" s="1"/>
  <c r="Q356" i="81" a="1"/>
  <c r="Q356" i="81" s="1"/>
  <c r="K356" i="81" a="1"/>
  <c r="K356" i="81" s="1"/>
  <c r="AD355" i="81" a="1"/>
  <c r="AD355" i="81" s="1"/>
  <c r="Y355" i="81" a="1"/>
  <c r="Y355" i="81" s="1"/>
  <c r="T355" i="81" a="1"/>
  <c r="T355" i="81" s="1"/>
  <c r="N355" i="81" a="1"/>
  <c r="N355" i="81" s="1"/>
  <c r="I355" i="81" a="1"/>
  <c r="I355" i="81" s="1"/>
  <c r="B355" i="81" a="1"/>
  <c r="B355" i="81" s="1"/>
  <c r="V373" i="81" a="1"/>
  <c r="V373" i="81" s="1"/>
  <c r="L367" i="81" a="1"/>
  <c r="L367" i="81" s="1"/>
  <c r="AE365" i="81" a="1"/>
  <c r="AE365" i="81" s="1"/>
  <c r="R365" i="81" a="1"/>
  <c r="R365" i="81" s="1"/>
  <c r="E365" i="81" a="1"/>
  <c r="E365" i="81" s="1"/>
  <c r="M364" i="81" a="1"/>
  <c r="M364" i="81" s="1"/>
  <c r="U363" i="81" a="1"/>
  <c r="U363" i="81" s="1"/>
  <c r="J363" i="81" a="1"/>
  <c r="J363" i="81" s="1"/>
  <c r="X362" i="81" a="1"/>
  <c r="X362" i="81" s="1"/>
  <c r="S362" i="81" a="1"/>
  <c r="S362" i="81" s="1"/>
  <c r="I362" i="81" a="1"/>
  <c r="I362" i="81" s="1"/>
  <c r="D362" i="81" a="1"/>
  <c r="D362" i="81" s="1"/>
  <c r="AG361" i="81" a="1"/>
  <c r="AG361" i="81" s="1"/>
  <c r="Z361" i="81" a="1"/>
  <c r="Z361" i="81" s="1"/>
  <c r="T361" i="81" a="1"/>
  <c r="T361" i="81" s="1"/>
  <c r="G361" i="81" a="1"/>
  <c r="G361" i="81" s="1"/>
  <c r="A361" i="81" a="1"/>
  <c r="A361" i="81" s="1"/>
  <c r="AG360" i="81" a="1"/>
  <c r="AG360" i="81" s="1"/>
  <c r="X360" i="81" a="1"/>
  <c r="X360" i="81" s="1"/>
  <c r="S360" i="81" a="1"/>
  <c r="S360" i="81" s="1"/>
  <c r="J360" i="81" a="1"/>
  <c r="J360" i="81" s="1"/>
  <c r="A360" i="81" a="1"/>
  <c r="A360" i="81" s="1"/>
  <c r="X359" i="81" a="1"/>
  <c r="X359" i="81" s="1"/>
  <c r="R359" i="81" a="1"/>
  <c r="R359" i="81" s="1"/>
  <c r="L359" i="81" a="1"/>
  <c r="L359" i="81" s="1"/>
  <c r="F359" i="81" a="1"/>
  <c r="F359" i="81" s="1"/>
  <c r="AC358" i="81" a="1"/>
  <c r="AC358" i="81" s="1"/>
  <c r="W358" i="81" a="1"/>
  <c r="W358" i="81" s="1"/>
  <c r="Q358" i="81" a="1"/>
  <c r="Q358" i="81" s="1"/>
  <c r="J358" i="81" a="1"/>
  <c r="J358" i="81" s="1"/>
  <c r="D358" i="81" a="1"/>
  <c r="D358" i="81" s="1"/>
  <c r="T357" i="81" a="1"/>
  <c r="T357" i="81" s="1"/>
  <c r="C357" i="81" a="1"/>
  <c r="C357" i="81" s="1"/>
  <c r="AA356" i="81" a="1"/>
  <c r="AA356" i="81" s="1"/>
  <c r="V356" i="81" a="1"/>
  <c r="V356" i="81" s="1"/>
  <c r="J356" i="81" a="1"/>
  <c r="J356" i="81" s="1"/>
  <c r="D356" i="81" a="1"/>
  <c r="D356" i="81" s="1"/>
  <c r="AR355" i="81" a="1"/>
  <c r="AR355" i="81" s="1"/>
  <c r="S355" i="81" a="1"/>
  <c r="S355" i="81" s="1"/>
  <c r="A355" i="81" a="1"/>
  <c r="A355" i="81" s="1"/>
  <c r="AE354" i="81" a="1"/>
  <c r="AE354" i="81" s="1"/>
  <c r="T354" i="81" a="1"/>
  <c r="T354" i="81" s="1"/>
  <c r="O354" i="81" a="1"/>
  <c r="O354" i="81" s="1"/>
  <c r="I354" i="81" a="1"/>
  <c r="I354" i="81" s="1"/>
  <c r="C354" i="81" a="1"/>
  <c r="C354" i="81" s="1"/>
  <c r="P372" i="81" a="1"/>
  <c r="P372" i="81" s="1"/>
  <c r="C368" i="81" a="1"/>
  <c r="C368" i="81" s="1"/>
  <c r="J367" i="81" a="1"/>
  <c r="J367" i="81" s="1"/>
  <c r="D360" i="81" a="1"/>
  <c r="D360" i="81" s="1"/>
  <c r="P359" i="81" a="1"/>
  <c r="P359" i="81" s="1"/>
  <c r="V358" i="81" a="1"/>
  <c r="V358" i="81" s="1"/>
  <c r="AB357" i="81" a="1"/>
  <c r="AB357" i="81" s="1"/>
  <c r="F357" i="81" a="1"/>
  <c r="F357" i="81" s="1"/>
  <c r="Z356" i="81" a="1"/>
  <c r="Z356" i="81" s="1"/>
  <c r="O356" i="81" a="1"/>
  <c r="O356" i="81" s="1"/>
  <c r="B356" i="81" a="1"/>
  <c r="B356" i="81" s="1"/>
  <c r="AB355" i="81" a="1"/>
  <c r="AB355" i="81" s="1"/>
  <c r="Q355" i="81" a="1"/>
  <c r="Q355" i="81" s="1"/>
  <c r="F355" i="81" a="1"/>
  <c r="F355" i="81" s="1"/>
  <c r="AC354" i="81" a="1"/>
  <c r="AC354" i="81" s="1"/>
  <c r="N354" i="81" a="1"/>
  <c r="N354" i="81" s="1"/>
  <c r="G354" i="81" a="1"/>
  <c r="G354" i="81" s="1"/>
  <c r="Y353" i="81" a="1"/>
  <c r="Y353" i="81" s="1"/>
  <c r="T353" i="81" a="1"/>
  <c r="T353" i="81" s="1"/>
  <c r="O353" i="81" a="1"/>
  <c r="O353" i="81" s="1"/>
  <c r="I353" i="81" a="1"/>
  <c r="I353" i="81" s="1"/>
  <c r="C353" i="81" a="1"/>
  <c r="C353" i="81" s="1"/>
  <c r="AA352" i="81" a="1"/>
  <c r="AA352" i="81" s="1"/>
  <c r="V352" i="81" a="1"/>
  <c r="V352" i="81" s="1"/>
  <c r="K352" i="81" a="1"/>
  <c r="K352" i="81" s="1"/>
  <c r="E352" i="81" a="1"/>
  <c r="E352" i="81" s="1"/>
  <c r="R362" i="81" a="1"/>
  <c r="R362" i="81" s="1"/>
  <c r="AB360" i="81" a="1"/>
  <c r="AB360" i="81" s="1"/>
  <c r="AG359" i="81" a="1"/>
  <c r="AG359" i="81" s="1"/>
  <c r="O359" i="81" a="1"/>
  <c r="O359" i="81" s="1"/>
  <c r="AG358" i="81" a="1"/>
  <c r="AG358" i="81" s="1"/>
  <c r="I358" i="81" a="1"/>
  <c r="I358" i="81" s="1"/>
  <c r="Y357" i="81" a="1"/>
  <c r="Y357" i="81" s="1"/>
  <c r="N357" i="81" a="1"/>
  <c r="N357" i="81" s="1"/>
  <c r="B357" i="81" a="1"/>
  <c r="B357" i="81" s="1"/>
  <c r="Y356" i="81" a="1"/>
  <c r="Y356" i="81" s="1"/>
  <c r="N356" i="81" a="1"/>
  <c r="N356" i="81" s="1"/>
  <c r="A356" i="81" a="1"/>
  <c r="A356" i="81" s="1"/>
  <c r="AA355" i="81" a="1"/>
  <c r="AA355" i="81" s="1"/>
  <c r="E355" i="81" a="1"/>
  <c r="E355" i="81" s="1"/>
  <c r="AB354" i="81" a="1"/>
  <c r="AB354" i="81" s="1"/>
  <c r="U354" i="81" a="1"/>
  <c r="U354" i="81" s="1"/>
  <c r="F354" i="81" a="1"/>
  <c r="F354" i="81" s="1"/>
  <c r="AD353" i="81" a="1"/>
  <c r="AD353" i="81" s="1"/>
  <c r="N353" i="81" a="1"/>
  <c r="N353" i="81" s="1"/>
  <c r="H353" i="81" a="1"/>
  <c r="H353" i="81" s="1"/>
  <c r="B353" i="81" a="1"/>
  <c r="B353" i="81" s="1"/>
  <c r="AF352" i="81" a="1"/>
  <c r="AF352" i="81" s="1"/>
  <c r="U352" i="81" a="1"/>
  <c r="U352" i="81" s="1"/>
  <c r="P352" i="81" a="1"/>
  <c r="P352" i="81" s="1"/>
  <c r="D352" i="81" a="1"/>
  <c r="D352" i="81" s="1"/>
  <c r="AR351" i="81" a="1"/>
  <c r="AR351" i="81" s="1"/>
  <c r="U364" i="81" a="1"/>
  <c r="U364" i="81" s="1"/>
  <c r="M362" i="81" a="1"/>
  <c r="M362" i="81" s="1"/>
  <c r="AF361" i="81" a="1"/>
  <c r="AF361" i="81" s="1"/>
  <c r="W360" i="81" a="1"/>
  <c r="W360" i="81" s="1"/>
  <c r="AC359" i="81" a="1"/>
  <c r="AC359" i="81" s="1"/>
  <c r="AF358" i="81" a="1"/>
  <c r="AF358" i="81" s="1"/>
  <c r="U358" i="81" a="1"/>
  <c r="U358" i="81" s="1"/>
  <c r="H358" i="81" a="1"/>
  <c r="H358" i="81" s="1"/>
  <c r="X357" i="81" a="1"/>
  <c r="X357" i="81" s="1"/>
  <c r="A357" i="81" a="1"/>
  <c r="A357" i="81" s="1"/>
  <c r="M356" i="81" a="1"/>
  <c r="M356" i="81" s="1"/>
  <c r="X355" i="81" a="1"/>
  <c r="X355" i="81" s="1"/>
  <c r="M355" i="81" a="1"/>
  <c r="M355" i="81" s="1"/>
  <c r="AA354" i="81" a="1"/>
  <c r="AA354" i="81" s="1"/>
  <c r="M354" i="81" a="1"/>
  <c r="M354" i="81" s="1"/>
  <c r="D354" i="81" a="1"/>
  <c r="D354" i="81" s="1"/>
  <c r="AR353" i="81" a="1"/>
  <c r="AR353" i="81" s="1"/>
  <c r="AC353" i="81" a="1"/>
  <c r="AC353" i="81" s="1"/>
  <c r="X353" i="81" a="1"/>
  <c r="X353" i="81" s="1"/>
  <c r="S353" i="81" a="1"/>
  <c r="S353" i="81" s="1"/>
  <c r="M353" i="81" a="1"/>
  <c r="M353" i="81" s="1"/>
  <c r="A353" i="81" a="1"/>
  <c r="A353" i="81" s="1"/>
  <c r="AE352" i="81" a="1"/>
  <c r="AE352" i="81" s="1"/>
  <c r="Z352" i="81" a="1"/>
  <c r="Z352" i="81" s="1"/>
  <c r="O352" i="81" a="1"/>
  <c r="O352" i="81" s="1"/>
  <c r="J352" i="81" a="1"/>
  <c r="J352" i="81" s="1"/>
  <c r="C352" i="81" a="1"/>
  <c r="C352" i="81" s="1"/>
  <c r="AD351" i="81" a="1"/>
  <c r="AD351" i="81" s="1"/>
  <c r="Y351" i="81" a="1"/>
  <c r="Y351" i="81" s="1"/>
  <c r="T351" i="81" a="1"/>
  <c r="T351" i="81" s="1"/>
  <c r="AC350" i="81" a="1"/>
  <c r="AC350" i="81" s="1"/>
  <c r="R350" i="81" a="1"/>
  <c r="R350" i="81" s="1"/>
  <c r="M350" i="81" a="1"/>
  <c r="M350" i="81" s="1"/>
  <c r="B350" i="81" a="1"/>
  <c r="B350" i="81" s="1"/>
  <c r="AC349" i="81" a="1"/>
  <c r="AC349" i="81" s="1"/>
  <c r="X349" i="81" a="1"/>
  <c r="X349" i="81" s="1"/>
  <c r="I349" i="81" a="1"/>
  <c r="I349" i="81" s="1"/>
  <c r="B349" i="81" a="1"/>
  <c r="B349" i="81" s="1"/>
  <c r="AG348" i="81" a="1"/>
  <c r="AG348" i="81" s="1"/>
  <c r="AB348" i="81" a="1"/>
  <c r="AB348" i="81" s="1"/>
  <c r="W348" i="81" a="1"/>
  <c r="W348" i="81" s="1"/>
  <c r="R348" i="81" a="1"/>
  <c r="R348" i="81" s="1"/>
  <c r="M348" i="81" a="1"/>
  <c r="M348" i="81" s="1"/>
  <c r="H348" i="81" a="1"/>
  <c r="H348" i="81" s="1"/>
  <c r="B348" i="81" a="1"/>
  <c r="B348" i="81" s="1"/>
  <c r="AB347" i="81" a="1"/>
  <c r="AB347" i="81" s="1"/>
  <c r="V347" i="81" a="1"/>
  <c r="V347" i="81" s="1"/>
  <c r="Q347" i="81" a="1"/>
  <c r="Q347" i="81" s="1"/>
  <c r="L364" i="81" a="1"/>
  <c r="L364" i="81" s="1"/>
  <c r="AG363" i="81" a="1"/>
  <c r="AG363" i="81" s="1"/>
  <c r="H362" i="81" a="1"/>
  <c r="H362" i="81" s="1"/>
  <c r="AB359" i="81" a="1"/>
  <c r="AB359" i="81" s="1"/>
  <c r="AR358" i="81" a="1"/>
  <c r="AR358" i="81" s="1"/>
  <c r="T358" i="81" a="1"/>
  <c r="T358" i="81" s="1"/>
  <c r="G358" i="81" a="1"/>
  <c r="G358" i="81" s="1"/>
  <c r="AR357" i="81" a="1"/>
  <c r="AR357" i="81" s="1"/>
  <c r="W357" i="81" a="1"/>
  <c r="W357" i="81" s="1"/>
  <c r="M357" i="81" a="1"/>
  <c r="M357" i="81" s="1"/>
  <c r="AF356" i="81" a="1"/>
  <c r="AF356" i="81" s="1"/>
  <c r="U356" i="81" a="1"/>
  <c r="U356" i="81" s="1"/>
  <c r="I356" i="81" a="1"/>
  <c r="I356" i="81" s="1"/>
  <c r="W355" i="81" a="1"/>
  <c r="W355" i="81" s="1"/>
  <c r="Z354" i="81" a="1"/>
  <c r="Z354" i="81" s="1"/>
  <c r="S354" i="81" a="1"/>
  <c r="S354" i="81" s="1"/>
  <c r="L354" i="81" a="1"/>
  <c r="L354" i="81" s="1"/>
  <c r="R353" i="81" a="1"/>
  <c r="R353" i="81" s="1"/>
  <c r="G353" i="81" a="1"/>
  <c r="G353" i="81" s="1"/>
  <c r="Y352" i="81" a="1"/>
  <c r="Y352" i="81" s="1"/>
  <c r="T352" i="81" a="1"/>
  <c r="T352" i="81" s="1"/>
  <c r="I352" i="81" a="1"/>
  <c r="I352" i="81" s="1"/>
  <c r="O351" i="81" a="1"/>
  <c r="O351" i="81" s="1"/>
  <c r="J351" i="81" a="1"/>
  <c r="J351" i="81" s="1"/>
  <c r="D351" i="81" a="1"/>
  <c r="D351" i="81" s="1"/>
  <c r="AR350" i="81" a="1"/>
  <c r="AR350" i="81" s="1"/>
  <c r="AB350" i="81" a="1"/>
  <c r="AB350" i="81" s="1"/>
  <c r="W350" i="81" a="1"/>
  <c r="W350" i="81" s="1"/>
  <c r="L350" i="81" a="1"/>
  <c r="L350" i="81" s="1"/>
  <c r="G350" i="81" a="1"/>
  <c r="G350" i="81" s="1"/>
  <c r="AB349" i="81" a="1"/>
  <c r="AB349" i="81" s="1"/>
  <c r="W349" i="81" a="1"/>
  <c r="W349" i="81" s="1"/>
  <c r="R349" i="81" a="1"/>
  <c r="R349" i="81" s="1"/>
  <c r="M349" i="81" a="1"/>
  <c r="M349" i="81" s="1"/>
  <c r="H349" i="81" a="1"/>
  <c r="H349" i="81" s="1"/>
  <c r="AA348" i="81" a="1"/>
  <c r="AA348" i="81" s="1"/>
  <c r="G348" i="81" a="1"/>
  <c r="G348" i="81" s="1"/>
  <c r="A348" i="81" a="1"/>
  <c r="A348" i="81" s="1"/>
  <c r="AF347" i="81" a="1"/>
  <c r="AF347" i="81" s="1"/>
  <c r="AA347" i="81" a="1"/>
  <c r="AA347" i="81" s="1"/>
  <c r="L347" i="81" a="1"/>
  <c r="L347" i="81" s="1"/>
  <c r="A347" i="81" a="1"/>
  <c r="A347" i="81" s="1"/>
  <c r="AA346" i="81" a="1"/>
  <c r="AA346" i="81" s="1"/>
  <c r="Q346" i="81" a="1"/>
  <c r="Q346" i="81" s="1"/>
  <c r="F366" i="81" a="1"/>
  <c r="F366" i="81" s="1"/>
  <c r="AC365" i="81" a="1"/>
  <c r="AC365" i="81" s="1"/>
  <c r="T363" i="81" a="1"/>
  <c r="T363" i="81" s="1"/>
  <c r="S361" i="81" a="1"/>
  <c r="S361" i="81" s="1"/>
  <c r="N360" i="81" a="1"/>
  <c r="N360" i="81" s="1"/>
  <c r="W359" i="81" a="1"/>
  <c r="W359" i="81" s="1"/>
  <c r="J359" i="81" a="1"/>
  <c r="J359" i="81" s="1"/>
  <c r="AB358" i="81" a="1"/>
  <c r="AB358" i="81" s="1"/>
  <c r="P358" i="81" a="1"/>
  <c r="P358" i="81" s="1"/>
  <c r="C358" i="81" a="1"/>
  <c r="C358" i="81" s="1"/>
  <c r="AG357" i="81" a="1"/>
  <c r="AG357" i="81" s="1"/>
  <c r="L357" i="81" a="1"/>
  <c r="L357" i="81" s="1"/>
  <c r="AE356" i="81" a="1"/>
  <c r="AE356" i="81" s="1"/>
  <c r="AG355" i="81" a="1"/>
  <c r="AG355" i="81" s="1"/>
  <c r="V355" i="81" a="1"/>
  <c r="V355" i="81" s="1"/>
  <c r="L355" i="81" a="1"/>
  <c r="L355" i="81" s="1"/>
  <c r="AF354" i="81" a="1"/>
  <c r="AF354" i="81" s="1"/>
  <c r="Y354" i="81" a="1"/>
  <c r="Y354" i="81" s="1"/>
  <c r="R354" i="81" a="1"/>
  <c r="R354" i="81" s="1"/>
  <c r="K354" i="81" a="1"/>
  <c r="K354" i="81" s="1"/>
  <c r="B354" i="81" a="1"/>
  <c r="B354" i="81" s="1"/>
  <c r="AG353" i="81" a="1"/>
  <c r="AG353" i="81" s="1"/>
  <c r="AB353" i="81" a="1"/>
  <c r="AB353" i="81" s="1"/>
  <c r="W353" i="81" a="1"/>
  <c r="W353" i="81" s="1"/>
  <c r="Q353" i="81" a="1"/>
  <c r="Q353" i="81" s="1"/>
  <c r="L353" i="81" a="1"/>
  <c r="L353" i="81" s="1"/>
  <c r="F353" i="81" a="1"/>
  <c r="F353" i="81" s="1"/>
  <c r="AD352" i="81" a="1"/>
  <c r="AD352" i="81" s="1"/>
  <c r="S352" i="81" a="1"/>
  <c r="S352" i="81" s="1"/>
  <c r="N352" i="81" a="1"/>
  <c r="N352" i="81" s="1"/>
  <c r="H352" i="81" a="1"/>
  <c r="H352" i="81" s="1"/>
  <c r="B352" i="81" a="1"/>
  <c r="B352" i="81" s="1"/>
  <c r="AC351" i="81" a="1"/>
  <c r="AC351" i="81" s="1"/>
  <c r="X351" i="81" a="1"/>
  <c r="X351" i="81" s="1"/>
  <c r="S351" i="81" a="1"/>
  <c r="S351" i="81" s="1"/>
  <c r="I351" i="81" a="1"/>
  <c r="I351" i="81" s="1"/>
  <c r="C351" i="81" a="1"/>
  <c r="C351" i="81" s="1"/>
  <c r="AG350" i="81" a="1"/>
  <c r="AG350" i="81" s="1"/>
  <c r="V350" i="81" a="1"/>
  <c r="V350" i="81" s="1"/>
  <c r="Q350" i="81" a="1"/>
  <c r="Q350" i="81" s="1"/>
  <c r="F350" i="81" a="1"/>
  <c r="F350" i="81" s="1"/>
  <c r="A350" i="81" a="1"/>
  <c r="A350" i="81" s="1"/>
  <c r="AG349" i="81" a="1"/>
  <c r="AG349" i="81" s="1"/>
  <c r="L349" i="81" a="1"/>
  <c r="L349" i="81" s="1"/>
  <c r="G349" i="81" a="1"/>
  <c r="G349" i="81" s="1"/>
  <c r="A349" i="81" a="1"/>
  <c r="A349" i="81" s="1"/>
  <c r="K369" i="81" a="1"/>
  <c r="K369" i="81" s="1"/>
  <c r="P365" i="81" a="1"/>
  <c r="P365" i="81" s="1"/>
  <c r="H363" i="81" a="1"/>
  <c r="H363" i="81" s="1"/>
  <c r="M361" i="81" a="1"/>
  <c r="M361" i="81" s="1"/>
  <c r="U359" i="81" a="1"/>
  <c r="U359" i="81" s="1"/>
  <c r="E359" i="81" a="1"/>
  <c r="E359" i="81" s="1"/>
  <c r="O358" i="81" a="1"/>
  <c r="O358" i="81" s="1"/>
  <c r="B358" i="81" a="1"/>
  <c r="B358" i="81" s="1"/>
  <c r="AD357" i="81" a="1"/>
  <c r="AD357" i="81" s="1"/>
  <c r="S357" i="81" a="1"/>
  <c r="S357" i="81" s="1"/>
  <c r="I357" i="81" a="1"/>
  <c r="I357" i="81" s="1"/>
  <c r="T356" i="81" a="1"/>
  <c r="T356" i="81" s="1"/>
  <c r="H356" i="81" a="1"/>
  <c r="H356" i="81" s="1"/>
  <c r="K355" i="81" a="1"/>
  <c r="K355" i="81" s="1"/>
  <c r="AR354" i="81" a="1"/>
  <c r="AR354" i="81" s="1"/>
  <c r="X354" i="81" a="1"/>
  <c r="X354" i="81" s="1"/>
  <c r="J354" i="81" a="1"/>
  <c r="J354" i="81" s="1"/>
  <c r="A354" i="81" a="1"/>
  <c r="A354" i="81" s="1"/>
  <c r="V353" i="81" a="1"/>
  <c r="V353" i="81" s="1"/>
  <c r="E353" i="81" a="1"/>
  <c r="E353" i="81" s="1"/>
  <c r="AC352" i="81" a="1"/>
  <c r="AC352" i="81" s="1"/>
  <c r="X352" i="81" a="1"/>
  <c r="X352" i="81" s="1"/>
  <c r="M352" i="81" a="1"/>
  <c r="M352" i="81" s="1"/>
  <c r="G352" i="81" a="1"/>
  <c r="G352" i="81" s="1"/>
  <c r="A352" i="81" a="1"/>
  <c r="A352" i="81" s="1"/>
  <c r="AG351" i="81" a="1"/>
  <c r="AG351" i="81" s="1"/>
  <c r="AB351" i="81" a="1"/>
  <c r="AB351" i="81" s="1"/>
  <c r="N351" i="81" a="1"/>
  <c r="N351" i="81" s="1"/>
  <c r="H351" i="81" a="1"/>
  <c r="H351" i="81" s="1"/>
  <c r="F361" i="81" a="1"/>
  <c r="F361" i="81" s="1"/>
  <c r="C359" i="81" a="1"/>
  <c r="C359" i="81" s="1"/>
  <c r="AA358" i="81" a="1"/>
  <c r="AA358" i="81" s="1"/>
  <c r="N358" i="81" a="1"/>
  <c r="N358" i="81" s="1"/>
  <c r="H357" i="81" a="1"/>
  <c r="H357" i="81" s="1"/>
  <c r="AD356" i="81" a="1"/>
  <c r="AD356" i="81" s="1"/>
  <c r="S356" i="81" a="1"/>
  <c r="S356" i="81" s="1"/>
  <c r="G356" i="81" a="1"/>
  <c r="G356" i="81" s="1"/>
  <c r="AC355" i="81" a="1"/>
  <c r="AC355" i="81" s="1"/>
  <c r="R355" i="81" a="1"/>
  <c r="R355" i="81" s="1"/>
  <c r="H355" i="81" a="1"/>
  <c r="H355" i="81" s="1"/>
  <c r="AD354" i="81" a="1"/>
  <c r="AD354" i="81" s="1"/>
  <c r="P354" i="81" a="1"/>
  <c r="P354" i="81" s="1"/>
  <c r="H354" i="81" a="1"/>
  <c r="H354" i="81" s="1"/>
  <c r="AF353" i="81" a="1"/>
  <c r="AF353" i="81" s="1"/>
  <c r="AA353" i="81" a="1"/>
  <c r="AA353" i="81" s="1"/>
  <c r="U353" i="81" a="1"/>
  <c r="U353" i="81" s="1"/>
  <c r="P353" i="81" a="1"/>
  <c r="P353" i="81" s="1"/>
  <c r="K353" i="81" a="1"/>
  <c r="K353" i="81" s="1"/>
  <c r="D353" i="81" a="1"/>
  <c r="D353" i="81" s="1"/>
  <c r="W352" i="81" a="1"/>
  <c r="W352" i="81" s="1"/>
  <c r="R352" i="81" a="1"/>
  <c r="R352" i="81" s="1"/>
  <c r="AF351" i="81" a="1"/>
  <c r="AF351" i="81" s="1"/>
  <c r="W351" i="81" a="1"/>
  <c r="W351" i="81" s="1"/>
  <c r="R351" i="81" a="1"/>
  <c r="R351" i="81" s="1"/>
  <c r="M351" i="81" a="1"/>
  <c r="M351" i="81" s="1"/>
  <c r="G351" i="81" a="1"/>
  <c r="G351" i="81" s="1"/>
  <c r="B351" i="81" a="1"/>
  <c r="B351" i="81" s="1"/>
  <c r="Z350" i="81" a="1"/>
  <c r="Z350" i="81" s="1"/>
  <c r="U350" i="81" a="1"/>
  <c r="U350" i="81" s="1"/>
  <c r="J350" i="81" a="1"/>
  <c r="J350" i="81" s="1"/>
  <c r="E350" i="81" a="1"/>
  <c r="E350" i="81" s="1"/>
  <c r="AE349" i="81" a="1"/>
  <c r="AE349" i="81" s="1"/>
  <c r="P349" i="81" a="1"/>
  <c r="P349" i="81" s="1"/>
  <c r="K349" i="81" a="1"/>
  <c r="K349" i="81" s="1"/>
  <c r="P348" i="81" a="1"/>
  <c r="P348" i="81" s="1"/>
  <c r="E348" i="81" a="1"/>
  <c r="E348" i="81" s="1"/>
  <c r="AD347" i="81" a="1"/>
  <c r="AD347" i="81" s="1"/>
  <c r="Y347" i="81" a="1"/>
  <c r="Y347" i="81" s="1"/>
  <c r="T347" i="81" a="1"/>
  <c r="T347" i="81" s="1"/>
  <c r="Y346" i="81" a="1"/>
  <c r="Y346" i="81" s="1"/>
  <c r="T346" i="81" a="1"/>
  <c r="T346" i="81" s="1"/>
  <c r="J353" i="81" a="1"/>
  <c r="J353" i="81" s="1"/>
  <c r="L352" i="81" a="1"/>
  <c r="L352" i="81" s="1"/>
  <c r="L351" i="81" a="1"/>
  <c r="L351" i="81" s="1"/>
  <c r="AF350" i="81" a="1"/>
  <c r="AF350" i="81" s="1"/>
  <c r="K350" i="81" a="1"/>
  <c r="K350" i="81" s="1"/>
  <c r="Y349" i="81" a="1"/>
  <c r="Y349" i="81" s="1"/>
  <c r="N349" i="81" a="1"/>
  <c r="N349" i="81" s="1"/>
  <c r="C349" i="81" a="1"/>
  <c r="C349" i="81" s="1"/>
  <c r="T348" i="81" a="1"/>
  <c r="T348" i="81" s="1"/>
  <c r="L348" i="81" a="1"/>
  <c r="L348" i="81" s="1"/>
  <c r="D348" i="81" a="1"/>
  <c r="D348" i="81" s="1"/>
  <c r="W347" i="81" a="1"/>
  <c r="W347" i="81" s="1"/>
  <c r="N347" i="81" a="1"/>
  <c r="N347" i="81" s="1"/>
  <c r="H347" i="81" a="1"/>
  <c r="H347" i="81" s="1"/>
  <c r="AB346" i="81" a="1"/>
  <c r="AB346" i="81" s="1"/>
  <c r="U346" i="81" a="1"/>
  <c r="U346" i="81" s="1"/>
  <c r="O346" i="81" a="1"/>
  <c r="O346" i="81" s="1"/>
  <c r="I346" i="81" a="1"/>
  <c r="I346" i="81" s="1"/>
  <c r="C346" i="81" a="1"/>
  <c r="C346" i="81" s="1"/>
  <c r="AG345" i="81" a="1"/>
  <c r="AG345" i="81" s="1"/>
  <c r="AB345" i="81" a="1"/>
  <c r="AB345" i="81" s="1"/>
  <c r="W345" i="81" a="1"/>
  <c r="W345" i="81" s="1"/>
  <c r="R345" i="81" a="1"/>
  <c r="R345" i="81" s="1"/>
  <c r="M345" i="81" a="1"/>
  <c r="M345" i="81" s="1"/>
  <c r="AB344" i="81" a="1"/>
  <c r="AB344" i="81" s="1"/>
  <c r="Q344" i="81" a="1"/>
  <c r="Q344" i="81" s="1"/>
  <c r="L344" i="81" a="1"/>
  <c r="L344" i="81" s="1"/>
  <c r="G344" i="81" a="1"/>
  <c r="G344" i="81" s="1"/>
  <c r="A344" i="81" a="1"/>
  <c r="A344" i="81" s="1"/>
  <c r="AA343" i="81" a="1"/>
  <c r="AA343" i="81" s="1"/>
  <c r="V343" i="81" a="1"/>
  <c r="V343" i="81" s="1"/>
  <c r="Q343" i="81" a="1"/>
  <c r="Q343" i="81" s="1"/>
  <c r="F343" i="81" a="1"/>
  <c r="F343" i="81" s="1"/>
  <c r="AD342" i="81" a="1"/>
  <c r="AD342" i="81" s="1"/>
  <c r="Y342" i="81" a="1"/>
  <c r="Y342" i="81" s="1"/>
  <c r="T342" i="81" a="1"/>
  <c r="T342" i="81" s="1"/>
  <c r="N342" i="81" a="1"/>
  <c r="N342" i="81" s="1"/>
  <c r="H342" i="81" a="1"/>
  <c r="H342" i="81" s="1"/>
  <c r="AF341" i="81" a="1"/>
  <c r="AF341" i="81" s="1"/>
  <c r="V341" i="81" a="1"/>
  <c r="V341" i="81" s="1"/>
  <c r="Q341" i="81" a="1"/>
  <c r="Q341" i="81" s="1"/>
  <c r="K341" i="81" a="1"/>
  <c r="K341" i="81" s="1"/>
  <c r="X340" i="81" a="1"/>
  <c r="X340" i="81" s="1"/>
  <c r="S340" i="81" a="1"/>
  <c r="S340" i="81" s="1"/>
  <c r="M340" i="81" a="1"/>
  <c r="M340" i="81" s="1"/>
  <c r="AB339" i="81" a="1"/>
  <c r="AB339" i="81" s="1"/>
  <c r="S339" i="81" a="1"/>
  <c r="S339" i="81" s="1"/>
  <c r="N339" i="81" a="1"/>
  <c r="N339" i="81" s="1"/>
  <c r="E339" i="81" a="1"/>
  <c r="E339" i="81" s="1"/>
  <c r="AE338" i="81" a="1"/>
  <c r="AE338" i="81" s="1"/>
  <c r="X338" i="81" a="1"/>
  <c r="X338" i="81" s="1"/>
  <c r="R338" i="81" a="1"/>
  <c r="R338" i="81" s="1"/>
  <c r="E338" i="81" a="1"/>
  <c r="E338" i="81" s="1"/>
  <c r="AE337" i="81" a="1"/>
  <c r="AE337" i="81" s="1"/>
  <c r="V337" i="81" a="1"/>
  <c r="V337" i="81" s="1"/>
  <c r="R357" i="81" a="1"/>
  <c r="R357" i="81" s="1"/>
  <c r="K351" i="81" a="1"/>
  <c r="K351" i="81" s="1"/>
  <c r="AD350" i="81" a="1"/>
  <c r="AD350" i="81" s="1"/>
  <c r="I350" i="81" a="1"/>
  <c r="I350" i="81" s="1"/>
  <c r="U349" i="81" a="1"/>
  <c r="U349" i="81" s="1"/>
  <c r="Z348" i="81" a="1"/>
  <c r="Z348" i="81" s="1"/>
  <c r="J348" i="81" a="1"/>
  <c r="J348" i="81" s="1"/>
  <c r="AC347" i="81" a="1"/>
  <c r="AC347" i="81" s="1"/>
  <c r="M347" i="81" a="1"/>
  <c r="M347" i="81" s="1"/>
  <c r="F347" i="81" a="1"/>
  <c r="F347" i="81" s="1"/>
  <c r="AG346" i="81" a="1"/>
  <c r="AG346" i="81" s="1"/>
  <c r="Z346" i="81" a="1"/>
  <c r="Z346" i="81" s="1"/>
  <c r="A346" i="81" a="1"/>
  <c r="A346" i="81" s="1"/>
  <c r="AF345" i="81" a="1"/>
  <c r="AF345" i="81" s="1"/>
  <c r="AA345" i="81" a="1"/>
  <c r="AA345" i="81" s="1"/>
  <c r="F345" i="81" a="1"/>
  <c r="F345" i="81" s="1"/>
  <c r="U344" i="81" a="1"/>
  <c r="U344" i="81" s="1"/>
  <c r="P344" i="81" a="1"/>
  <c r="P344" i="81" s="1"/>
  <c r="K344" i="81" a="1"/>
  <c r="K344" i="81" s="1"/>
  <c r="F344" i="81" a="1"/>
  <c r="F344" i="81" s="1"/>
  <c r="Z343" i="81" a="1"/>
  <c r="Z343" i="81" s="1"/>
  <c r="D343" i="81" a="1"/>
  <c r="D343" i="81" s="1"/>
  <c r="AR342" i="81" a="1"/>
  <c r="AR342" i="81" s="1"/>
  <c r="AC342" i="81" a="1"/>
  <c r="AC342" i="81" s="1"/>
  <c r="S342" i="81" a="1"/>
  <c r="S342" i="81" s="1"/>
  <c r="M342" i="81" a="1"/>
  <c r="M342" i="81" s="1"/>
  <c r="F342" i="81" a="1"/>
  <c r="F342" i="81" s="1"/>
  <c r="U341" i="81" a="1"/>
  <c r="U341" i="81" s="1"/>
  <c r="O341" i="81" a="1"/>
  <c r="O341" i="81" s="1"/>
  <c r="G357" i="81" a="1"/>
  <c r="G357" i="81" s="1"/>
  <c r="V351" i="81" a="1"/>
  <c r="V351" i="81" s="1"/>
  <c r="S350" i="81" a="1"/>
  <c r="S350" i="81" s="1"/>
  <c r="H350" i="81" a="1"/>
  <c r="H350" i="81" s="1"/>
  <c r="AD349" i="81" a="1"/>
  <c r="AD349" i="81" s="1"/>
  <c r="T349" i="81" a="1"/>
  <c r="T349" i="81" s="1"/>
  <c r="J349" i="81" a="1"/>
  <c r="J349" i="81" s="1"/>
  <c r="Y348" i="81" a="1"/>
  <c r="Y348" i="81" s="1"/>
  <c r="Q348" i="81" a="1"/>
  <c r="Q348" i="81" s="1"/>
  <c r="I348" i="81" a="1"/>
  <c r="I348" i="81" s="1"/>
  <c r="S347" i="81" a="1"/>
  <c r="S347" i="81" s="1"/>
  <c r="E347" i="81" a="1"/>
  <c r="E347" i="81" s="1"/>
  <c r="AR346" i="81" a="1"/>
  <c r="AR346" i="81" s="1"/>
  <c r="AF346" i="81" a="1"/>
  <c r="AF346" i="81" s="1"/>
  <c r="S346" i="81" a="1"/>
  <c r="S346" i="81" s="1"/>
  <c r="M346" i="81" a="1"/>
  <c r="M346" i="81" s="1"/>
  <c r="G346" i="81" a="1"/>
  <c r="G346" i="81" s="1"/>
  <c r="Z345" i="81" a="1"/>
  <c r="Z345" i="81" s="1"/>
  <c r="U345" i="81" a="1"/>
  <c r="U345" i="81" s="1"/>
  <c r="P345" i="81" a="1"/>
  <c r="P345" i="81" s="1"/>
  <c r="K345" i="81" a="1"/>
  <c r="K345" i="81" s="1"/>
  <c r="E345" i="81" a="1"/>
  <c r="E345" i="81" s="1"/>
  <c r="AE344" i="81" a="1"/>
  <c r="AE344" i="81" s="1"/>
  <c r="Z344" i="81" a="1"/>
  <c r="Z344" i="81" s="1"/>
  <c r="E344" i="81" a="1"/>
  <c r="E344" i="81" s="1"/>
  <c r="AD343" i="81" a="1"/>
  <c r="AD343" i="81" s="1"/>
  <c r="Y343" i="81" a="1"/>
  <c r="Y343" i="81" s="1"/>
  <c r="T343" i="81" a="1"/>
  <c r="T343" i="81" s="1"/>
  <c r="O343" i="81" a="1"/>
  <c r="O343" i="81" s="1"/>
  <c r="J343" i="81" a="1"/>
  <c r="J343" i="81" s="1"/>
  <c r="C343" i="81" a="1"/>
  <c r="C343" i="81" s="1"/>
  <c r="AG342" i="81" a="1"/>
  <c r="AG342" i="81" s="1"/>
  <c r="AB342" i="81" a="1"/>
  <c r="AB342" i="81" s="1"/>
  <c r="W342" i="81" a="1"/>
  <c r="W342" i="81" s="1"/>
  <c r="R342" i="81" a="1"/>
  <c r="R342" i="81" s="1"/>
  <c r="L342" i="81" a="1"/>
  <c r="L342" i="81" s="1"/>
  <c r="AD341" i="81" a="1"/>
  <c r="AD341" i="81" s="1"/>
  <c r="Y341" i="81" a="1"/>
  <c r="Y341" i="81" s="1"/>
  <c r="T341" i="81" a="1"/>
  <c r="T341" i="81" s="1"/>
  <c r="D341" i="81" a="1"/>
  <c r="D341" i="81" s="1"/>
  <c r="AB340" i="81" a="1"/>
  <c r="AB340" i="81" s="1"/>
  <c r="V340" i="81" a="1"/>
  <c r="V340" i="81" s="1"/>
  <c r="K340" i="81" a="1"/>
  <c r="K340" i="81" s="1"/>
  <c r="AE339" i="81" a="1"/>
  <c r="AE339" i="81" s="1"/>
  <c r="Z339" i="81" a="1"/>
  <c r="Z339" i="81" s="1"/>
  <c r="Q339" i="81" a="1"/>
  <c r="Q339" i="81" s="1"/>
  <c r="H339" i="81" a="1"/>
  <c r="H339" i="81" s="1"/>
  <c r="AB338" i="81" a="1"/>
  <c r="AB338" i="81" s="1"/>
  <c r="V338" i="81" a="1"/>
  <c r="V338" i="81" s="1"/>
  <c r="I338" i="81" a="1"/>
  <c r="I338" i="81" s="1"/>
  <c r="B338" i="81" a="1"/>
  <c r="B338" i="81" s="1"/>
  <c r="AC337" i="81" a="1"/>
  <c r="AC337" i="81" s="1"/>
  <c r="T337" i="81" a="1"/>
  <c r="T337" i="81" s="1"/>
  <c r="K337" i="81" a="1"/>
  <c r="K337" i="81" s="1"/>
  <c r="B337" i="81" a="1"/>
  <c r="B337" i="81" s="1"/>
  <c r="T336" i="81" a="1"/>
  <c r="T336" i="81" s="1"/>
  <c r="N336" i="81" a="1"/>
  <c r="N336" i="81" s="1"/>
  <c r="W367" i="81" a="1"/>
  <c r="W367" i="81" s="1"/>
  <c r="E360" i="81" a="1"/>
  <c r="E360" i="81" s="1"/>
  <c r="AE353" i="81" a="1"/>
  <c r="AE353" i="81" s="1"/>
  <c r="AG352" i="81" a="1"/>
  <c r="AG352" i="81" s="1"/>
  <c r="U351" i="81" a="1"/>
  <c r="U351" i="81" s="1"/>
  <c r="F351" i="81" a="1"/>
  <c r="F351" i="81" s="1"/>
  <c r="AA350" i="81" a="1"/>
  <c r="AA350" i="81" s="1"/>
  <c r="P350" i="81" a="1"/>
  <c r="P350" i="81" s="1"/>
  <c r="AR349" i="81" a="1"/>
  <c r="AR349" i="81" s="1"/>
  <c r="S349" i="81" a="1"/>
  <c r="S349" i="81" s="1"/>
  <c r="AF348" i="81" a="1"/>
  <c r="AF348" i="81" s="1"/>
  <c r="Z347" i="81" a="1"/>
  <c r="Z347" i="81" s="1"/>
  <c r="R347" i="81" a="1"/>
  <c r="R347" i="81" s="1"/>
  <c r="K347" i="81" a="1"/>
  <c r="K347" i="81" s="1"/>
  <c r="D347" i="81" a="1"/>
  <c r="D347" i="81" s="1"/>
  <c r="AE346" i="81" a="1"/>
  <c r="AE346" i="81" s="1"/>
  <c r="X346" i="81" a="1"/>
  <c r="X346" i="81" s="1"/>
  <c r="R346" i="81" a="1"/>
  <c r="R346" i="81" s="1"/>
  <c r="L346" i="81" a="1"/>
  <c r="L346" i="81" s="1"/>
  <c r="F346" i="81" a="1"/>
  <c r="F346" i="81" s="1"/>
  <c r="AE345" i="81" a="1"/>
  <c r="AE345" i="81" s="1"/>
  <c r="Y345" i="81" a="1"/>
  <c r="Y345" i="81" s="1"/>
  <c r="J345" i="81" a="1"/>
  <c r="J345" i="81" s="1"/>
  <c r="D345" i="81" a="1"/>
  <c r="D345" i="81" s="1"/>
  <c r="Y344" i="81" a="1"/>
  <c r="Y344" i="81" s="1"/>
  <c r="T344" i="81" a="1"/>
  <c r="T344" i="81" s="1"/>
  <c r="O344" i="81" a="1"/>
  <c r="O344" i="81" s="1"/>
  <c r="J344" i="81" a="1"/>
  <c r="J344" i="81" s="1"/>
  <c r="D344" i="81" a="1"/>
  <c r="D344" i="81" s="1"/>
  <c r="AR343" i="81" a="1"/>
  <c r="AR343" i="81" s="1"/>
  <c r="AC343" i="81" a="1"/>
  <c r="AC343" i="81" s="1"/>
  <c r="X343" i="81" a="1"/>
  <c r="X343" i="81" s="1"/>
  <c r="I343" i="81" a="1"/>
  <c r="I343" i="81" s="1"/>
  <c r="AF342" i="81" a="1"/>
  <c r="AF342" i="81" s="1"/>
  <c r="K342" i="81" a="1"/>
  <c r="K342" i="81" s="1"/>
  <c r="E342" i="81" a="1"/>
  <c r="E342" i="81" s="1"/>
  <c r="X341" i="81" a="1"/>
  <c r="X341" i="81" s="1"/>
  <c r="S341" i="81" a="1"/>
  <c r="S341" i="81" s="1"/>
  <c r="N341" i="81" a="1"/>
  <c r="N341" i="81" s="1"/>
  <c r="I341" i="81" a="1"/>
  <c r="I341" i="81" s="1"/>
  <c r="AR340" i="81" a="1"/>
  <c r="AR340" i="81" s="1"/>
  <c r="AF340" i="81" a="1"/>
  <c r="AF340" i="81" s="1"/>
  <c r="AA340" i="81" a="1"/>
  <c r="AA340" i="81" s="1"/>
  <c r="P340" i="81" a="1"/>
  <c r="P340" i="81" s="1"/>
  <c r="J340" i="81" a="1"/>
  <c r="J340" i="81" s="1"/>
  <c r="D340" i="81" a="1"/>
  <c r="D340" i="81" s="1"/>
  <c r="AR339" i="81" a="1"/>
  <c r="AR339" i="81" s="1"/>
  <c r="AD339" i="81" a="1"/>
  <c r="AD339" i="81" s="1"/>
  <c r="U339" i="81" a="1"/>
  <c r="U339" i="81" s="1"/>
  <c r="L339" i="81" a="1"/>
  <c r="L339" i="81" s="1"/>
  <c r="C339" i="81" a="1"/>
  <c r="C339" i="81" s="1"/>
  <c r="AR338" i="81" a="1"/>
  <c r="AR338" i="81" s="1"/>
  <c r="AG338" i="81" a="1"/>
  <c r="AG338" i="81" s="1"/>
  <c r="U338" i="81" a="1"/>
  <c r="U338" i="81" s="1"/>
  <c r="O338" i="81" a="1"/>
  <c r="O338" i="81" s="1"/>
  <c r="H338" i="81" a="1"/>
  <c r="H338" i="81" s="1"/>
  <c r="A338" i="81" a="1"/>
  <c r="A338" i="81" s="1"/>
  <c r="AG337" i="81" a="1"/>
  <c r="AG337" i="81" s="1"/>
  <c r="X337" i="81" a="1"/>
  <c r="X337" i="81" s="1"/>
  <c r="Q368" i="81" a="1"/>
  <c r="Q368" i="81" s="1"/>
  <c r="AD362" i="81" a="1"/>
  <c r="AD362" i="81" s="1"/>
  <c r="Q359" i="81" a="1"/>
  <c r="Q359" i="81" s="1"/>
  <c r="Z358" i="81" a="1"/>
  <c r="Z358" i="81" s="1"/>
  <c r="P356" i="81" a="1"/>
  <c r="P356" i="81" s="1"/>
  <c r="Z353" i="81" a="1"/>
  <c r="Z353" i="81" s="1"/>
  <c r="AR352" i="81" a="1"/>
  <c r="AR352" i="81" s="1"/>
  <c r="AB352" i="81" a="1"/>
  <c r="AB352" i="81" s="1"/>
  <c r="AE351" i="81" a="1"/>
  <c r="AE351" i="81" s="1"/>
  <c r="Q351" i="81" a="1"/>
  <c r="Q351" i="81" s="1"/>
  <c r="E351" i="81" a="1"/>
  <c r="E351" i="81" s="1"/>
  <c r="O350" i="81" a="1"/>
  <c r="O350" i="81" s="1"/>
  <c r="D350" i="81" a="1"/>
  <c r="D350" i="81" s="1"/>
  <c r="AA349" i="81" a="1"/>
  <c r="AA349" i="81" s="1"/>
  <c r="Q349" i="81" a="1"/>
  <c r="Q349" i="81" s="1"/>
  <c r="F349" i="81" a="1"/>
  <c r="F349" i="81" s="1"/>
  <c r="AR348" i="81" a="1"/>
  <c r="AR348" i="81" s="1"/>
  <c r="AE348" i="81" a="1"/>
  <c r="AE348" i="81" s="1"/>
  <c r="X348" i="81" a="1"/>
  <c r="X348" i="81" s="1"/>
  <c r="O348" i="81" a="1"/>
  <c r="O348" i="81" s="1"/>
  <c r="J347" i="81" a="1"/>
  <c r="J347" i="81" s="1"/>
  <c r="C347" i="81" a="1"/>
  <c r="C347" i="81" s="1"/>
  <c r="AD346" i="81" a="1"/>
  <c r="AD346" i="81" s="1"/>
  <c r="K346" i="81" a="1"/>
  <c r="K346" i="81" s="1"/>
  <c r="E346" i="81" a="1"/>
  <c r="E346" i="81" s="1"/>
  <c r="AD345" i="81" a="1"/>
  <c r="AD345" i="81" s="1"/>
  <c r="T345" i="81" a="1"/>
  <c r="T345" i="81" s="1"/>
  <c r="O345" i="81" a="1"/>
  <c r="O345" i="81" s="1"/>
  <c r="AD344" i="81" a="1"/>
  <c r="AD344" i="81" s="1"/>
  <c r="S344" i="81" a="1"/>
  <c r="S344" i="81" s="1"/>
  <c r="I344" i="81" a="1"/>
  <c r="I344" i="81" s="1"/>
  <c r="C344" i="81" a="1"/>
  <c r="C344" i="81" s="1"/>
  <c r="S343" i="81" a="1"/>
  <c r="S343" i="81" s="1"/>
  <c r="N343" i="81" a="1"/>
  <c r="N343" i="81" s="1"/>
  <c r="H343" i="81" a="1"/>
  <c r="H343" i="81" s="1"/>
  <c r="B343" i="81" a="1"/>
  <c r="B343" i="81" s="1"/>
  <c r="B359" i="81" a="1"/>
  <c r="B359" i="81" s="1"/>
  <c r="C356" i="81" a="1"/>
  <c r="C356" i="81" s="1"/>
  <c r="Y350" i="81" a="1"/>
  <c r="Y350" i="81" s="1"/>
  <c r="N350" i="81" a="1"/>
  <c r="N350" i="81" s="1"/>
  <c r="Z349" i="81" a="1"/>
  <c r="Z349" i="81" s="1"/>
  <c r="O349" i="81" a="1"/>
  <c r="O349" i="81" s="1"/>
  <c r="E349" i="81" a="1"/>
  <c r="E349" i="81" s="1"/>
  <c r="AD348" i="81" a="1"/>
  <c r="AD348" i="81" s="1"/>
  <c r="V348" i="81" a="1"/>
  <c r="V348" i="81" s="1"/>
  <c r="F348" i="81" a="1"/>
  <c r="F348" i="81" s="1"/>
  <c r="AR347" i="81" a="1"/>
  <c r="AR347" i="81" s="1"/>
  <c r="AG347" i="81" a="1"/>
  <c r="AG347" i="81" s="1"/>
  <c r="P347" i="81" a="1"/>
  <c r="P347" i="81" s="1"/>
  <c r="I347" i="81" a="1"/>
  <c r="I347" i="81" s="1"/>
  <c r="AC346" i="81" a="1"/>
  <c r="AC346" i="81" s="1"/>
  <c r="W346" i="81" a="1"/>
  <c r="W346" i="81" s="1"/>
  <c r="P346" i="81" a="1"/>
  <c r="P346" i="81" s="1"/>
  <c r="J346" i="81" a="1"/>
  <c r="J346" i="81" s="1"/>
  <c r="D346" i="81" a="1"/>
  <c r="D346" i="81" s="1"/>
  <c r="AC345" i="81" a="1"/>
  <c r="AC345" i="81" s="1"/>
  <c r="X345" i="81" a="1"/>
  <c r="X345" i="81" s="1"/>
  <c r="N345" i="81" a="1"/>
  <c r="N345" i="81" s="1"/>
  <c r="I345" i="81" a="1"/>
  <c r="I345" i="81" s="1"/>
  <c r="C345" i="81" a="1"/>
  <c r="C345" i="81" s="1"/>
  <c r="AR344" i="81" a="1"/>
  <c r="AR344" i="81" s="1"/>
  <c r="AC344" i="81" a="1"/>
  <c r="AC344" i="81" s="1"/>
  <c r="X344" i="81" a="1"/>
  <c r="X344" i="81" s="1"/>
  <c r="N344" i="81" a="1"/>
  <c r="N344" i="81" s="1"/>
  <c r="H344" i="81" a="1"/>
  <c r="H344" i="81" s="1"/>
  <c r="AG343" i="81" a="1"/>
  <c r="AG343" i="81" s="1"/>
  <c r="AB343" i="81" a="1"/>
  <c r="AB343" i="81" s="1"/>
  <c r="A358" i="81" a="1"/>
  <c r="A358" i="81" s="1"/>
  <c r="Q352" i="81" a="1"/>
  <c r="Q352" i="81" s="1"/>
  <c r="AA351" i="81" a="1"/>
  <c r="AA351" i="81" s="1"/>
  <c r="P351" i="81" a="1"/>
  <c r="P351" i="81" s="1"/>
  <c r="A351" i="81" a="1"/>
  <c r="A351" i="81" s="1"/>
  <c r="X350" i="81" a="1"/>
  <c r="X350" i="81" s="1"/>
  <c r="C350" i="81" a="1"/>
  <c r="C350" i="81" s="1"/>
  <c r="D349" i="81" a="1"/>
  <c r="D349" i="81" s="1"/>
  <c r="AC348" i="81" a="1"/>
  <c r="AC348" i="81" s="1"/>
  <c r="U348" i="81" a="1"/>
  <c r="U348" i="81" s="1"/>
  <c r="N348" i="81" a="1"/>
  <c r="N348" i="81" s="1"/>
  <c r="AE347" i="81" a="1"/>
  <c r="AE347" i="81" s="1"/>
  <c r="X347" i="81" a="1"/>
  <c r="X347" i="81" s="1"/>
  <c r="O347" i="81" a="1"/>
  <c r="O347" i="81" s="1"/>
  <c r="B347" i="81" a="1"/>
  <c r="B347" i="81" s="1"/>
  <c r="V346" i="81" a="1"/>
  <c r="V346" i="81" s="1"/>
  <c r="AR345" i="81" a="1"/>
  <c r="AR345" i="81" s="1"/>
  <c r="S345" i="81" a="1"/>
  <c r="S345" i="81" s="1"/>
  <c r="H345" i="81" a="1"/>
  <c r="H345" i="81" s="1"/>
  <c r="B345" i="81" a="1"/>
  <c r="B345" i="81" s="1"/>
  <c r="AG344" i="81" a="1"/>
  <c r="AG344" i="81" s="1"/>
  <c r="W344" i="81" a="1"/>
  <c r="W344" i="81" s="1"/>
  <c r="R344" i="81" a="1"/>
  <c r="R344" i="81" s="1"/>
  <c r="M344" i="81" a="1"/>
  <c r="M344" i="81" s="1"/>
  <c r="B344" i="81" a="1"/>
  <c r="B344" i="81" s="1"/>
  <c r="AF343" i="81" a="1"/>
  <c r="AF343" i="81" s="1"/>
  <c r="R343" i="81" a="1"/>
  <c r="R343" i="81" s="1"/>
  <c r="L343" i="81" a="1"/>
  <c r="L343" i="81" s="1"/>
  <c r="U342" i="81" a="1"/>
  <c r="U342" i="81" s="1"/>
  <c r="O342" i="81" a="1"/>
  <c r="O342" i="81" s="1"/>
  <c r="I342" i="81" a="1"/>
  <c r="I342" i="81" s="1"/>
  <c r="B342" i="81" a="1"/>
  <c r="B342" i="81" s="1"/>
  <c r="AG341" i="81" a="1"/>
  <c r="AG341" i="81" s="1"/>
  <c r="AA341" i="81" a="1"/>
  <c r="AA341" i="81" s="1"/>
  <c r="L341" i="81" a="1"/>
  <c r="L341" i="81" s="1"/>
  <c r="F341" i="81" a="1"/>
  <c r="F341" i="81" s="1"/>
  <c r="A341" i="81" a="1"/>
  <c r="A341" i="81" s="1"/>
  <c r="AD340" i="81" a="1"/>
  <c r="AD340" i="81" s="1"/>
  <c r="T340" i="81" a="1"/>
  <c r="T340" i="81" s="1"/>
  <c r="G340" i="81" a="1"/>
  <c r="G340" i="81" s="1"/>
  <c r="A340" i="81" a="1"/>
  <c r="A340" i="81" s="1"/>
  <c r="AG339" i="81" a="1"/>
  <c r="AG339" i="81" s="1"/>
  <c r="X339" i="81" a="1"/>
  <c r="X339" i="81" s="1"/>
  <c r="O339" i="81" a="1"/>
  <c r="O339" i="81" s="1"/>
  <c r="J339" i="81" a="1"/>
  <c r="J339" i="81" s="1"/>
  <c r="A339" i="81" a="1"/>
  <c r="A339" i="81" s="1"/>
  <c r="Y338" i="81" a="1"/>
  <c r="Y338" i="81" s="1"/>
  <c r="S338" i="81" a="1"/>
  <c r="S338" i="81" s="1"/>
  <c r="L338" i="81" a="1"/>
  <c r="L338" i="81" s="1"/>
  <c r="F338" i="81" a="1"/>
  <c r="F338" i="81" s="1"/>
  <c r="AC357" i="81" a="1"/>
  <c r="AC357" i="81" s="1"/>
  <c r="W354" i="81" a="1"/>
  <c r="W354" i="81" s="1"/>
  <c r="AE350" i="81" a="1"/>
  <c r="AE350" i="81" s="1"/>
  <c r="C348" i="81" a="1"/>
  <c r="C348" i="81" s="1"/>
  <c r="H346" i="81" a="1"/>
  <c r="H346" i="81" s="1"/>
  <c r="A345" i="81" a="1"/>
  <c r="A345" i="81" s="1"/>
  <c r="AF344" i="81" a="1"/>
  <c r="AF344" i="81" s="1"/>
  <c r="U343" i="81" a="1"/>
  <c r="U343" i="81" s="1"/>
  <c r="AE342" i="81" a="1"/>
  <c r="AE342" i="81" s="1"/>
  <c r="Q342" i="81" a="1"/>
  <c r="Q342" i="81" s="1"/>
  <c r="A342" i="81" a="1"/>
  <c r="A342" i="81" s="1"/>
  <c r="H341" i="81" a="1"/>
  <c r="H341" i="81" s="1"/>
  <c r="Q340" i="81" a="1"/>
  <c r="Q340" i="81" s="1"/>
  <c r="E340" i="81" a="1"/>
  <c r="E340" i="81" s="1"/>
  <c r="AC339" i="81" a="1"/>
  <c r="AC339" i="81" s="1"/>
  <c r="T339" i="81" a="1"/>
  <c r="T339" i="81" s="1"/>
  <c r="K339" i="81" a="1"/>
  <c r="K339" i="81" s="1"/>
  <c r="K338" i="81" a="1"/>
  <c r="K338" i="81" s="1"/>
  <c r="Z337" i="81" a="1"/>
  <c r="Z337" i="81" s="1"/>
  <c r="S337" i="81" a="1"/>
  <c r="S337" i="81" s="1"/>
  <c r="N337" i="81" a="1"/>
  <c r="N337" i="81" s="1"/>
  <c r="AF336" i="81" a="1"/>
  <c r="AF336" i="81" s="1"/>
  <c r="Z336" i="81" a="1"/>
  <c r="Z336" i="81" s="1"/>
  <c r="K336" i="81" a="1"/>
  <c r="K336" i="81" s="1"/>
  <c r="C336" i="81" a="1"/>
  <c r="C336" i="81" s="1"/>
  <c r="Y335" i="81" a="1"/>
  <c r="Y335" i="81" s="1"/>
  <c r="T335" i="81" a="1"/>
  <c r="T335" i="81" s="1"/>
  <c r="K335" i="81" a="1"/>
  <c r="K335" i="81" s="1"/>
  <c r="B335" i="81" a="1"/>
  <c r="B335" i="81" s="1"/>
  <c r="AF334" i="81" a="1"/>
  <c r="AF334" i="81" s="1"/>
  <c r="U334" i="81" a="1"/>
  <c r="U334" i="81" s="1"/>
  <c r="N334" i="81" a="1"/>
  <c r="N334" i="81" s="1"/>
  <c r="G334" i="81" a="1"/>
  <c r="G334" i="81" s="1"/>
  <c r="AF333" i="81" a="1"/>
  <c r="AF333" i="81" s="1"/>
  <c r="AA333" i="81" a="1"/>
  <c r="AA333" i="81" s="1"/>
  <c r="R333" i="81" a="1"/>
  <c r="R333" i="81" s="1"/>
  <c r="I333" i="81" a="1"/>
  <c r="I333" i="81" s="1"/>
  <c r="R332" i="81" a="1"/>
  <c r="R332" i="81" s="1"/>
  <c r="K332" i="81" a="1"/>
  <c r="K332" i="81" s="1"/>
  <c r="C332" i="81" a="1"/>
  <c r="C332" i="81" s="1"/>
  <c r="Y331" i="81" a="1"/>
  <c r="Y331" i="81" s="1"/>
  <c r="P331" i="81" a="1"/>
  <c r="P331" i="81" s="1"/>
  <c r="G331" i="81" a="1"/>
  <c r="G331" i="81" s="1"/>
  <c r="B331" i="81" a="1"/>
  <c r="B331" i="81" s="1"/>
  <c r="AA330" i="81" a="1"/>
  <c r="AA330" i="81" s="1"/>
  <c r="T330" i="81" a="1"/>
  <c r="T330" i="81" s="1"/>
  <c r="N330" i="81" a="1"/>
  <c r="N330" i="81" s="1"/>
  <c r="F330" i="81" a="1"/>
  <c r="F330" i="81" s="1"/>
  <c r="AA329" i="81" a="1"/>
  <c r="AA329" i="81" s="1"/>
  <c r="R329" i="81" a="1"/>
  <c r="R329" i="81" s="1"/>
  <c r="M329" i="81" a="1"/>
  <c r="M329" i="81" s="1"/>
  <c r="D329" i="81" a="1"/>
  <c r="D329" i="81" s="1"/>
  <c r="AC328" i="81" a="1"/>
  <c r="AC328" i="81" s="1"/>
  <c r="W328" i="81" a="1"/>
  <c r="W328" i="81" s="1"/>
  <c r="O328" i="81" a="1"/>
  <c r="O328" i="81" s="1"/>
  <c r="G328" i="81" a="1"/>
  <c r="G328" i="81" s="1"/>
  <c r="AA327" i="81" a="1"/>
  <c r="AA327" i="81" s="1"/>
  <c r="R327" i="81" a="1"/>
  <c r="R327" i="81" s="1"/>
  <c r="G355" i="81" a="1"/>
  <c r="G355" i="81" s="1"/>
  <c r="T350" i="81" a="1"/>
  <c r="T350" i="81" s="1"/>
  <c r="B346" i="81" a="1"/>
  <c r="B346" i="81" s="1"/>
  <c r="AA344" i="81" a="1"/>
  <c r="AA344" i="81" s="1"/>
  <c r="P342" i="81" a="1"/>
  <c r="P342" i="81" s="1"/>
  <c r="G341" i="81" a="1"/>
  <c r="G341" i="81" s="1"/>
  <c r="Z340" i="81" a="1"/>
  <c r="Z340" i="81" s="1"/>
  <c r="O340" i="81" a="1"/>
  <c r="O340" i="81" s="1"/>
  <c r="C340" i="81" a="1"/>
  <c r="C340" i="81" s="1"/>
  <c r="R339" i="81" a="1"/>
  <c r="R339" i="81" s="1"/>
  <c r="I339" i="81" a="1"/>
  <c r="I339" i="81" s="1"/>
  <c r="W338" i="81" a="1"/>
  <c r="W338" i="81" s="1"/>
  <c r="J338" i="81" a="1"/>
  <c r="J338" i="81" s="1"/>
  <c r="AR337" i="81" a="1"/>
  <c r="AR337" i="81" s="1"/>
  <c r="Y337" i="81" a="1"/>
  <c r="Y337" i="81" s="1"/>
  <c r="M337" i="81" a="1"/>
  <c r="M337" i="81" s="1"/>
  <c r="H337" i="81" a="1"/>
  <c r="H337" i="81" s="1"/>
  <c r="C337" i="81" a="1"/>
  <c r="C337" i="81" s="1"/>
  <c r="AE336" i="81" a="1"/>
  <c r="AE336" i="81" s="1"/>
  <c r="Y336" i="81" a="1"/>
  <c r="Y336" i="81" s="1"/>
  <c r="R336" i="81" a="1"/>
  <c r="R336" i="81" s="1"/>
  <c r="J336" i="81" a="1"/>
  <c r="J336" i="81" s="1"/>
  <c r="B336" i="81" a="1"/>
  <c r="B336" i="81" s="1"/>
  <c r="AC335" i="81" a="1"/>
  <c r="AC335" i="81" s="1"/>
  <c r="X335" i="81" a="1"/>
  <c r="X335" i="81" s="1"/>
  <c r="O335" i="81" a="1"/>
  <c r="O335" i="81" s="1"/>
  <c r="F335" i="81" a="1"/>
  <c r="F335" i="81" s="1"/>
  <c r="AE334" i="81" a="1"/>
  <c r="AE334" i="81" s="1"/>
  <c r="Z334" i="81" a="1"/>
  <c r="Z334" i="81" s="1"/>
  <c r="T334" i="81" a="1"/>
  <c r="T334" i="81" s="1"/>
  <c r="F334" i="81" a="1"/>
  <c r="F334" i="81" s="1"/>
  <c r="AE333" i="81" a="1"/>
  <c r="AE333" i="81" s="1"/>
  <c r="V333" i="81" a="1"/>
  <c r="V333" i="81" s="1"/>
  <c r="M333" i="81" a="1"/>
  <c r="M333" i="81" s="1"/>
  <c r="D333" i="81" a="1"/>
  <c r="D333" i="81" s="1"/>
  <c r="F352" i="81" a="1"/>
  <c r="F352" i="81" s="1"/>
  <c r="V349" i="81" a="1"/>
  <c r="V349" i="81" s="1"/>
  <c r="U347" i="81" a="1"/>
  <c r="U347" i="81" s="1"/>
  <c r="M343" i="81" a="1"/>
  <c r="M343" i="81" s="1"/>
  <c r="Z342" i="81" a="1"/>
  <c r="Z342" i="81" s="1"/>
  <c r="J342" i="81" a="1"/>
  <c r="J342" i="81" s="1"/>
  <c r="AC341" i="81" a="1"/>
  <c r="AC341" i="81" s="1"/>
  <c r="P341" i="81" a="1"/>
  <c r="P341" i="81" s="1"/>
  <c r="W340" i="81" a="1"/>
  <c r="W340" i="81" s="1"/>
  <c r="Y339" i="81" a="1"/>
  <c r="Y339" i="81" s="1"/>
  <c r="P339" i="81" a="1"/>
  <c r="P339" i="81" s="1"/>
  <c r="G339" i="81" a="1"/>
  <c r="G339" i="81" s="1"/>
  <c r="AF338" i="81" a="1"/>
  <c r="AF338" i="81" s="1"/>
  <c r="G338" i="81" a="1"/>
  <c r="G338" i="81" s="1"/>
  <c r="W337" i="81" a="1"/>
  <c r="W337" i="81" s="1"/>
  <c r="Q337" i="81" a="1"/>
  <c r="Q337" i="81" s="1"/>
  <c r="L337" i="81" a="1"/>
  <c r="L337" i="81" s="1"/>
  <c r="G337" i="81" a="1"/>
  <c r="G337" i="81" s="1"/>
  <c r="A337" i="81" a="1"/>
  <c r="A337" i="81" s="1"/>
  <c r="AD336" i="81" a="1"/>
  <c r="AD336" i="81" s="1"/>
  <c r="W336" i="81" a="1"/>
  <c r="W336" i="81" s="1"/>
  <c r="P336" i="81" a="1"/>
  <c r="P336" i="81" s="1"/>
  <c r="H336" i="81" a="1"/>
  <c r="H336" i="81" s="1"/>
  <c r="AF335" i="81" a="1"/>
  <c r="AF335" i="81" s="1"/>
  <c r="W335" i="81" a="1"/>
  <c r="W335" i="81" s="1"/>
  <c r="N335" i="81" a="1"/>
  <c r="N335" i="81" s="1"/>
  <c r="E335" i="81" a="1"/>
  <c r="E335" i="81" s="1"/>
  <c r="AD334" i="81" a="1"/>
  <c r="AD334" i="81" s="1"/>
  <c r="Y334" i="81" a="1"/>
  <c r="Y334" i="81" s="1"/>
  <c r="R334" i="81" a="1"/>
  <c r="R334" i="81" s="1"/>
  <c r="L334" i="81" a="1"/>
  <c r="L334" i="81" s="1"/>
  <c r="D334" i="81" a="1"/>
  <c r="D334" i="81" s="1"/>
  <c r="AR333" i="81" a="1"/>
  <c r="AR333" i="81" s="1"/>
  <c r="AD333" i="81" a="1"/>
  <c r="AD333" i="81" s="1"/>
  <c r="U333" i="81" a="1"/>
  <c r="U333" i="81" s="1"/>
  <c r="L333" i="81" a="1"/>
  <c r="L333" i="81" s="1"/>
  <c r="G333" i="81" a="1"/>
  <c r="G333" i="81" s="1"/>
  <c r="AR332" i="81" a="1"/>
  <c r="AR332" i="81" s="1"/>
  <c r="AG332" i="81" a="1"/>
  <c r="AG332" i="81" s="1"/>
  <c r="AB332" i="81" a="1"/>
  <c r="AB332" i="81" s="1"/>
  <c r="V332" i="81" a="1"/>
  <c r="V332" i="81" s="1"/>
  <c r="P332" i="81" a="1"/>
  <c r="P332" i="81" s="1"/>
  <c r="H332" i="81" a="1"/>
  <c r="H332" i="81" s="1"/>
  <c r="AB331" i="81" a="1"/>
  <c r="AB331" i="81" s="1"/>
  <c r="S331" i="81" a="1"/>
  <c r="S331" i="81" s="1"/>
  <c r="N331" i="81" a="1"/>
  <c r="N331" i="81" s="1"/>
  <c r="E331" i="81" a="1"/>
  <c r="E331" i="81" s="1"/>
  <c r="AE330" i="81" a="1"/>
  <c r="AE330" i="81" s="1"/>
  <c r="X330" i="81" a="1"/>
  <c r="X330" i="81" s="1"/>
  <c r="R330" i="81" a="1"/>
  <c r="R330" i="81" s="1"/>
  <c r="K330" i="81" a="1"/>
  <c r="K330" i="81" s="1"/>
  <c r="C330" i="81" a="1"/>
  <c r="C330" i="81" s="1"/>
  <c r="AD329" i="81" a="1"/>
  <c r="AD329" i="81" s="1"/>
  <c r="Y329" i="81" a="1"/>
  <c r="Y329" i="81" s="1"/>
  <c r="V345" i="81" a="1"/>
  <c r="V345" i="81" s="1"/>
  <c r="K343" i="81" a="1"/>
  <c r="K343" i="81" s="1"/>
  <c r="X342" i="81" a="1"/>
  <c r="X342" i="81" s="1"/>
  <c r="AR341" i="81" a="1"/>
  <c r="AR341" i="81" s="1"/>
  <c r="AB341" i="81" a="1"/>
  <c r="AB341" i="81" s="1"/>
  <c r="C341" i="81" a="1"/>
  <c r="C341" i="81" s="1"/>
  <c r="AG340" i="81" a="1"/>
  <c r="AG340" i="81" s="1"/>
  <c r="L340" i="81" a="1"/>
  <c r="L340" i="81" s="1"/>
  <c r="F339" i="81" a="1"/>
  <c r="F339" i="81" s="1"/>
  <c r="AD338" i="81" a="1"/>
  <c r="AD338" i="81" s="1"/>
  <c r="Q338" i="81" a="1"/>
  <c r="Q338" i="81" s="1"/>
  <c r="D338" i="81" a="1"/>
  <c r="D338" i="81" s="1"/>
  <c r="AD337" i="81" a="1"/>
  <c r="AD337" i="81" s="1"/>
  <c r="F337" i="81" a="1"/>
  <c r="F337" i="81" s="1"/>
  <c r="AC336" i="81" a="1"/>
  <c r="AC336" i="81" s="1"/>
  <c r="O336" i="81" a="1"/>
  <c r="O336" i="81" s="1"/>
  <c r="G336" i="81" a="1"/>
  <c r="G336" i="81" s="1"/>
  <c r="AA335" i="81" a="1"/>
  <c r="AA335" i="81" s="1"/>
  <c r="R335" i="81" a="1"/>
  <c r="R335" i="81" s="1"/>
  <c r="I335" i="81" a="1"/>
  <c r="I335" i="81" s="1"/>
  <c r="D335" i="81" a="1"/>
  <c r="D335" i="81" s="1"/>
  <c r="X334" i="81" a="1"/>
  <c r="X334" i="81" s="1"/>
  <c r="K334" i="81" a="1"/>
  <c r="K334" i="81" s="1"/>
  <c r="C334" i="81" a="1"/>
  <c r="C334" i="81" s="1"/>
  <c r="Y333" i="81" a="1"/>
  <c r="Y333" i="81" s="1"/>
  <c r="P333" i="81" a="1"/>
  <c r="P333" i="81" s="1"/>
  <c r="K333" i="81" a="1"/>
  <c r="K333" i="81" s="1"/>
  <c r="B333" i="81" a="1"/>
  <c r="B333" i="81" s="1"/>
  <c r="AA332" i="81" a="1"/>
  <c r="AA332" i="81" s="1"/>
  <c r="U332" i="81" a="1"/>
  <c r="U332" i="81" s="1"/>
  <c r="O332" i="81" a="1"/>
  <c r="O332" i="81" s="1"/>
  <c r="G332" i="81" a="1"/>
  <c r="G332" i="81" s="1"/>
  <c r="AF331" i="81" a="1"/>
  <c r="AF331" i="81" s="1"/>
  <c r="W331" i="81" a="1"/>
  <c r="W331" i="81" s="1"/>
  <c r="R331" i="81" a="1"/>
  <c r="R331" i="81" s="1"/>
  <c r="I331" i="81" a="1"/>
  <c r="I331" i="81" s="1"/>
  <c r="AD330" i="81" a="1"/>
  <c r="AD330" i="81" s="1"/>
  <c r="Q330" i="81" a="1"/>
  <c r="Q330" i="81" s="1"/>
  <c r="J330" i="81" a="1"/>
  <c r="J330" i="81" s="1"/>
  <c r="B330" i="81" a="1"/>
  <c r="B330" i="81" s="1"/>
  <c r="AC329" i="81" a="1"/>
  <c r="AC329" i="81" s="1"/>
  <c r="T329" i="81" a="1"/>
  <c r="T329" i="81" s="1"/>
  <c r="K329" i="81" a="1"/>
  <c r="K329" i="81" s="1"/>
  <c r="B329" i="81" a="1"/>
  <c r="B329" i="81" s="1"/>
  <c r="S328" i="81" a="1"/>
  <c r="S328" i="81" s="1"/>
  <c r="K328" i="81" a="1"/>
  <c r="K328" i="81" s="1"/>
  <c r="C328" i="81" a="1"/>
  <c r="C328" i="81" s="1"/>
  <c r="Y327" i="81" a="1"/>
  <c r="Y327" i="81" s="1"/>
  <c r="G347" i="81" a="1"/>
  <c r="G347" i="81" s="1"/>
  <c r="Q345" i="81" a="1"/>
  <c r="Q345" i="81" s="1"/>
  <c r="AE343" i="81" a="1"/>
  <c r="AE343" i="81" s="1"/>
  <c r="G343" i="81" a="1"/>
  <c r="G343" i="81" s="1"/>
  <c r="V342" i="81" a="1"/>
  <c r="V342" i="81" s="1"/>
  <c r="G342" i="81" a="1"/>
  <c r="G342" i="81" s="1"/>
  <c r="Z341" i="81" a="1"/>
  <c r="Z341" i="81" s="1"/>
  <c r="M341" i="81" a="1"/>
  <c r="M341" i="81" s="1"/>
  <c r="B341" i="81" a="1"/>
  <c r="B341" i="81" s="1"/>
  <c r="AE340" i="81" a="1"/>
  <c r="AE340" i="81" s="1"/>
  <c r="U340" i="81" a="1"/>
  <c r="U340" i="81" s="1"/>
  <c r="I340" i="81" a="1"/>
  <c r="I340" i="81" s="1"/>
  <c r="AF339" i="81" a="1"/>
  <c r="AF339" i="81" s="1"/>
  <c r="W339" i="81" a="1"/>
  <c r="W339" i="81" s="1"/>
  <c r="AC338" i="81" a="1"/>
  <c r="AC338" i="81" s="1"/>
  <c r="P338" i="81" a="1"/>
  <c r="P338" i="81" s="1"/>
  <c r="C338" i="81" a="1"/>
  <c r="C338" i="81" s="1"/>
  <c r="AB337" i="81" a="1"/>
  <c r="AB337" i="81" s="1"/>
  <c r="U337" i="81" a="1"/>
  <c r="U337" i="81" s="1"/>
  <c r="P337" i="81" a="1"/>
  <c r="P337" i="81" s="1"/>
  <c r="E337" i="81" a="1"/>
  <c r="E337" i="81" s="1"/>
  <c r="AB336" i="81" a="1"/>
  <c r="AB336" i="81" s="1"/>
  <c r="V336" i="81" a="1"/>
  <c r="V336" i="81" s="1"/>
  <c r="F336" i="81" a="1"/>
  <c r="F336" i="81" s="1"/>
  <c r="AE335" i="81" a="1"/>
  <c r="AE335" i="81" s="1"/>
  <c r="V335" i="81" a="1"/>
  <c r="V335" i="81" s="1"/>
  <c r="M335" i="81" a="1"/>
  <c r="M335" i="81" s="1"/>
  <c r="H335" i="81" a="1"/>
  <c r="H335" i="81" s="1"/>
  <c r="AC334" i="81" a="1"/>
  <c r="AC334" i="81" s="1"/>
  <c r="W334" i="81" a="1"/>
  <c r="W334" i="81" s="1"/>
  <c r="Q334" i="81" a="1"/>
  <c r="Q334" i="81" s="1"/>
  <c r="J334" i="81" a="1"/>
  <c r="J334" i="81" s="1"/>
  <c r="B334" i="81" a="1"/>
  <c r="B334" i="81" s="1"/>
  <c r="AC333" i="81" a="1"/>
  <c r="AC333" i="81" s="1"/>
  <c r="T333" i="81" a="1"/>
  <c r="T333" i="81" s="1"/>
  <c r="O333" i="81" a="1"/>
  <c r="O333" i="81" s="1"/>
  <c r="F333" i="81" a="1"/>
  <c r="F333" i="81" s="1"/>
  <c r="Z351" i="81" a="1"/>
  <c r="Z351" i="81" s="1"/>
  <c r="S348" i="81" a="1"/>
  <c r="S348" i="81" s="1"/>
  <c r="L345" i="81" a="1"/>
  <c r="L345" i="81" s="1"/>
  <c r="E343" i="81" a="1"/>
  <c r="E343" i="81" s="1"/>
  <c r="D342" i="81" a="1"/>
  <c r="D342" i="81" s="1"/>
  <c r="H340" i="81" a="1"/>
  <c r="H340" i="81" s="1"/>
  <c r="V339" i="81" a="1"/>
  <c r="V339" i="81" s="1"/>
  <c r="M339" i="81" a="1"/>
  <c r="M339" i="81" s="1"/>
  <c r="D339" i="81" a="1"/>
  <c r="D339" i="81" s="1"/>
  <c r="AA338" i="81" a="1"/>
  <c r="AA338" i="81" s="1"/>
  <c r="N338" i="81" a="1"/>
  <c r="N338" i="81" s="1"/>
  <c r="O337" i="81" a="1"/>
  <c r="O337" i="81" s="1"/>
  <c r="J337" i="81" a="1"/>
  <c r="J337" i="81" s="1"/>
  <c r="U336" i="81" a="1"/>
  <c r="U336" i="81" s="1"/>
  <c r="M336" i="81" a="1"/>
  <c r="M336" i="81" s="1"/>
  <c r="E336" i="81" a="1"/>
  <c r="E336" i="81" s="1"/>
  <c r="AR335" i="81" a="1"/>
  <c r="AR335" i="81" s="1"/>
  <c r="Z335" i="81" a="1"/>
  <c r="Z335" i="81" s="1"/>
  <c r="Q335" i="81" a="1"/>
  <c r="Q335" i="81" s="1"/>
  <c r="L335" i="81" a="1"/>
  <c r="L335" i="81" s="1"/>
  <c r="C335" i="81" a="1"/>
  <c r="C335" i="81" s="1"/>
  <c r="AR334" i="81" a="1"/>
  <c r="AR334" i="81" s="1"/>
  <c r="AB334" i="81" a="1"/>
  <c r="AB334" i="81" s="1"/>
  <c r="V334" i="81" a="1"/>
  <c r="V334" i="81" s="1"/>
  <c r="P334" i="81" a="1"/>
  <c r="P334" i="81" s="1"/>
  <c r="I334" i="81" a="1"/>
  <c r="I334" i="81" s="1"/>
  <c r="A334" i="81" a="1"/>
  <c r="A334" i="81" s="1"/>
  <c r="AG333" i="81" a="1"/>
  <c r="AG333" i="81" s="1"/>
  <c r="X333" i="81" a="1"/>
  <c r="X333" i="81" s="1"/>
  <c r="S333" i="81" a="1"/>
  <c r="S333" i="81" s="1"/>
  <c r="J333" i="81" a="1"/>
  <c r="J333" i="81" s="1"/>
  <c r="A333" i="81" a="1"/>
  <c r="A333" i="81" s="1"/>
  <c r="AE332" i="81" a="1"/>
  <c r="AE332" i="81" s="1"/>
  <c r="T332" i="81" a="1"/>
  <c r="T332" i="81" s="1"/>
  <c r="M332" i="81" a="1"/>
  <c r="M332" i="81" s="1"/>
  <c r="E332" i="81" a="1"/>
  <c r="E332" i="81" s="1"/>
  <c r="AE331" i="81" a="1"/>
  <c r="AE331" i="81" s="1"/>
  <c r="Z331" i="81" a="1"/>
  <c r="Z331" i="81" s="1"/>
  <c r="Q331" i="81" a="1"/>
  <c r="Q331" i="81" s="1"/>
  <c r="H331" i="81" a="1"/>
  <c r="H331" i="81" s="1"/>
  <c r="K348" i="81" a="1"/>
  <c r="K348" i="81" s="1"/>
  <c r="N346" i="81" a="1"/>
  <c r="N346" i="81" s="1"/>
  <c r="G345" i="81" a="1"/>
  <c r="G345" i="81" s="1"/>
  <c r="W343" i="81" a="1"/>
  <c r="W343" i="81" s="1"/>
  <c r="A343" i="81" a="1"/>
  <c r="A343" i="81" s="1"/>
  <c r="C342" i="81" a="1"/>
  <c r="C342" i="81" s="1"/>
  <c r="W341" i="81" a="1"/>
  <c r="W341" i="81" s="1"/>
  <c r="J341" i="81" a="1"/>
  <c r="J341" i="81" s="1"/>
  <c r="AC340" i="81" a="1"/>
  <c r="AC340" i="81" s="1"/>
  <c r="R340" i="81" a="1"/>
  <c r="R340" i="81" s="1"/>
  <c r="F340" i="81" a="1"/>
  <c r="F340" i="81" s="1"/>
  <c r="B339" i="81" a="1"/>
  <c r="B339" i="81" s="1"/>
  <c r="Z338" i="81" a="1"/>
  <c r="Z338" i="81" s="1"/>
  <c r="M338" i="81" a="1"/>
  <c r="M338" i="81" s="1"/>
  <c r="AA337" i="81" a="1"/>
  <c r="AA337" i="81" s="1"/>
  <c r="I337" i="81" a="1"/>
  <c r="I337" i="81" s="1"/>
  <c r="D337" i="81" a="1"/>
  <c r="D337" i="81" s="1"/>
  <c r="AR336" i="81" a="1"/>
  <c r="AR336" i="81" s="1"/>
  <c r="AG336" i="81" a="1"/>
  <c r="AG336" i="81" s="1"/>
  <c r="AA336" i="81" a="1"/>
  <c r="AA336" i="81" s="1"/>
  <c r="S336" i="81" a="1"/>
  <c r="S336" i="81" s="1"/>
  <c r="L336" i="81" a="1"/>
  <c r="L336" i="81" s="1"/>
  <c r="D336" i="81" a="1"/>
  <c r="D336" i="81" s="1"/>
  <c r="AD335" i="81" a="1"/>
  <c r="AD335" i="81" s="1"/>
  <c r="U335" i="81" a="1"/>
  <c r="U335" i="81" s="1"/>
  <c r="P335" i="81" a="1"/>
  <c r="P335" i="81" s="1"/>
  <c r="G335" i="81" a="1"/>
  <c r="G335" i="81" s="1"/>
  <c r="AG334" i="81" a="1"/>
  <c r="AG334" i="81" s="1"/>
  <c r="AA334" i="81" a="1"/>
  <c r="AA334" i="81" s="1"/>
  <c r="O334" i="81" a="1"/>
  <c r="O334" i="81" s="1"/>
  <c r="H334" i="81" a="1"/>
  <c r="H334" i="81" s="1"/>
  <c r="AB333" i="81" a="1"/>
  <c r="AB333" i="81" s="1"/>
  <c r="W333" i="81" a="1"/>
  <c r="W333" i="81" s="1"/>
  <c r="N333" i="81" a="1"/>
  <c r="N333" i="81" s="1"/>
  <c r="E333" i="81" a="1"/>
  <c r="E333" i="81" s="1"/>
  <c r="AD332" i="81" a="1"/>
  <c r="AD332" i="81" s="1"/>
  <c r="Y332" i="81" a="1"/>
  <c r="Y332" i="81" s="1"/>
  <c r="S332" i="81" a="1"/>
  <c r="S332" i="81" s="1"/>
  <c r="L332" i="81" a="1"/>
  <c r="L332" i="81" s="1"/>
  <c r="D332" i="81" a="1"/>
  <c r="D332" i="81" s="1"/>
  <c r="AR331" i="81" a="1"/>
  <c r="AR331" i="81" s="1"/>
  <c r="AD331" i="81" a="1"/>
  <c r="AD331" i="81" s="1"/>
  <c r="U331" i="81" a="1"/>
  <c r="U331" i="81" s="1"/>
  <c r="L331" i="81" a="1"/>
  <c r="L331" i="81" s="1"/>
  <c r="C331" i="81" a="1"/>
  <c r="C331" i="81" s="1"/>
  <c r="AR330" i="81" a="1"/>
  <c r="AR330" i="81" s="1"/>
  <c r="AG330" i="81" a="1"/>
  <c r="AG330" i="81" s="1"/>
  <c r="U330" i="81" a="1"/>
  <c r="U330" i="81" s="1"/>
  <c r="O330" i="81" a="1"/>
  <c r="O330" i="81" s="1"/>
  <c r="G330" i="81" a="1"/>
  <c r="G330" i="81" s="1"/>
  <c r="AF329" i="81" a="1"/>
  <c r="AF329" i="81" s="1"/>
  <c r="W329" i="81" a="1"/>
  <c r="W329" i="81" s="1"/>
  <c r="N329" i="81" a="1"/>
  <c r="N329" i="81" s="1"/>
  <c r="I329" i="81" a="1"/>
  <c r="I329" i="81" s="1"/>
  <c r="AD328" i="81" a="1"/>
  <c r="AD328" i="81" s="1"/>
  <c r="X328" i="81" a="1"/>
  <c r="X328" i="81" s="1"/>
  <c r="P328" i="81" a="1"/>
  <c r="P328" i="81" s="1"/>
  <c r="H328" i="81" a="1"/>
  <c r="H328" i="81" s="1"/>
  <c r="T338" i="81" a="1"/>
  <c r="T338" i="81" s="1"/>
  <c r="AB335" i="81" a="1"/>
  <c r="AB335" i="81" s="1"/>
  <c r="S334" i="81" a="1"/>
  <c r="S334" i="81" s="1"/>
  <c r="X332" i="81" a="1"/>
  <c r="X332" i="81" s="1"/>
  <c r="F332" i="81" a="1"/>
  <c r="F332" i="81" s="1"/>
  <c r="AC331" i="81" a="1"/>
  <c r="AC331" i="81" s="1"/>
  <c r="Y330" i="81" a="1"/>
  <c r="Y330" i="81" s="1"/>
  <c r="L330" i="81" a="1"/>
  <c r="L330" i="81" s="1"/>
  <c r="AB329" i="81" a="1"/>
  <c r="AB329" i="81" s="1"/>
  <c r="L329" i="81" a="1"/>
  <c r="L329" i="81" s="1"/>
  <c r="E329" i="81" a="1"/>
  <c r="E329" i="81" s="1"/>
  <c r="AR328" i="81" a="1"/>
  <c r="AR328" i="81" s="1"/>
  <c r="AE328" i="81" a="1"/>
  <c r="AE328" i="81" s="1"/>
  <c r="U328" i="81" a="1"/>
  <c r="U328" i="81" s="1"/>
  <c r="I328" i="81" a="1"/>
  <c r="I328" i="81" s="1"/>
  <c r="AD327" i="81" a="1"/>
  <c r="AD327" i="81" s="1"/>
  <c r="M327" i="81" a="1"/>
  <c r="M327" i="81" s="1"/>
  <c r="A327" i="81" a="1"/>
  <c r="A327" i="81" s="1"/>
  <c r="AF326" i="81" a="1"/>
  <c r="AF326" i="81" s="1"/>
  <c r="X326" i="81" a="1"/>
  <c r="X326" i="81" s="1"/>
  <c r="P326" i="81" a="1"/>
  <c r="P326" i="81" s="1"/>
  <c r="H326" i="81" a="1"/>
  <c r="H326" i="81" s="1"/>
  <c r="AD325" i="81" a="1"/>
  <c r="AD325" i="81" s="1"/>
  <c r="Z325" i="81" a="1"/>
  <c r="Z325" i="81" s="1"/>
  <c r="V325" i="81" a="1"/>
  <c r="V325" i="81" s="1"/>
  <c r="R325" i="81" a="1"/>
  <c r="R325" i="81" s="1"/>
  <c r="N325" i="81" a="1"/>
  <c r="N325" i="81" s="1"/>
  <c r="J325" i="81" a="1"/>
  <c r="J325" i="81" s="1"/>
  <c r="F325" i="81" a="1"/>
  <c r="F325" i="81" s="1"/>
  <c r="AG324" i="81" a="1"/>
  <c r="AG324" i="81" s="1"/>
  <c r="Y324" i="81" a="1"/>
  <c r="Y324" i="81" s="1"/>
  <c r="Q324" i="81" a="1"/>
  <c r="Q324" i="81" s="1"/>
  <c r="I324" i="81" a="1"/>
  <c r="I324" i="81" s="1"/>
  <c r="A324" i="81" a="1"/>
  <c r="A324" i="81" s="1"/>
  <c r="B323" i="81" a="1"/>
  <c r="B323" i="81" s="1"/>
  <c r="Z322" i="81" a="1"/>
  <c r="Z322" i="81" s="1"/>
  <c r="R322" i="81" a="1"/>
  <c r="R322" i="81" s="1"/>
  <c r="J322" i="81" a="1"/>
  <c r="J322" i="81" s="1"/>
  <c r="B322" i="81" a="1"/>
  <c r="B322" i="81" s="1"/>
  <c r="AE321" i="81" a="1"/>
  <c r="AE321" i="81" s="1"/>
  <c r="AA321" i="81" a="1"/>
  <c r="AA321" i="81" s="1"/>
  <c r="W321" i="81" a="1"/>
  <c r="W321" i="81" s="1"/>
  <c r="S321" i="81" a="1"/>
  <c r="S321" i="81" s="1"/>
  <c r="O321" i="81" a="1"/>
  <c r="O321" i="81" s="1"/>
  <c r="K321" i="81" a="1"/>
  <c r="K321" i="81" s="1"/>
  <c r="G321" i="81" a="1"/>
  <c r="G321" i="81" s="1"/>
  <c r="C321" i="81" a="1"/>
  <c r="C321" i="81" s="1"/>
  <c r="AF349" i="81" a="1"/>
  <c r="AF349" i="81" s="1"/>
  <c r="M334" i="81" a="1"/>
  <c r="M334" i="81" s="1"/>
  <c r="H333" i="81" a="1"/>
  <c r="H333" i="81" s="1"/>
  <c r="W332" i="81" a="1"/>
  <c r="W332" i="81" s="1"/>
  <c r="B332" i="81" a="1"/>
  <c r="B332" i="81" s="1"/>
  <c r="D331" i="81" a="1"/>
  <c r="D331" i="81" s="1"/>
  <c r="W330" i="81" a="1"/>
  <c r="W330" i="81" s="1"/>
  <c r="I330" i="81" a="1"/>
  <c r="I330" i="81" s="1"/>
  <c r="S329" i="81" a="1"/>
  <c r="S329" i="81" s="1"/>
  <c r="T328" i="81" a="1"/>
  <c r="T328" i="81" s="1"/>
  <c r="F328" i="81" a="1"/>
  <c r="F328" i="81" s="1"/>
  <c r="AR327" i="81" a="1"/>
  <c r="AR327" i="81" s="1"/>
  <c r="AC327" i="81" a="1"/>
  <c r="AC327" i="81" s="1"/>
  <c r="W327" i="81" a="1"/>
  <c r="W327" i="81" s="1"/>
  <c r="L327" i="81" a="1"/>
  <c r="L327" i="81" s="1"/>
  <c r="G327" i="81" a="1"/>
  <c r="G327" i="81" s="1"/>
  <c r="AE326" i="81" a="1"/>
  <c r="AE326" i="81" s="1"/>
  <c r="W326" i="81" a="1"/>
  <c r="W326" i="81" s="1"/>
  <c r="O326" i="81" a="1"/>
  <c r="O326" i="81" s="1"/>
  <c r="G326" i="81" a="1"/>
  <c r="G326" i="81" s="1"/>
  <c r="A325" i="81" a="1"/>
  <c r="A325" i="81" s="1"/>
  <c r="AF324" i="81" a="1"/>
  <c r="AF324" i="81" s="1"/>
  <c r="X324" i="81" a="1"/>
  <c r="X324" i="81" s="1"/>
  <c r="P324" i="81" a="1"/>
  <c r="P324" i="81" s="1"/>
  <c r="H324" i="81" a="1"/>
  <c r="H324" i="81" s="1"/>
  <c r="AD323" i="81" a="1"/>
  <c r="AD323" i="81" s="1"/>
  <c r="Z323" i="81" a="1"/>
  <c r="Z323" i="81" s="1"/>
  <c r="V323" i="81" a="1"/>
  <c r="V323" i="81" s="1"/>
  <c r="V344" i="81" a="1"/>
  <c r="V344" i="81" s="1"/>
  <c r="P343" i="81" a="1"/>
  <c r="P343" i="81" s="1"/>
  <c r="AA342" i="81" a="1"/>
  <c r="AA342" i="81" s="1"/>
  <c r="X336" i="81" a="1"/>
  <c r="X336" i="81" s="1"/>
  <c r="S335" i="81" a="1"/>
  <c r="S335" i="81" s="1"/>
  <c r="E334" i="81" a="1"/>
  <c r="E334" i="81" s="1"/>
  <c r="C333" i="81" a="1"/>
  <c r="C333" i="81" s="1"/>
  <c r="A332" i="81" a="1"/>
  <c r="A332" i="81" s="1"/>
  <c r="AA331" i="81" a="1"/>
  <c r="AA331" i="81" s="1"/>
  <c r="O331" i="81" a="1"/>
  <c r="O331" i="81" s="1"/>
  <c r="V330" i="81" a="1"/>
  <c r="V330" i="81" s="1"/>
  <c r="H330" i="81" a="1"/>
  <c r="H330" i="81" s="1"/>
  <c r="AR329" i="81" a="1"/>
  <c r="AR329" i="81" s="1"/>
  <c r="Z329" i="81" a="1"/>
  <c r="Z329" i="81" s="1"/>
  <c r="Q329" i="81" a="1"/>
  <c r="Q329" i="81" s="1"/>
  <c r="C329" i="81" a="1"/>
  <c r="C329" i="81" s="1"/>
  <c r="AB328" i="81" a="1"/>
  <c r="AB328" i="81" s="1"/>
  <c r="R328" i="81" a="1"/>
  <c r="R328" i="81" s="1"/>
  <c r="E328" i="81" a="1"/>
  <c r="E328" i="81" s="1"/>
  <c r="AB327" i="81" a="1"/>
  <c r="AB327" i="81" s="1"/>
  <c r="V327" i="81" a="1"/>
  <c r="V327" i="81" s="1"/>
  <c r="Q327" i="81" a="1"/>
  <c r="Q327" i="81" s="1"/>
  <c r="F327" i="81" a="1"/>
  <c r="F327" i="81" s="1"/>
  <c r="AD326" i="81" a="1"/>
  <c r="AD326" i="81" s="1"/>
  <c r="V326" i="81" a="1"/>
  <c r="V326" i="81" s="1"/>
  <c r="N326" i="81" a="1"/>
  <c r="N326" i="81" s="1"/>
  <c r="F326" i="81" a="1"/>
  <c r="F326" i="81" s="1"/>
  <c r="AG325" i="81" a="1"/>
  <c r="AG325" i="81" s="1"/>
  <c r="AC325" i="81" a="1"/>
  <c r="AC325" i="81" s="1"/>
  <c r="Y325" i="81" a="1"/>
  <c r="Y325" i="81" s="1"/>
  <c r="U325" i="81" a="1"/>
  <c r="U325" i="81" s="1"/>
  <c r="Q325" i="81" a="1"/>
  <c r="Q325" i="81" s="1"/>
  <c r="M325" i="81" a="1"/>
  <c r="M325" i="81" s="1"/>
  <c r="I325" i="81" a="1"/>
  <c r="I325" i="81" s="1"/>
  <c r="E325" i="81" a="1"/>
  <c r="E325" i="81" s="1"/>
  <c r="AE341" i="81" a="1"/>
  <c r="AE341" i="81" s="1"/>
  <c r="AF337" i="81" a="1"/>
  <c r="AF337" i="81" s="1"/>
  <c r="Q336" i="81" a="1"/>
  <c r="Q336" i="81" s="1"/>
  <c r="Q332" i="81" a="1"/>
  <c r="Q332" i="81" s="1"/>
  <c r="M331" i="81" a="1"/>
  <c r="M331" i="81" s="1"/>
  <c r="A331" i="81" a="1"/>
  <c r="A331" i="81" s="1"/>
  <c r="AF330" i="81" a="1"/>
  <c r="AF330" i="81" s="1"/>
  <c r="E330" i="81" a="1"/>
  <c r="E330" i="81" s="1"/>
  <c r="AG329" i="81" a="1"/>
  <c r="AG329" i="81" s="1"/>
  <c r="X329" i="81" a="1"/>
  <c r="X329" i="81" s="1"/>
  <c r="J329" i="81" a="1"/>
  <c r="J329" i="81" s="1"/>
  <c r="Q328" i="81" a="1"/>
  <c r="Q328" i="81" s="1"/>
  <c r="D328" i="81" a="1"/>
  <c r="D328" i="81" s="1"/>
  <c r="P327" i="81" a="1"/>
  <c r="P327" i="81" s="1"/>
  <c r="K327" i="81" a="1"/>
  <c r="K327" i="81" s="1"/>
  <c r="E327" i="81" a="1"/>
  <c r="E327" i="81" s="1"/>
  <c r="AC326" i="81" a="1"/>
  <c r="AC326" i="81" s="1"/>
  <c r="U326" i="81" a="1"/>
  <c r="U326" i="81" s="1"/>
  <c r="M326" i="81" a="1"/>
  <c r="M326" i="81" s="1"/>
  <c r="E326" i="81" a="1"/>
  <c r="E326" i="81" s="1"/>
  <c r="D325" i="81" a="1"/>
  <c r="D325" i="81" s="1"/>
  <c r="AD324" i="81" a="1"/>
  <c r="AD324" i="81" s="1"/>
  <c r="V324" i="81" a="1"/>
  <c r="V324" i="81" s="1"/>
  <c r="N324" i="81" a="1"/>
  <c r="N324" i="81" s="1"/>
  <c r="F324" i="81" a="1"/>
  <c r="F324" i="81" s="1"/>
  <c r="AG323" i="81" a="1"/>
  <c r="AG323" i="81" s="1"/>
  <c r="AC323" i="81" a="1"/>
  <c r="AC323" i="81" s="1"/>
  <c r="Y323" i="81" a="1"/>
  <c r="Y323" i="81" s="1"/>
  <c r="U323" i="81" a="1"/>
  <c r="U323" i="81" s="1"/>
  <c r="Q323" i="81" a="1"/>
  <c r="Q323" i="81" s="1"/>
  <c r="M323" i="81" a="1"/>
  <c r="M323" i="81" s="1"/>
  <c r="I323" i="81" a="1"/>
  <c r="I323" i="81" s="1"/>
  <c r="E323" i="81" a="1"/>
  <c r="E323" i="81" s="1"/>
  <c r="AE322" i="81" a="1"/>
  <c r="AE322" i="81" s="1"/>
  <c r="W322" i="81" a="1"/>
  <c r="W322" i="81" s="1"/>
  <c r="O322" i="81" a="1"/>
  <c r="O322" i="81" s="1"/>
  <c r="G322" i="81" a="1"/>
  <c r="G322" i="81" s="1"/>
  <c r="A321" i="81" a="1"/>
  <c r="A321" i="81" s="1"/>
  <c r="AF320" i="81" a="1"/>
  <c r="AF320" i="81" s="1"/>
  <c r="X320" i="81" a="1"/>
  <c r="X320" i="81" s="1"/>
  <c r="P320" i="81" a="1"/>
  <c r="P320" i="81" s="1"/>
  <c r="H320" i="81" a="1"/>
  <c r="H320" i="81" s="1"/>
  <c r="AD319" i="81" a="1"/>
  <c r="AD319" i="81" s="1"/>
  <c r="Z319" i="81" a="1"/>
  <c r="Z319" i="81" s="1"/>
  <c r="V319" i="81" a="1"/>
  <c r="V319" i="81" s="1"/>
  <c r="R319" i="81" a="1"/>
  <c r="R319" i="81" s="1"/>
  <c r="N319" i="81" a="1"/>
  <c r="N319" i="81" s="1"/>
  <c r="J319" i="81" a="1"/>
  <c r="J319" i="81" s="1"/>
  <c r="F319" i="81" a="1"/>
  <c r="F319" i="81" s="1"/>
  <c r="B319" i="81" a="1"/>
  <c r="B319" i="81" s="1"/>
  <c r="R341" i="81" a="1"/>
  <c r="R341" i="81" s="1"/>
  <c r="Y340" i="81" a="1"/>
  <c r="Y340" i="81" s="1"/>
  <c r="I336" i="81" a="1"/>
  <c r="I336" i="81" s="1"/>
  <c r="J335" i="81" a="1"/>
  <c r="J335" i="81" s="1"/>
  <c r="AF332" i="81" a="1"/>
  <c r="AF332" i="81" s="1"/>
  <c r="X331" i="81" a="1"/>
  <c r="X331" i="81" s="1"/>
  <c r="K331" i="81" a="1"/>
  <c r="K331" i="81" s="1"/>
  <c r="S330" i="81" a="1"/>
  <c r="S330" i="81" s="1"/>
  <c r="D330" i="81" a="1"/>
  <c r="D330" i="81" s="1"/>
  <c r="P329" i="81" a="1"/>
  <c r="P329" i="81" s="1"/>
  <c r="H329" i="81" a="1"/>
  <c r="H329" i="81" s="1"/>
  <c r="A329" i="81" a="1"/>
  <c r="A329" i="81" s="1"/>
  <c r="AA328" i="81" a="1"/>
  <c r="AA328" i="81" s="1"/>
  <c r="N328" i="81" a="1"/>
  <c r="N328" i="81" s="1"/>
  <c r="B328" i="81" a="1"/>
  <c r="B328" i="81" s="1"/>
  <c r="AG327" i="81" a="1"/>
  <c r="AG327" i="81" s="1"/>
  <c r="U327" i="81" a="1"/>
  <c r="U327" i="81" s="1"/>
  <c r="D327" i="81" a="1"/>
  <c r="D327" i="81" s="1"/>
  <c r="AR326" i="81" a="1"/>
  <c r="AR326" i="81" s="1"/>
  <c r="AB326" i="81" a="1"/>
  <c r="AB326" i="81" s="1"/>
  <c r="T326" i="81" a="1"/>
  <c r="T326" i="81" s="1"/>
  <c r="L326" i="81" a="1"/>
  <c r="L326" i="81" s="1"/>
  <c r="D326" i="81" a="1"/>
  <c r="D326" i="81" s="1"/>
  <c r="AR325" i="81" a="1"/>
  <c r="AR325" i="81" s="1"/>
  <c r="AF325" i="81" a="1"/>
  <c r="AF325" i="81" s="1"/>
  <c r="AB325" i="81" a="1"/>
  <c r="AB325" i="81" s="1"/>
  <c r="X325" i="81" a="1"/>
  <c r="X325" i="81" s="1"/>
  <c r="T325" i="81" a="1"/>
  <c r="T325" i="81" s="1"/>
  <c r="P325" i="81" a="1"/>
  <c r="P325" i="81" s="1"/>
  <c r="L325" i="81" a="1"/>
  <c r="L325" i="81" s="1"/>
  <c r="H325" i="81" a="1"/>
  <c r="H325" i="81" s="1"/>
  <c r="AC324" i="81" a="1"/>
  <c r="AC324" i="81" s="1"/>
  <c r="U324" i="81" a="1"/>
  <c r="U324" i="81" s="1"/>
  <c r="M324" i="81" a="1"/>
  <c r="M324" i="81" s="1"/>
  <c r="E324" i="81" a="1"/>
  <c r="E324" i="81" s="1"/>
  <c r="AD322" i="81" a="1"/>
  <c r="AD322" i="81" s="1"/>
  <c r="V322" i="81" a="1"/>
  <c r="V322" i="81" s="1"/>
  <c r="N322" i="81" a="1"/>
  <c r="N322" i="81" s="1"/>
  <c r="F322" i="81" a="1"/>
  <c r="F322" i="81" s="1"/>
  <c r="AG321" i="81" a="1"/>
  <c r="AG321" i="81" s="1"/>
  <c r="AC321" i="81" a="1"/>
  <c r="AC321" i="81" s="1"/>
  <c r="Y321" i="81" a="1"/>
  <c r="Y321" i="81" s="1"/>
  <c r="U321" i="81" a="1"/>
  <c r="U321" i="81" s="1"/>
  <c r="Q321" i="81" a="1"/>
  <c r="Q321" i="81" s="1"/>
  <c r="M321" i="81" a="1"/>
  <c r="M321" i="81" s="1"/>
  <c r="I321" i="81" a="1"/>
  <c r="I321" i="81" s="1"/>
  <c r="E321" i="81" a="1"/>
  <c r="E321" i="81" s="1"/>
  <c r="AE320" i="81" a="1"/>
  <c r="AE320" i="81" s="1"/>
  <c r="W320" i="81" a="1"/>
  <c r="W320" i="81" s="1"/>
  <c r="O320" i="81" a="1"/>
  <c r="O320" i="81" s="1"/>
  <c r="G320" i="81" a="1"/>
  <c r="G320" i="81" s="1"/>
  <c r="E341" i="81" a="1"/>
  <c r="E341" i="81" s="1"/>
  <c r="N340" i="81" a="1"/>
  <c r="N340" i="81" s="1"/>
  <c r="R337" i="81" a="1"/>
  <c r="R337" i="81" s="1"/>
  <c r="A336" i="81" a="1"/>
  <c r="A336" i="81" s="1"/>
  <c r="Z333" i="81" a="1"/>
  <c r="Z333" i="81" s="1"/>
  <c r="AC332" i="81" a="1"/>
  <c r="AC332" i="81" s="1"/>
  <c r="N332" i="81" a="1"/>
  <c r="N332" i="81" s="1"/>
  <c r="V331" i="81" a="1"/>
  <c r="V331" i="81" s="1"/>
  <c r="J331" i="81" a="1"/>
  <c r="J331" i="81" s="1"/>
  <c r="AC330" i="81" a="1"/>
  <c r="AC330" i="81" s="1"/>
  <c r="P330" i="81" a="1"/>
  <c r="P330" i="81" s="1"/>
  <c r="A330" i="81" a="1"/>
  <c r="A330" i="81" s="1"/>
  <c r="AE329" i="81" a="1"/>
  <c r="AE329" i="81" s="1"/>
  <c r="V329" i="81" a="1"/>
  <c r="V329" i="81" s="1"/>
  <c r="O329" i="81" a="1"/>
  <c r="O329" i="81" s="1"/>
  <c r="Z328" i="81" a="1"/>
  <c r="Z328" i="81" s="1"/>
  <c r="M328" i="81" a="1"/>
  <c r="M328" i="81" s="1"/>
  <c r="A328" i="81" a="1"/>
  <c r="A328" i="81" s="1"/>
  <c r="AF327" i="81" a="1"/>
  <c r="AF327" i="81" s="1"/>
  <c r="Z327" i="81" a="1"/>
  <c r="Z327" i="81" s="1"/>
  <c r="T327" i="81" a="1"/>
  <c r="T327" i="81" s="1"/>
  <c r="O327" i="81" a="1"/>
  <c r="O327" i="81" s="1"/>
  <c r="J327" i="81" a="1"/>
  <c r="J327" i="81" s="1"/>
  <c r="AA326" i="81" a="1"/>
  <c r="AA326" i="81" s="1"/>
  <c r="S326" i="81" a="1"/>
  <c r="S326" i="81" s="1"/>
  <c r="K326" i="81" a="1"/>
  <c r="K326" i="81" s="1"/>
  <c r="C326" i="81" a="1"/>
  <c r="C326" i="81" s="1"/>
  <c r="C325" i="81" a="1"/>
  <c r="C325" i="81" s="1"/>
  <c r="AR324" i="81" a="1"/>
  <c r="AR324" i="81" s="1"/>
  <c r="AB324" i="81" a="1"/>
  <c r="AB324" i="81" s="1"/>
  <c r="T324" i="81" a="1"/>
  <c r="T324" i="81" s="1"/>
  <c r="L324" i="81" a="1"/>
  <c r="L324" i="81" s="1"/>
  <c r="D324" i="81" a="1"/>
  <c r="D324" i="81" s="1"/>
  <c r="AR323" i="81" a="1"/>
  <c r="AR323" i="81" s="1"/>
  <c r="AF323" i="81" a="1"/>
  <c r="AF323" i="81" s="1"/>
  <c r="AB323" i="81" a="1"/>
  <c r="AB323" i="81" s="1"/>
  <c r="X323" i="81" a="1"/>
  <c r="X323" i="81" s="1"/>
  <c r="T323" i="81" a="1"/>
  <c r="T323" i="81" s="1"/>
  <c r="P323" i="81" a="1"/>
  <c r="P323" i="81" s="1"/>
  <c r="L323" i="81" a="1"/>
  <c r="L323" i="81" s="1"/>
  <c r="H323" i="81" a="1"/>
  <c r="H323" i="81" s="1"/>
  <c r="D323" i="81" a="1"/>
  <c r="D323" i="81" s="1"/>
  <c r="AC322" i="81" a="1"/>
  <c r="AC322" i="81" s="1"/>
  <c r="U322" i="81" a="1"/>
  <c r="U322" i="81" s="1"/>
  <c r="M322" i="81" a="1"/>
  <c r="M322" i="81" s="1"/>
  <c r="E322" i="81" a="1"/>
  <c r="E322" i="81" s="1"/>
  <c r="AD320" i="81" a="1"/>
  <c r="AD320" i="81" s="1"/>
  <c r="V320" i="81" a="1"/>
  <c r="V320" i="81" s="1"/>
  <c r="N320" i="81" a="1"/>
  <c r="N320" i="81" s="1"/>
  <c r="F320" i="81" a="1"/>
  <c r="F320" i="81" s="1"/>
  <c r="AG319" i="81" a="1"/>
  <c r="AG319" i="81" s="1"/>
  <c r="AC319" i="81" a="1"/>
  <c r="AC319" i="81" s="1"/>
  <c r="Y319" i="81" a="1"/>
  <c r="Y319" i="81" s="1"/>
  <c r="U319" i="81" a="1"/>
  <c r="U319" i="81" s="1"/>
  <c r="Q319" i="81" a="1"/>
  <c r="Q319" i="81" s="1"/>
  <c r="M319" i="81" a="1"/>
  <c r="M319" i="81" s="1"/>
  <c r="I319" i="81" a="1"/>
  <c r="I319" i="81" s="1"/>
  <c r="E319" i="81" a="1"/>
  <c r="E319" i="81" s="1"/>
  <c r="AE318" i="81" a="1"/>
  <c r="AE318" i="81" s="1"/>
  <c r="B340" i="81" a="1"/>
  <c r="B340" i="81" s="1"/>
  <c r="AA339" i="81" a="1"/>
  <c r="AA339" i="81" s="1"/>
  <c r="A335" i="81" a="1"/>
  <c r="A335" i="81" s="1"/>
  <c r="J332" i="81" a="1"/>
  <c r="J332" i="81" s="1"/>
  <c r="AG331" i="81" a="1"/>
  <c r="AG331" i="81" s="1"/>
  <c r="T331" i="81" a="1"/>
  <c r="T331" i="81" s="1"/>
  <c r="AB330" i="81" a="1"/>
  <c r="AB330" i="81" s="1"/>
  <c r="U329" i="81" a="1"/>
  <c r="U329" i="81" s="1"/>
  <c r="G329" i="81" a="1"/>
  <c r="G329" i="81" s="1"/>
  <c r="AG328" i="81" a="1"/>
  <c r="AG328" i="81" s="1"/>
  <c r="Y328" i="81" a="1"/>
  <c r="Y328" i="81" s="1"/>
  <c r="L328" i="81" a="1"/>
  <c r="L328" i="81" s="1"/>
  <c r="AE327" i="81" a="1"/>
  <c r="AE327" i="81" s="1"/>
  <c r="I327" i="81" a="1"/>
  <c r="I327" i="81" s="1"/>
  <c r="C327" i="81" a="1"/>
  <c r="C327" i="81" s="1"/>
  <c r="Z326" i="81" a="1"/>
  <c r="Z326" i="81" s="1"/>
  <c r="R326" i="81" a="1"/>
  <c r="R326" i="81" s="1"/>
  <c r="J326" i="81" a="1"/>
  <c r="J326" i="81" s="1"/>
  <c r="B326" i="81" a="1"/>
  <c r="B326" i="81" s="1"/>
  <c r="AE325" i="81" a="1"/>
  <c r="AE325" i="81" s="1"/>
  <c r="AA325" i="81" a="1"/>
  <c r="AA325" i="81" s="1"/>
  <c r="W325" i="81" a="1"/>
  <c r="W325" i="81" s="1"/>
  <c r="S325" i="81" a="1"/>
  <c r="S325" i="81" s="1"/>
  <c r="O325" i="81" a="1"/>
  <c r="O325" i="81" s="1"/>
  <c r="K325" i="81" a="1"/>
  <c r="K325" i="81" s="1"/>
  <c r="G325" i="81" a="1"/>
  <c r="G325" i="81" s="1"/>
  <c r="AA324" i="81" a="1"/>
  <c r="AA324" i="81" s="1"/>
  <c r="S324" i="81" a="1"/>
  <c r="S324" i="81" s="1"/>
  <c r="K324" i="81" a="1"/>
  <c r="K324" i="81" s="1"/>
  <c r="C324" i="81" a="1"/>
  <c r="C324" i="81" s="1"/>
  <c r="C323" i="81" a="1"/>
  <c r="C323" i="81" s="1"/>
  <c r="AR322" i="81" a="1"/>
  <c r="AR322" i="81" s="1"/>
  <c r="AB322" i="81" a="1"/>
  <c r="AB322" i="81" s="1"/>
  <c r="T322" i="81" a="1"/>
  <c r="T322" i="81" s="1"/>
  <c r="L322" i="81" a="1"/>
  <c r="L322" i="81" s="1"/>
  <c r="D322" i="81" a="1"/>
  <c r="D322" i="81" s="1"/>
  <c r="AR321" i="81" a="1"/>
  <c r="AR321" i="81" s="1"/>
  <c r="AF321" i="81" a="1"/>
  <c r="AF321" i="81" s="1"/>
  <c r="AB321" i="81" a="1"/>
  <c r="AB321" i="81" s="1"/>
  <c r="X321" i="81" a="1"/>
  <c r="X321" i="81" s="1"/>
  <c r="T321" i="81" a="1"/>
  <c r="T321" i="81" s="1"/>
  <c r="P321" i="81" a="1"/>
  <c r="P321" i="81" s="1"/>
  <c r="L321" i="81" a="1"/>
  <c r="L321" i="81" s="1"/>
  <c r="H321" i="81" a="1"/>
  <c r="H321" i="81" s="1"/>
  <c r="D321" i="81" a="1"/>
  <c r="D321" i="81" s="1"/>
  <c r="AC320" i="81" a="1"/>
  <c r="AC320" i="81" s="1"/>
  <c r="U320" i="81" a="1"/>
  <c r="U320" i="81" s="1"/>
  <c r="X327" i="81" a="1"/>
  <c r="X327" i="81" s="1"/>
  <c r="O324" i="81" a="1"/>
  <c r="O324" i="81" s="1"/>
  <c r="AA323" i="81" a="1"/>
  <c r="AA323" i="81" s="1"/>
  <c r="N323" i="81" a="1"/>
  <c r="N323" i="81" s="1"/>
  <c r="AG322" i="81" a="1"/>
  <c r="AG322" i="81" s="1"/>
  <c r="K322" i="81" a="1"/>
  <c r="K322" i="81" s="1"/>
  <c r="V321" i="81" a="1"/>
  <c r="V321" i="81" s="1"/>
  <c r="AA320" i="81" a="1"/>
  <c r="AA320" i="81" s="1"/>
  <c r="L320" i="81" a="1"/>
  <c r="L320" i="81" s="1"/>
  <c r="A320" i="81" a="1"/>
  <c r="A320" i="81" s="1"/>
  <c r="X319" i="81" a="1"/>
  <c r="X319" i="81" s="1"/>
  <c r="S319" i="81" a="1"/>
  <c r="S319" i="81" s="1"/>
  <c r="H319" i="81" a="1"/>
  <c r="H319" i="81" s="1"/>
  <c r="C319" i="81" a="1"/>
  <c r="C319" i="81" s="1"/>
  <c r="Y318" i="81" a="1"/>
  <c r="Y318" i="81" s="1"/>
  <c r="Q318" i="81" a="1"/>
  <c r="Q318" i="81" s="1"/>
  <c r="I318" i="81" a="1"/>
  <c r="I318" i="81" s="1"/>
  <c r="A318" i="81" a="1"/>
  <c r="A318" i="81" s="1"/>
  <c r="F317" i="81" a="1"/>
  <c r="F317" i="81" s="1"/>
  <c r="AG316" i="81" a="1"/>
  <c r="AG316" i="81" s="1"/>
  <c r="Y316" i="81" a="1"/>
  <c r="Y316" i="81" s="1"/>
  <c r="Q316" i="81" a="1"/>
  <c r="Q316" i="81" s="1"/>
  <c r="I316" i="81" a="1"/>
  <c r="I316" i="81" s="1"/>
  <c r="A316" i="81" a="1"/>
  <c r="A316" i="81" s="1"/>
  <c r="B315" i="81" a="1"/>
  <c r="B315" i="81" s="1"/>
  <c r="W314" i="81" a="1"/>
  <c r="W314" i="81" s="1"/>
  <c r="Q314" i="81" a="1"/>
  <c r="Q314" i="81" s="1"/>
  <c r="J314" i="81" a="1"/>
  <c r="J314" i="81" s="1"/>
  <c r="D314" i="81" a="1"/>
  <c r="D314" i="81" s="1"/>
  <c r="AD313" i="81" a="1"/>
  <c r="AD313" i="81" s="1"/>
  <c r="X313" i="81" a="1"/>
  <c r="X313" i="81" s="1"/>
  <c r="K313" i="81" a="1"/>
  <c r="K313" i="81" s="1"/>
  <c r="C313" i="81" a="1"/>
  <c r="C313" i="81" s="1"/>
  <c r="Z312" i="81" a="1"/>
  <c r="Z312" i="81" s="1"/>
  <c r="U312" i="81" a="1"/>
  <c r="U312" i="81" s="1"/>
  <c r="O312" i="81" a="1"/>
  <c r="O312" i="81" s="1"/>
  <c r="B312" i="81" a="1"/>
  <c r="B312" i="81" s="1"/>
  <c r="W311" i="81" a="1"/>
  <c r="W311" i="81" s="1"/>
  <c r="P311" i="81" a="1"/>
  <c r="P311" i="81" s="1"/>
  <c r="H311" i="81" a="1"/>
  <c r="H311" i="81" s="1"/>
  <c r="AF310" i="81" a="1"/>
  <c r="AF310" i="81" s="1"/>
  <c r="W310" i="81" a="1"/>
  <c r="W310" i="81" s="1"/>
  <c r="R310" i="81" a="1"/>
  <c r="R310" i="81" s="1"/>
  <c r="E310" i="81" a="1"/>
  <c r="E310" i="81" s="1"/>
  <c r="AE309" i="81" a="1"/>
  <c r="AE309" i="81" s="1"/>
  <c r="Z309" i="81" a="1"/>
  <c r="Z309" i="81" s="1"/>
  <c r="T309" i="81" a="1"/>
  <c r="T309" i="81" s="1"/>
  <c r="N309" i="81" a="1"/>
  <c r="N309" i="81" s="1"/>
  <c r="F309" i="81" a="1"/>
  <c r="F309" i="81" s="1"/>
  <c r="F329" i="81" a="1"/>
  <c r="F329" i="81" s="1"/>
  <c r="AF328" i="81" a="1"/>
  <c r="AF328" i="81" s="1"/>
  <c r="S327" i="81" a="1"/>
  <c r="S327" i="81" s="1"/>
  <c r="J324" i="81" a="1"/>
  <c r="J324" i="81" s="1"/>
  <c r="AF322" i="81" a="1"/>
  <c r="AF322" i="81" s="1"/>
  <c r="I322" i="81" a="1"/>
  <c r="I322" i="81" s="1"/>
  <c r="J321" i="81" a="1"/>
  <c r="J321" i="81" s="1"/>
  <c r="Z320" i="81" a="1"/>
  <c r="Z320" i="81" s="1"/>
  <c r="K320" i="81" a="1"/>
  <c r="K320" i="81" s="1"/>
  <c r="AG318" i="81" a="1"/>
  <c r="AG318" i="81" s="1"/>
  <c r="X318" i="81" a="1"/>
  <c r="X318" i="81" s="1"/>
  <c r="P318" i="81" a="1"/>
  <c r="P318" i="81" s="1"/>
  <c r="H318" i="81" a="1"/>
  <c r="H318" i="81" s="1"/>
  <c r="AD317" i="81" a="1"/>
  <c r="AD317" i="81" s="1"/>
  <c r="Z317" i="81" a="1"/>
  <c r="Z317" i="81" s="1"/>
  <c r="V317" i="81" a="1"/>
  <c r="V317" i="81" s="1"/>
  <c r="R317" i="81" a="1"/>
  <c r="R317" i="81" s="1"/>
  <c r="N317" i="81" a="1"/>
  <c r="N317" i="81" s="1"/>
  <c r="J317" i="81" a="1"/>
  <c r="J317" i="81" s="1"/>
  <c r="A317" i="81" a="1"/>
  <c r="A317" i="81" s="1"/>
  <c r="AF316" i="81" a="1"/>
  <c r="AF316" i="81" s="1"/>
  <c r="X316" i="81" a="1"/>
  <c r="X316" i="81" s="1"/>
  <c r="P316" i="81" a="1"/>
  <c r="P316" i="81" s="1"/>
  <c r="H316" i="81" a="1"/>
  <c r="H316" i="81" s="1"/>
  <c r="AD315" i="81" a="1"/>
  <c r="AD315" i="81" s="1"/>
  <c r="Z315" i="81" a="1"/>
  <c r="Z315" i="81" s="1"/>
  <c r="V315" i="81" a="1"/>
  <c r="V315" i="81" s="1"/>
  <c r="R315" i="81" a="1"/>
  <c r="R315" i="81" s="1"/>
  <c r="N315" i="81" a="1"/>
  <c r="N315" i="81" s="1"/>
  <c r="J315" i="81" a="1"/>
  <c r="J315" i="81" s="1"/>
  <c r="F315" i="81" a="1"/>
  <c r="F315" i="81" s="1"/>
  <c r="F331" i="81" a="1"/>
  <c r="F331" i="81" s="1"/>
  <c r="Z330" i="81" a="1"/>
  <c r="Z330" i="81" s="1"/>
  <c r="V328" i="81" a="1"/>
  <c r="V328" i="81" s="1"/>
  <c r="N327" i="81" a="1"/>
  <c r="N327" i="81" s="1"/>
  <c r="AG326" i="81" a="1"/>
  <c r="AG326" i="81" s="1"/>
  <c r="G324" i="81" a="1"/>
  <c r="G324" i="81" s="1"/>
  <c r="W323" i="81" a="1"/>
  <c r="W323" i="81" s="1"/>
  <c r="K323" i="81" a="1"/>
  <c r="K323" i="81" s="1"/>
  <c r="A323" i="81" a="1"/>
  <c r="A323" i="81" s="1"/>
  <c r="AA322" i="81" a="1"/>
  <c r="AA322" i="81" s="1"/>
  <c r="H322" i="81" a="1"/>
  <c r="H322" i="81" s="1"/>
  <c r="AD321" i="81" a="1"/>
  <c r="AD321" i="81" s="1"/>
  <c r="Y320" i="81" a="1"/>
  <c r="Y320" i="81" s="1"/>
  <c r="J320" i="81" a="1"/>
  <c r="J320" i="81" s="1"/>
  <c r="AB319" i="81" a="1"/>
  <c r="AB319" i="81" s="1"/>
  <c r="W319" i="81" a="1"/>
  <c r="W319" i="81" s="1"/>
  <c r="L319" i="81" a="1"/>
  <c r="L319" i="81" s="1"/>
  <c r="G319" i="81" a="1"/>
  <c r="G319" i="81" s="1"/>
  <c r="A319" i="81" a="1"/>
  <c r="A319" i="81" s="1"/>
  <c r="AF318" i="81" a="1"/>
  <c r="AF318" i="81" s="1"/>
  <c r="W318" i="81" a="1"/>
  <c r="W318" i="81" s="1"/>
  <c r="O318" i="81" a="1"/>
  <c r="O318" i="81" s="1"/>
  <c r="G318" i="81" a="1"/>
  <c r="G318" i="81" s="1"/>
  <c r="E317" i="81" a="1"/>
  <c r="E317" i="81" s="1"/>
  <c r="AE316" i="81" a="1"/>
  <c r="AE316" i="81" s="1"/>
  <c r="W316" i="81" a="1"/>
  <c r="W316" i="81" s="1"/>
  <c r="O316" i="81" a="1"/>
  <c r="O316" i="81" s="1"/>
  <c r="G316" i="81" a="1"/>
  <c r="G316" i="81" s="1"/>
  <c r="A315" i="81" a="1"/>
  <c r="A315" i="81" s="1"/>
  <c r="AB314" i="81" a="1"/>
  <c r="AB314" i="81" s="1"/>
  <c r="U314" i="81" a="1"/>
  <c r="U314" i="81" s="1"/>
  <c r="O314" i="81" a="1"/>
  <c r="O314" i="81" s="1"/>
  <c r="I314" i="81" a="1"/>
  <c r="I314" i="81" s="1"/>
  <c r="B314" i="81" a="1"/>
  <c r="B314" i="81" s="1"/>
  <c r="AC313" i="81" a="1"/>
  <c r="AC313" i="81" s="1"/>
  <c r="V313" i="81" a="1"/>
  <c r="V313" i="81" s="1"/>
  <c r="P313" i="81" a="1"/>
  <c r="P313" i="81" s="1"/>
  <c r="I313" i="81" a="1"/>
  <c r="I313" i="81" s="1"/>
  <c r="A313" i="81" a="1"/>
  <c r="A313" i="81" s="1"/>
  <c r="AC312" i="81" a="1"/>
  <c r="AC312" i="81" s="1"/>
  <c r="T312" i="81" a="1"/>
  <c r="T312" i="81" s="1"/>
  <c r="M312" i="81" a="1"/>
  <c r="M312" i="81" s="1"/>
  <c r="G312" i="81" a="1"/>
  <c r="G312" i="81" s="1"/>
  <c r="U311" i="81" a="1"/>
  <c r="U311" i="81" s="1"/>
  <c r="N311" i="81" a="1"/>
  <c r="N311" i="81" s="1"/>
  <c r="F311" i="81" a="1"/>
  <c r="F311" i="81" s="1"/>
  <c r="AE310" i="81" a="1"/>
  <c r="AE310" i="81" s="1"/>
  <c r="V310" i="81" a="1"/>
  <c r="V310" i="81" s="1"/>
  <c r="P310" i="81" a="1"/>
  <c r="P310" i="81" s="1"/>
  <c r="J310" i="81" a="1"/>
  <c r="J310" i="81" s="1"/>
  <c r="AG335" i="81" a="1"/>
  <c r="AG335" i="81" s="1"/>
  <c r="M330" i="81" a="1"/>
  <c r="M330" i="81" s="1"/>
  <c r="J328" i="81" a="1"/>
  <c r="J328" i="81" s="1"/>
  <c r="H327" i="81" a="1"/>
  <c r="H327" i="81" s="1"/>
  <c r="Q333" i="81" a="1"/>
  <c r="Q333" i="81" s="1"/>
  <c r="Z332" i="81" a="1"/>
  <c r="Z332" i="81" s="1"/>
  <c r="B327" i="81" a="1"/>
  <c r="B327" i="81" s="1"/>
  <c r="Q326" i="81" a="1"/>
  <c r="Q326" i="81" s="1"/>
  <c r="AE324" i="81" a="1"/>
  <c r="AE324" i="81" s="1"/>
  <c r="S323" i="81" a="1"/>
  <c r="S323" i="81" s="1"/>
  <c r="X322" i="81" a="1"/>
  <c r="X322" i="81" s="1"/>
  <c r="A322" i="81" a="1"/>
  <c r="A322" i="81" s="1"/>
  <c r="F321" i="81" a="1"/>
  <c r="F321" i="81" s="1"/>
  <c r="S320" i="81" a="1"/>
  <c r="S320" i="81" s="1"/>
  <c r="E320" i="81" a="1"/>
  <c r="E320" i="81" s="1"/>
  <c r="AF319" i="81" a="1"/>
  <c r="AF319" i="81" s="1"/>
  <c r="AA319" i="81" a="1"/>
  <c r="AA319" i="81" s="1"/>
  <c r="P319" i="81" a="1"/>
  <c r="P319" i="81" s="1"/>
  <c r="K319" i="81" a="1"/>
  <c r="K319" i="81" s="1"/>
  <c r="AC318" i="81" a="1"/>
  <c r="AC318" i="81" s="1"/>
  <c r="U318" i="81" a="1"/>
  <c r="U318" i="81" s="1"/>
  <c r="M318" i="81" a="1"/>
  <c r="M318" i="81" s="1"/>
  <c r="E318" i="81" a="1"/>
  <c r="E318" i="81" s="1"/>
  <c r="H317" i="81" a="1"/>
  <c r="H317" i="81" s="1"/>
  <c r="AC316" i="81" a="1"/>
  <c r="AC316" i="81" s="1"/>
  <c r="U316" i="81" a="1"/>
  <c r="U316" i="81" s="1"/>
  <c r="M316" i="81" a="1"/>
  <c r="M316" i="81" s="1"/>
  <c r="E316" i="81" a="1"/>
  <c r="E316" i="81" s="1"/>
  <c r="D315" i="81" a="1"/>
  <c r="D315" i="81" s="1"/>
  <c r="AG314" i="81" a="1"/>
  <c r="AG314" i="81" s="1"/>
  <c r="T314" i="81" a="1"/>
  <c r="T314" i="81" s="1"/>
  <c r="G314" i="81" a="1"/>
  <c r="G314" i="81" s="1"/>
  <c r="A314" i="81" a="1"/>
  <c r="A314" i="81" s="1"/>
  <c r="AG313" i="81" a="1"/>
  <c r="AG313" i="81" s="1"/>
  <c r="AA313" i="81" a="1"/>
  <c r="AA313" i="81" s="1"/>
  <c r="U313" i="81" a="1"/>
  <c r="U313" i="81" s="1"/>
  <c r="N313" i="81" a="1"/>
  <c r="N313" i="81" s="1"/>
  <c r="G313" i="81" a="1"/>
  <c r="G313" i="81" s="1"/>
  <c r="AB312" i="81" a="1"/>
  <c r="AB312" i="81" s="1"/>
  <c r="R312" i="81" a="1"/>
  <c r="R312" i="81" s="1"/>
  <c r="L312" i="81" a="1"/>
  <c r="L312" i="81" s="1"/>
  <c r="E312" i="81" a="1"/>
  <c r="E312" i="81" s="1"/>
  <c r="Z311" i="81" a="1"/>
  <c r="Z311" i="81" s="1"/>
  <c r="T311" i="81" a="1"/>
  <c r="T311" i="81" s="1"/>
  <c r="L311" i="81" a="1"/>
  <c r="L311" i="81" s="1"/>
  <c r="D311" i="81" a="1"/>
  <c r="D311" i="81" s="1"/>
  <c r="AD310" i="81" a="1"/>
  <c r="AD310" i="81" s="1"/>
  <c r="T310" i="81" a="1"/>
  <c r="T310" i="81" s="1"/>
  <c r="I332" i="81" a="1"/>
  <c r="I332" i="81" s="1"/>
  <c r="I326" i="81" a="1"/>
  <c r="I326" i="81" s="1"/>
  <c r="Z324" i="81" a="1"/>
  <c r="Z324" i="81" s="1"/>
  <c r="R323" i="81" a="1"/>
  <c r="R323" i="81" s="1"/>
  <c r="G323" i="81" a="1"/>
  <c r="G323" i="81" s="1"/>
  <c r="S322" i="81" a="1"/>
  <c r="S322" i="81" s="1"/>
  <c r="Z321" i="81" a="1"/>
  <c r="Z321" i="81" s="1"/>
  <c r="R320" i="81" a="1"/>
  <c r="R320" i="81" s="1"/>
  <c r="D320" i="81" a="1"/>
  <c r="D320" i="81" s="1"/>
  <c r="AR319" i="81" a="1"/>
  <c r="AR319" i="81" s="1"/>
  <c r="AB318" i="81" a="1"/>
  <c r="AB318" i="81" s="1"/>
  <c r="T318" i="81" a="1"/>
  <c r="T318" i="81" s="1"/>
  <c r="L318" i="81" a="1"/>
  <c r="L318" i="81" s="1"/>
  <c r="D318" i="81" a="1"/>
  <c r="D318" i="81" s="1"/>
  <c r="AR317" i="81" a="1"/>
  <c r="AR317" i="81" s="1"/>
  <c r="AF317" i="81" a="1"/>
  <c r="AF317" i="81" s="1"/>
  <c r="AB317" i="81" a="1"/>
  <c r="AB317" i="81" s="1"/>
  <c r="X317" i="81" a="1"/>
  <c r="X317" i="81" s="1"/>
  <c r="T317" i="81" a="1"/>
  <c r="T317" i="81" s="1"/>
  <c r="P317" i="81" a="1"/>
  <c r="P317" i="81" s="1"/>
  <c r="L317" i="81" a="1"/>
  <c r="L317" i="81" s="1"/>
  <c r="C317" i="81" a="1"/>
  <c r="C317" i="81" s="1"/>
  <c r="AR316" i="81" a="1"/>
  <c r="AR316" i="81" s="1"/>
  <c r="AB316" i="81" a="1"/>
  <c r="AB316" i="81" s="1"/>
  <c r="T316" i="81" a="1"/>
  <c r="T316" i="81" s="1"/>
  <c r="L316" i="81" a="1"/>
  <c r="L316" i="81" s="1"/>
  <c r="D316" i="81" a="1"/>
  <c r="D316" i="81" s="1"/>
  <c r="AR315" i="81" a="1"/>
  <c r="AR315" i="81" s="1"/>
  <c r="AF315" i="81" a="1"/>
  <c r="AF315" i="81" s="1"/>
  <c r="AB315" i="81" a="1"/>
  <c r="AB315" i="81" s="1"/>
  <c r="X315" i="81" a="1"/>
  <c r="X315" i="81" s="1"/>
  <c r="T315" i="81" a="1"/>
  <c r="T315" i="81" s="1"/>
  <c r="P315" i="81" a="1"/>
  <c r="P315" i="81" s="1"/>
  <c r="L315" i="81" a="1"/>
  <c r="L315" i="81" s="1"/>
  <c r="H315" i="81" a="1"/>
  <c r="H315" i="81" s="1"/>
  <c r="AF314" i="81" a="1"/>
  <c r="AF314" i="81" s="1"/>
  <c r="Z314" i="81" a="1"/>
  <c r="Z314" i="81" s="1"/>
  <c r="S314" i="81" a="1"/>
  <c r="S314" i="81" s="1"/>
  <c r="M314" i="81" a="1"/>
  <c r="M314" i="81" s="1"/>
  <c r="F314" i="81" a="1"/>
  <c r="F314" i="81" s="1"/>
  <c r="Z313" i="81" a="1"/>
  <c r="Z313" i="81" s="1"/>
  <c r="T313" i="81" a="1"/>
  <c r="T313" i="81" s="1"/>
  <c r="F313" i="81" a="1"/>
  <c r="F313" i="81" s="1"/>
  <c r="AF312" i="81" a="1"/>
  <c r="AF312" i="81" s="1"/>
  <c r="W312" i="81" a="1"/>
  <c r="W312" i="81" s="1"/>
  <c r="Q312" i="81" a="1"/>
  <c r="Q312" i="81" s="1"/>
  <c r="K312" i="81" a="1"/>
  <c r="K312" i="81" s="1"/>
  <c r="AE311" i="81" a="1"/>
  <c r="AE311" i="81" s="1"/>
  <c r="Y311" i="81" a="1"/>
  <c r="Y311" i="81" s="1"/>
  <c r="S311" i="81" a="1"/>
  <c r="S311" i="81" s="1"/>
  <c r="K311" i="81" a="1"/>
  <c r="K311" i="81" s="1"/>
  <c r="C311" i="81" a="1"/>
  <c r="C311" i="81" s="1"/>
  <c r="Y310" i="81" a="1"/>
  <c r="Y310" i="81" s="1"/>
  <c r="N310" i="81" a="1"/>
  <c r="N310" i="81" s="1"/>
  <c r="A326" i="81" a="1"/>
  <c r="A326" i="81" s="1"/>
  <c r="B325" i="81" a="1"/>
  <c r="B325" i="81" s="1"/>
  <c r="W324" i="81" a="1"/>
  <c r="W324" i="81" s="1"/>
  <c r="AE323" i="81" a="1"/>
  <c r="AE323" i="81" s="1"/>
  <c r="F323" i="81" a="1"/>
  <c r="F323" i="81" s="1"/>
  <c r="Q322" i="81" a="1"/>
  <c r="Q322" i="81" s="1"/>
  <c r="N321" i="81" a="1"/>
  <c r="N321" i="81" s="1"/>
  <c r="B321" i="81" a="1"/>
  <c r="B321" i="81" s="1"/>
  <c r="AG320" i="81" a="1"/>
  <c r="AG320" i="81" s="1"/>
  <c r="Q320" i="81" a="1"/>
  <c r="Q320" i="81" s="1"/>
  <c r="C320" i="81" a="1"/>
  <c r="C320" i="81" s="1"/>
  <c r="AE319" i="81" a="1"/>
  <c r="AE319" i="81" s="1"/>
  <c r="T319" i="81" a="1"/>
  <c r="T319" i="81" s="1"/>
  <c r="O319" i="81" a="1"/>
  <c r="O319" i="81" s="1"/>
  <c r="R324" i="81" a="1"/>
  <c r="R324" i="81" s="1"/>
  <c r="O323" i="81" a="1"/>
  <c r="O323" i="81" s="1"/>
  <c r="P322" i="81" a="1"/>
  <c r="P322" i="81" s="1"/>
  <c r="AB320" i="81" a="1"/>
  <c r="AB320" i="81" s="1"/>
  <c r="M320" i="81" a="1"/>
  <c r="M320" i="81" s="1"/>
  <c r="B320" i="81" a="1"/>
  <c r="B320" i="81" s="1"/>
  <c r="Z318" i="81" a="1"/>
  <c r="Z318" i="81" s="1"/>
  <c r="R318" i="81" a="1"/>
  <c r="R318" i="81" s="1"/>
  <c r="J318" i="81" a="1"/>
  <c r="J318" i="81" s="1"/>
  <c r="B318" i="81" a="1"/>
  <c r="B318" i="81" s="1"/>
  <c r="AE317" i="81" a="1"/>
  <c r="AE317" i="81" s="1"/>
  <c r="AA317" i="81" a="1"/>
  <c r="AA317" i="81" s="1"/>
  <c r="W317" i="81" a="1"/>
  <c r="W317" i="81" s="1"/>
  <c r="S317" i="81" a="1"/>
  <c r="S317" i="81" s="1"/>
  <c r="O317" i="81" a="1"/>
  <c r="O317" i="81" s="1"/>
  <c r="K317" i="81" a="1"/>
  <c r="K317" i="81" s="1"/>
  <c r="B317" i="81" a="1"/>
  <c r="B317" i="81" s="1"/>
  <c r="Z316" i="81" a="1"/>
  <c r="Z316" i="81" s="1"/>
  <c r="R316" i="81" a="1"/>
  <c r="R316" i="81" s="1"/>
  <c r="J316" i="81" a="1"/>
  <c r="J316" i="81" s="1"/>
  <c r="B316" i="81" a="1"/>
  <c r="B316" i="81" s="1"/>
  <c r="AE315" i="81" a="1"/>
  <c r="AE315" i="81" s="1"/>
  <c r="AA315" i="81" a="1"/>
  <c r="AA315" i="81" s="1"/>
  <c r="W315" i="81" a="1"/>
  <c r="W315" i="81" s="1"/>
  <c r="S315" i="81" a="1"/>
  <c r="S315" i="81" s="1"/>
  <c r="O315" i="81" a="1"/>
  <c r="O315" i="81" s="1"/>
  <c r="Y326" i="81" a="1"/>
  <c r="Y326" i="81" s="1"/>
  <c r="Y322" i="81" a="1"/>
  <c r="Y322" i="81" s="1"/>
  <c r="AR318" i="81" a="1"/>
  <c r="AR318" i="81" s="1"/>
  <c r="K318" i="81" a="1"/>
  <c r="K318" i="81" s="1"/>
  <c r="F316" i="81" a="1"/>
  <c r="F316" i="81" s="1"/>
  <c r="U315" i="81" a="1"/>
  <c r="U315" i="81" s="1"/>
  <c r="AR314" i="81" a="1"/>
  <c r="AR314" i="81" s="1"/>
  <c r="AA314" i="81" a="1"/>
  <c r="AA314" i="81" s="1"/>
  <c r="N314" i="81" a="1"/>
  <c r="N314" i="81" s="1"/>
  <c r="M313" i="81" a="1"/>
  <c r="M313" i="81" s="1"/>
  <c r="Y312" i="81" a="1"/>
  <c r="Y312" i="81" s="1"/>
  <c r="N312" i="81" a="1"/>
  <c r="N312" i="81" s="1"/>
  <c r="A312" i="81" a="1"/>
  <c r="A312" i="81" s="1"/>
  <c r="AA311" i="81" a="1"/>
  <c r="AA311" i="81" s="1"/>
  <c r="M311" i="81" a="1"/>
  <c r="M311" i="81" s="1"/>
  <c r="X310" i="81" a="1"/>
  <c r="X310" i="81" s="1"/>
  <c r="O310" i="81" a="1"/>
  <c r="O310" i="81" s="1"/>
  <c r="F310" i="81" a="1"/>
  <c r="F310" i="81" s="1"/>
  <c r="AC309" i="81" a="1"/>
  <c r="AC309" i="81" s="1"/>
  <c r="W309" i="81" a="1"/>
  <c r="W309" i="81" s="1"/>
  <c r="Q309" i="81" a="1"/>
  <c r="Q309" i="81" s="1"/>
  <c r="H309" i="81" a="1"/>
  <c r="H309" i="81" s="1"/>
  <c r="T308" i="81" a="1"/>
  <c r="T308" i="81" s="1"/>
  <c r="H308" i="81" a="1"/>
  <c r="H308" i="81" s="1"/>
  <c r="B308" i="81" a="1"/>
  <c r="B308" i="81" s="1"/>
  <c r="AB307" i="81" a="1"/>
  <c r="AB307" i="81" s="1"/>
  <c r="K307" i="81" a="1"/>
  <c r="K307" i="81" s="1"/>
  <c r="C307" i="81" a="1"/>
  <c r="C307" i="81" s="1"/>
  <c r="W306" i="81" a="1"/>
  <c r="W306" i="81" s="1"/>
  <c r="K306" i="81" a="1"/>
  <c r="K306" i="81" s="1"/>
  <c r="E306" i="81" a="1"/>
  <c r="E306" i="81" s="1"/>
  <c r="AE305" i="81" a="1"/>
  <c r="AE305" i="81" s="1"/>
  <c r="Z305" i="81" a="1"/>
  <c r="Z305" i="81" s="1"/>
  <c r="U305" i="81" a="1"/>
  <c r="U305" i="81" s="1"/>
  <c r="P305" i="81" a="1"/>
  <c r="P305" i="81" s="1"/>
  <c r="I305" i="81" a="1"/>
  <c r="I305" i="81" s="1"/>
  <c r="A305" i="81" a="1"/>
  <c r="A305" i="81" s="1"/>
  <c r="AF304" i="81" a="1"/>
  <c r="AF304" i="81" s="1"/>
  <c r="AA304" i="81" a="1"/>
  <c r="AA304" i="81" s="1"/>
  <c r="U304" i="81" a="1"/>
  <c r="U304" i="81" s="1"/>
  <c r="O304" i="81" a="1"/>
  <c r="O304" i="81" s="1"/>
  <c r="B304" i="81" a="1"/>
  <c r="B304" i="81" s="1"/>
  <c r="AC303" i="81" a="1"/>
  <c r="AC303" i="81" s="1"/>
  <c r="X303" i="81" a="1"/>
  <c r="X303" i="81" s="1"/>
  <c r="S303" i="81" a="1"/>
  <c r="S303" i="81" s="1"/>
  <c r="M303" i="81" a="1"/>
  <c r="M303" i="81" s="1"/>
  <c r="G303" i="81" a="1"/>
  <c r="G303" i="81" s="1"/>
  <c r="AD302" i="81" a="1"/>
  <c r="AD302" i="81" s="1"/>
  <c r="X302" i="81" a="1"/>
  <c r="X302" i="81" s="1"/>
  <c r="S302" i="81" a="1"/>
  <c r="S302" i="81" s="1"/>
  <c r="L302" i="81" a="1"/>
  <c r="L302" i="81" s="1"/>
  <c r="F302" i="81" a="1"/>
  <c r="F302" i="81" s="1"/>
  <c r="U301" i="81" a="1"/>
  <c r="U301" i="81" s="1"/>
  <c r="J301" i="81" a="1"/>
  <c r="J301" i="81" s="1"/>
  <c r="C301" i="81" a="1"/>
  <c r="C301" i="81" s="1"/>
  <c r="AG300" i="81" a="1"/>
  <c r="AG300" i="81" s="1"/>
  <c r="AA300" i="81" a="1"/>
  <c r="AA300" i="81" s="1"/>
  <c r="V300" i="81" a="1"/>
  <c r="V300" i="81" s="1"/>
  <c r="P300" i="81" a="1"/>
  <c r="P300" i="81" s="1"/>
  <c r="J300" i="81" a="1"/>
  <c r="J300" i="81" s="1"/>
  <c r="C300" i="81" a="1"/>
  <c r="C300" i="81" s="1"/>
  <c r="X299" i="81" a="1"/>
  <c r="X299" i="81" s="1"/>
  <c r="G299" i="81" a="1"/>
  <c r="G299" i="81" s="1"/>
  <c r="A299" i="81" a="1"/>
  <c r="A299" i="81" s="1"/>
  <c r="C322" i="81" a="1"/>
  <c r="C322" i="81" s="1"/>
  <c r="AR320" i="81" a="1"/>
  <c r="AR320" i="81" s="1"/>
  <c r="F318" i="81" a="1"/>
  <c r="F318" i="81" s="1"/>
  <c r="Y317" i="81" a="1"/>
  <c r="Y317" i="81" s="1"/>
  <c r="I317" i="81" a="1"/>
  <c r="I317" i="81" s="1"/>
  <c r="C316" i="81" a="1"/>
  <c r="C316" i="81" s="1"/>
  <c r="G315" i="81" a="1"/>
  <c r="G315" i="81" s="1"/>
  <c r="Y314" i="81" a="1"/>
  <c r="Y314" i="81" s="1"/>
  <c r="L314" i="81" a="1"/>
  <c r="L314" i="81" s="1"/>
  <c r="Y313" i="81" a="1"/>
  <c r="Y313" i="81" s="1"/>
  <c r="L313" i="81" a="1"/>
  <c r="L313" i="81" s="1"/>
  <c r="AG312" i="81" a="1"/>
  <c r="AG312" i="81" s="1"/>
  <c r="X312" i="81" a="1"/>
  <c r="X312" i="81" s="1"/>
  <c r="J311" i="81" a="1"/>
  <c r="J311" i="81" s="1"/>
  <c r="AG310" i="81" a="1"/>
  <c r="AG310" i="81" s="1"/>
  <c r="M310" i="81" a="1"/>
  <c r="M310" i="81" s="1"/>
  <c r="D310" i="81" a="1"/>
  <c r="D310" i="81" s="1"/>
  <c r="AR309" i="81" a="1"/>
  <c r="AR309" i="81" s="1"/>
  <c r="AB309" i="81" a="1"/>
  <c r="AB309" i="81" s="1"/>
  <c r="P309" i="81" a="1"/>
  <c r="P309" i="81" s="1"/>
  <c r="G309" i="81" a="1"/>
  <c r="G309" i="81" s="1"/>
  <c r="AD308" i="81" a="1"/>
  <c r="AD308" i="81" s="1"/>
  <c r="Y308" i="81" a="1"/>
  <c r="Y308" i="81" s="1"/>
  <c r="S308" i="81" a="1"/>
  <c r="S308" i="81" s="1"/>
  <c r="N308" i="81" a="1"/>
  <c r="N308" i="81" s="1"/>
  <c r="G308" i="81" a="1"/>
  <c r="G308" i="81" s="1"/>
  <c r="A308" i="81" a="1"/>
  <c r="A308" i="81" s="1"/>
  <c r="AG307" i="81" a="1"/>
  <c r="AG307" i="81" s="1"/>
  <c r="AA307" i="81" a="1"/>
  <c r="AA307" i="81" s="1"/>
  <c r="V307" i="81" a="1"/>
  <c r="V307" i="81" s="1"/>
  <c r="Q307" i="81" a="1"/>
  <c r="Q307" i="81" s="1"/>
  <c r="J307" i="81" a="1"/>
  <c r="J307" i="81" s="1"/>
  <c r="B307" i="81" a="1"/>
  <c r="B307" i="81" s="1"/>
  <c r="AG306" i="81" a="1"/>
  <c r="AG306" i="81" s="1"/>
  <c r="AB306" i="81" a="1"/>
  <c r="AB306" i="81" s="1"/>
  <c r="V306" i="81" a="1"/>
  <c r="V306" i="81" s="1"/>
  <c r="Q306" i="81" a="1"/>
  <c r="Q306" i="81" s="1"/>
  <c r="J306" i="81" a="1"/>
  <c r="J306" i="81" s="1"/>
  <c r="D306" i="81" a="1"/>
  <c r="D306" i="81" s="1"/>
  <c r="O305" i="81" a="1"/>
  <c r="O305" i="81" s="1"/>
  <c r="H305" i="81" a="1"/>
  <c r="H305" i="81" s="1"/>
  <c r="Z304" i="81" a="1"/>
  <c r="Z304" i="81" s="1"/>
  <c r="N304" i="81" a="1"/>
  <c r="N304" i="81" s="1"/>
  <c r="H304" i="81" a="1"/>
  <c r="H304" i="81" s="1"/>
  <c r="A304" i="81" a="1"/>
  <c r="A304" i="81" s="1"/>
  <c r="AG303" i="81" a="1"/>
  <c r="AG303" i="81" s="1"/>
  <c r="R303" i="81" a="1"/>
  <c r="R303" i="81" s="1"/>
  <c r="L303" i="81" a="1"/>
  <c r="L303" i="81" s="1"/>
  <c r="F303" i="81" a="1"/>
  <c r="F303" i="81" s="1"/>
  <c r="AC302" i="81" a="1"/>
  <c r="AC302" i="81" s="1"/>
  <c r="R302" i="81" a="1"/>
  <c r="R302" i="81" s="1"/>
  <c r="E302" i="81" a="1"/>
  <c r="E302" i="81" s="1"/>
  <c r="AE301" i="81" a="1"/>
  <c r="AE301" i="81" s="1"/>
  <c r="Z301" i="81" a="1"/>
  <c r="Z301" i="81" s="1"/>
  <c r="T301" i="81" a="1"/>
  <c r="T301" i="81" s="1"/>
  <c r="O301" i="81" a="1"/>
  <c r="O301" i="81" s="1"/>
  <c r="I301" i="81" a="1"/>
  <c r="I301" i="81" s="1"/>
  <c r="AF300" i="81" a="1"/>
  <c r="AF300" i="81" s="1"/>
  <c r="O300" i="81" a="1"/>
  <c r="O300" i="81" s="1"/>
  <c r="I300" i="81" a="1"/>
  <c r="I300" i="81" s="1"/>
  <c r="AC299" i="81" a="1"/>
  <c r="AC299" i="81" s="1"/>
  <c r="W299" i="81" a="1"/>
  <c r="W299" i="81" s="1"/>
  <c r="R299" i="81" a="1"/>
  <c r="R299" i="81" s="1"/>
  <c r="M299" i="81" a="1"/>
  <c r="M299" i="81" s="1"/>
  <c r="F299" i="81" a="1"/>
  <c r="F299" i="81" s="1"/>
  <c r="AE298" i="81" a="1"/>
  <c r="AE298" i="81" s="1"/>
  <c r="Z298" i="81" a="1"/>
  <c r="Z298" i="81" s="1"/>
  <c r="O298" i="81" a="1"/>
  <c r="O298" i="81" s="1"/>
  <c r="J298" i="81" a="1"/>
  <c r="J298" i="81" s="1"/>
  <c r="AC297" i="81" a="1"/>
  <c r="AC297" i="81" s="1"/>
  <c r="W297" i="81" a="1"/>
  <c r="W297" i="81" s="1"/>
  <c r="O297" i="81" a="1"/>
  <c r="O297" i="81" s="1"/>
  <c r="G297" i="81" a="1"/>
  <c r="G297" i="81" s="1"/>
  <c r="Q296" i="81" a="1"/>
  <c r="Q296" i="81" s="1"/>
  <c r="H296" i="81" a="1"/>
  <c r="H296" i="81" s="1"/>
  <c r="C296" i="81" a="1"/>
  <c r="C296" i="81" s="1"/>
  <c r="AR295" i="81" a="1"/>
  <c r="AR295" i="81" s="1"/>
  <c r="AG295" i="81" a="1"/>
  <c r="AG295" i="81" s="1"/>
  <c r="AA295" i="81" a="1"/>
  <c r="AA295" i="81" s="1"/>
  <c r="T295" i="81" a="1"/>
  <c r="T295" i="81" s="1"/>
  <c r="L295" i="81" a="1"/>
  <c r="L295" i="81" s="1"/>
  <c r="D295" i="81" a="1"/>
  <c r="D295" i="81" s="1"/>
  <c r="AR294" i="81" a="1"/>
  <c r="AR294" i="81" s="1"/>
  <c r="AF294" i="81" a="1"/>
  <c r="AF294" i="81" s="1"/>
  <c r="AB294" i="81" a="1"/>
  <c r="AB294" i="81" s="1"/>
  <c r="X294" i="81" a="1"/>
  <c r="X294" i="81" s="1"/>
  <c r="T294" i="81" a="1"/>
  <c r="T294" i="81" s="1"/>
  <c r="P294" i="81" a="1"/>
  <c r="P294" i="81" s="1"/>
  <c r="G294" i="81" a="1"/>
  <c r="G294" i="81" s="1"/>
  <c r="A294" i="81" a="1"/>
  <c r="A294" i="81" s="1"/>
  <c r="Y293" i="81" a="1"/>
  <c r="Y293" i="81" s="1"/>
  <c r="Q293" i="81" a="1"/>
  <c r="Q293" i="81" s="1"/>
  <c r="I293" i="81" a="1"/>
  <c r="I293" i="81" s="1"/>
  <c r="A293" i="81" a="1"/>
  <c r="A293" i="81" s="1"/>
  <c r="J292" i="81" a="1"/>
  <c r="J292" i="81" s="1"/>
  <c r="E292" i="81" a="1"/>
  <c r="E292" i="81" s="1"/>
  <c r="AC291" i="81" a="1"/>
  <c r="AC291" i="81" s="1"/>
  <c r="V291" i="81" a="1"/>
  <c r="V291" i="81" s="1"/>
  <c r="N291" i="81" a="1"/>
  <c r="N291" i="81" s="1"/>
  <c r="F291" i="81" a="1"/>
  <c r="F291" i="81" s="1"/>
  <c r="AG290" i="81" a="1"/>
  <c r="AG290" i="81" s="1"/>
  <c r="AC290" i="81" a="1"/>
  <c r="AC290" i="81" s="1"/>
  <c r="J323" i="81" a="1"/>
  <c r="J323" i="81" s="1"/>
  <c r="C318" i="81" a="1"/>
  <c r="C318" i="81" s="1"/>
  <c r="G317" i="81" a="1"/>
  <c r="G317" i="81" s="1"/>
  <c r="AD316" i="81" a="1"/>
  <c r="AD316" i="81" s="1"/>
  <c r="AG315" i="81" a="1"/>
  <c r="AG315" i="81" s="1"/>
  <c r="Q315" i="81" a="1"/>
  <c r="Q315" i="81" s="1"/>
  <c r="E315" i="81" a="1"/>
  <c r="E315" i="81" s="1"/>
  <c r="X314" i="81" a="1"/>
  <c r="X314" i="81" s="1"/>
  <c r="K314" i="81" a="1"/>
  <c r="K314" i="81" s="1"/>
  <c r="W313" i="81" a="1"/>
  <c r="W313" i="81" s="1"/>
  <c r="J313" i="81" a="1"/>
  <c r="J313" i="81" s="1"/>
  <c r="J312" i="81" a="1"/>
  <c r="J312" i="81" s="1"/>
  <c r="X311" i="81" a="1"/>
  <c r="X311" i="81" s="1"/>
  <c r="I311" i="81" a="1"/>
  <c r="I311" i="81" s="1"/>
  <c r="AR310" i="81" a="1"/>
  <c r="AR310" i="81" s="1"/>
  <c r="L310" i="81" a="1"/>
  <c r="L310" i="81" s="1"/>
  <c r="C310" i="81" a="1"/>
  <c r="C310" i="81" s="1"/>
  <c r="V309" i="81" a="1"/>
  <c r="V309" i="81" s="1"/>
  <c r="O309" i="81" a="1"/>
  <c r="O309" i="81" s="1"/>
  <c r="E309" i="81" a="1"/>
  <c r="E309" i="81" s="1"/>
  <c r="X308" i="81" a="1"/>
  <c r="X308" i="81" s="1"/>
  <c r="M308" i="81" a="1"/>
  <c r="M308" i="81" s="1"/>
  <c r="AF307" i="81" a="1"/>
  <c r="AF307" i="81" s="1"/>
  <c r="P307" i="81" a="1"/>
  <c r="P307" i="81" s="1"/>
  <c r="I307" i="81" a="1"/>
  <c r="I307" i="81" s="1"/>
  <c r="A307" i="81" a="1"/>
  <c r="A307" i="81" s="1"/>
  <c r="AA306" i="81" a="1"/>
  <c r="AA306" i="81" s="1"/>
  <c r="P306" i="81" a="1"/>
  <c r="P306" i="81" s="1"/>
  <c r="C306" i="81" a="1"/>
  <c r="C306" i="81" s="1"/>
  <c r="AR305" i="81" a="1"/>
  <c r="AR305" i="81" s="1"/>
  <c r="AD305" i="81" a="1"/>
  <c r="AD305" i="81" s="1"/>
  <c r="Y305" i="81" a="1"/>
  <c r="Y305" i="81" s="1"/>
  <c r="T305" i="81" a="1"/>
  <c r="T305" i="81" s="1"/>
  <c r="N305" i="81" a="1"/>
  <c r="N305" i="81" s="1"/>
  <c r="G305" i="81" a="1"/>
  <c r="G305" i="81" s="1"/>
  <c r="AE304" i="81" a="1"/>
  <c r="AE304" i="81" s="1"/>
  <c r="Y304" i="81" a="1"/>
  <c r="Y304" i="81" s="1"/>
  <c r="T304" i="81" a="1"/>
  <c r="T304" i="81" s="1"/>
  <c r="M304" i="81" a="1"/>
  <c r="M304" i="81" s="1"/>
  <c r="G304" i="81" a="1"/>
  <c r="G304" i="81" s="1"/>
  <c r="AB303" i="81" a="1"/>
  <c r="AB303" i="81" s="1"/>
  <c r="W303" i="81" a="1"/>
  <c r="W303" i="81" s="1"/>
  <c r="Q303" i="81" a="1"/>
  <c r="Q303" i="81" s="1"/>
  <c r="E303" i="81" a="1"/>
  <c r="E303" i="81" s="1"/>
  <c r="AR302" i="81" a="1"/>
  <c r="AR302" i="81" s="1"/>
  <c r="AB302" i="81" a="1"/>
  <c r="AB302" i="81" s="1"/>
  <c r="W302" i="81" a="1"/>
  <c r="W302" i="81" s="1"/>
  <c r="Q302" i="81" a="1"/>
  <c r="Q302" i="81" s="1"/>
  <c r="K302" i="81" a="1"/>
  <c r="K302" i="81" s="1"/>
  <c r="D302" i="81" a="1"/>
  <c r="D302" i="81" s="1"/>
  <c r="Y301" i="81" a="1"/>
  <c r="Y301" i="81" s="1"/>
  <c r="H301" i="81" a="1"/>
  <c r="H301" i="81" s="1"/>
  <c r="B301" i="81" a="1"/>
  <c r="B301" i="81" s="1"/>
  <c r="AE300" i="81" a="1"/>
  <c r="AE300" i="81" s="1"/>
  <c r="Z300" i="81" a="1"/>
  <c r="Z300" i="81" s="1"/>
  <c r="U300" i="81" a="1"/>
  <c r="U300" i="81" s="1"/>
  <c r="H300" i="81" a="1"/>
  <c r="H300" i="81" s="1"/>
  <c r="B300" i="81" a="1"/>
  <c r="B300" i="81" s="1"/>
  <c r="AB299" i="81" a="1"/>
  <c r="AB299" i="81" s="1"/>
  <c r="L299" i="81" a="1"/>
  <c r="L299" i="81" s="1"/>
  <c r="AD298" i="81" a="1"/>
  <c r="AD298" i="81" s="1"/>
  <c r="U298" i="81" a="1"/>
  <c r="U298" i="81" s="1"/>
  <c r="I298" i="81" a="1"/>
  <c r="I298" i="81" s="1"/>
  <c r="D298" i="81" a="1"/>
  <c r="D298" i="81" s="1"/>
  <c r="AR297" i="81" a="1"/>
  <c r="AR297" i="81" s="1"/>
  <c r="AB297" i="81" a="1"/>
  <c r="AB297" i="81" s="1"/>
  <c r="V297" i="81" a="1"/>
  <c r="V297" i="81" s="1"/>
  <c r="N297" i="81" a="1"/>
  <c r="N297" i="81" s="1"/>
  <c r="F297" i="81" a="1"/>
  <c r="F297" i="81" s="1"/>
  <c r="AG296" i="81" a="1"/>
  <c r="AG296" i="81" s="1"/>
  <c r="AC296" i="81" a="1"/>
  <c r="AC296" i="81" s="1"/>
  <c r="Y296" i="81" a="1"/>
  <c r="Y296" i="81" s="1"/>
  <c r="U296" i="81" a="1"/>
  <c r="U296" i="81" s="1"/>
  <c r="L296" i="81" a="1"/>
  <c r="L296" i="81" s="1"/>
  <c r="G296" i="81" a="1"/>
  <c r="G296" i="81" s="1"/>
  <c r="Z295" i="81" a="1"/>
  <c r="Z295" i="81" s="1"/>
  <c r="S295" i="81" a="1"/>
  <c r="S295" i="81" s="1"/>
  <c r="K295" i="81" a="1"/>
  <c r="K295" i="81" s="1"/>
  <c r="C295" i="81" a="1"/>
  <c r="C295" i="81" s="1"/>
  <c r="K294" i="81" a="1"/>
  <c r="K294" i="81" s="1"/>
  <c r="F294" i="81" a="1"/>
  <c r="F294" i="81" s="1"/>
  <c r="AE293" i="81" a="1"/>
  <c r="AE293" i="81" s="1"/>
  <c r="X293" i="81" a="1"/>
  <c r="X293" i="81" s="1"/>
  <c r="P293" i="81" a="1"/>
  <c r="P293" i="81" s="1"/>
  <c r="H293" i="81" a="1"/>
  <c r="H293" i="81" s="1"/>
  <c r="AD292" i="81" a="1"/>
  <c r="AD292" i="81" s="1"/>
  <c r="Z292" i="81" a="1"/>
  <c r="Z292" i="81" s="1"/>
  <c r="V292" i="81" a="1"/>
  <c r="V292" i="81" s="1"/>
  <c r="R292" i="81" a="1"/>
  <c r="R292" i="81" s="1"/>
  <c r="N292" i="81" a="1"/>
  <c r="N292" i="81" s="1"/>
  <c r="I292" i="81" a="1"/>
  <c r="I292" i="81" s="1"/>
  <c r="D292" i="81" a="1"/>
  <c r="D292" i="81" s="1"/>
  <c r="AR291" i="81" a="1"/>
  <c r="AR291" i="81" s="1"/>
  <c r="AD318" i="81" a="1"/>
  <c r="AD318" i="81" s="1"/>
  <c r="U317" i="81" a="1"/>
  <c r="U317" i="81" s="1"/>
  <c r="D317" i="81" a="1"/>
  <c r="D317" i="81" s="1"/>
  <c r="AA316" i="81" a="1"/>
  <c r="AA316" i="81" s="1"/>
  <c r="C315" i="81" a="1"/>
  <c r="C315" i="81" s="1"/>
  <c r="V314" i="81" a="1"/>
  <c r="V314" i="81" s="1"/>
  <c r="H313" i="81" a="1"/>
  <c r="H313" i="81" s="1"/>
  <c r="AR312" i="81" a="1"/>
  <c r="AR312" i="81" s="1"/>
  <c r="AE312" i="81" a="1"/>
  <c r="AE312" i="81" s="1"/>
  <c r="V312" i="81" a="1"/>
  <c r="V312" i="81" s="1"/>
  <c r="I312" i="81" a="1"/>
  <c r="I312" i="81" s="1"/>
  <c r="AG311" i="81" a="1"/>
  <c r="AG311" i="81" s="1"/>
  <c r="V311" i="81" a="1"/>
  <c r="V311" i="81" s="1"/>
  <c r="G311" i="81" a="1"/>
  <c r="G311" i="81" s="1"/>
  <c r="U310" i="81" a="1"/>
  <c r="U310" i="81" s="1"/>
  <c r="K310" i="81" a="1"/>
  <c r="K310" i="81" s="1"/>
  <c r="B310" i="81" a="1"/>
  <c r="B310" i="81" s="1"/>
  <c r="AG309" i="81" a="1"/>
  <c r="AG309" i="81" s="1"/>
  <c r="AA309" i="81" a="1"/>
  <c r="AA309" i="81" s="1"/>
  <c r="U309" i="81" a="1"/>
  <c r="U309" i="81" s="1"/>
  <c r="M309" i="81" a="1"/>
  <c r="M309" i="81" s="1"/>
  <c r="D309" i="81" a="1"/>
  <c r="D309" i="81" s="1"/>
  <c r="AR308" i="81" a="1"/>
  <c r="AR308" i="81" s="1"/>
  <c r="AC308" i="81" a="1"/>
  <c r="AC308" i="81" s="1"/>
  <c r="W308" i="81" a="1"/>
  <c r="W308" i="81" s="1"/>
  <c r="R308" i="81" a="1"/>
  <c r="R308" i="81" s="1"/>
  <c r="L308" i="81" a="1"/>
  <c r="L308" i="81" s="1"/>
  <c r="F308" i="81" a="1"/>
  <c r="F308" i="81" s="1"/>
  <c r="AE307" i="81" a="1"/>
  <c r="AE307" i="81" s="1"/>
  <c r="Z307" i="81" a="1"/>
  <c r="Z307" i="81" s="1"/>
  <c r="U307" i="81" a="1"/>
  <c r="U307" i="81" s="1"/>
  <c r="O307" i="81" a="1"/>
  <c r="O307" i="81" s="1"/>
  <c r="H307" i="81" a="1"/>
  <c r="H307" i="81" s="1"/>
  <c r="AF306" i="81" a="1"/>
  <c r="AF306" i="81" s="1"/>
  <c r="Z306" i="81" a="1"/>
  <c r="Z306" i="81" s="1"/>
  <c r="U306" i="81" a="1"/>
  <c r="U306" i="81" s="1"/>
  <c r="O306" i="81" a="1"/>
  <c r="O306" i="81" s="1"/>
  <c r="I306" i="81" a="1"/>
  <c r="I306" i="81" s="1"/>
  <c r="B306" i="81" a="1"/>
  <c r="B306" i="81" s="1"/>
  <c r="S305" i="81" a="1"/>
  <c r="S305" i="81" s="1"/>
  <c r="M305" i="81" a="1"/>
  <c r="M305" i="81" s="1"/>
  <c r="F305" i="81" a="1"/>
  <c r="F305" i="81" s="1"/>
  <c r="AD304" i="81" a="1"/>
  <c r="AD304" i="81" s="1"/>
  <c r="S304" i="81" a="1"/>
  <c r="S304" i="81" s="1"/>
  <c r="F304" i="81" a="1"/>
  <c r="F304" i="81" s="1"/>
  <c r="AF303" i="81" a="1"/>
  <c r="AF303" i="81" s="1"/>
  <c r="V303" i="81" a="1"/>
  <c r="V303" i="81" s="1"/>
  <c r="K303" i="81" a="1"/>
  <c r="K303" i="81" s="1"/>
  <c r="D303" i="81" a="1"/>
  <c r="D303" i="81" s="1"/>
  <c r="AG302" i="81" a="1"/>
  <c r="AG302" i="81" s="1"/>
  <c r="P302" i="81" a="1"/>
  <c r="P302" i="81" s="1"/>
  <c r="J302" i="81" a="1"/>
  <c r="J302" i="81" s="1"/>
  <c r="AR301" i="81" a="1"/>
  <c r="AR301" i="81" s="1"/>
  <c r="AD301" i="81" a="1"/>
  <c r="AD301" i="81" s="1"/>
  <c r="X301" i="81" a="1"/>
  <c r="X301" i="81" s="1"/>
  <c r="S301" i="81" a="1"/>
  <c r="S301" i="81" s="1"/>
  <c r="N301" i="81" a="1"/>
  <c r="N301" i="81" s="1"/>
  <c r="G301" i="81" a="1"/>
  <c r="G301" i="81" s="1"/>
  <c r="A301" i="81" a="1"/>
  <c r="A301" i="81" s="1"/>
  <c r="T300" i="81" a="1"/>
  <c r="T300" i="81" s="1"/>
  <c r="N300" i="81" a="1"/>
  <c r="N300" i="81" s="1"/>
  <c r="G300" i="81" a="1"/>
  <c r="G300" i="81" s="1"/>
  <c r="A300" i="81" a="1"/>
  <c r="A300" i="81" s="1"/>
  <c r="AG299" i="81" a="1"/>
  <c r="AG299" i="81" s="1"/>
  <c r="AA299" i="81" a="1"/>
  <c r="AA299" i="81" s="1"/>
  <c r="V299" i="81" a="1"/>
  <c r="V299" i="81" s="1"/>
  <c r="Q299" i="81" a="1"/>
  <c r="Q299" i="81" s="1"/>
  <c r="K299" i="81" a="1"/>
  <c r="K299" i="81" s="1"/>
  <c r="E299" i="81" a="1"/>
  <c r="E299" i="81" s="1"/>
  <c r="Y298" i="81" a="1"/>
  <c r="Y298" i="81" s="1"/>
  <c r="T298" i="81" a="1"/>
  <c r="T298" i="81" s="1"/>
  <c r="N298" i="81" a="1"/>
  <c r="N298" i="81" s="1"/>
  <c r="C298" i="81" a="1"/>
  <c r="C298" i="81" s="1"/>
  <c r="AG297" i="81" a="1"/>
  <c r="AG297" i="81" s="1"/>
  <c r="AA297" i="81" a="1"/>
  <c r="AA297" i="81" s="1"/>
  <c r="U297" i="81" a="1"/>
  <c r="U297" i="81" s="1"/>
  <c r="M297" i="81" a="1"/>
  <c r="M297" i="81" s="1"/>
  <c r="E297" i="81" a="1"/>
  <c r="E297" i="81" s="1"/>
  <c r="P296" i="81" a="1"/>
  <c r="P296" i="81" s="1"/>
  <c r="K296" i="81" a="1"/>
  <c r="K296" i="81" s="1"/>
  <c r="B296" i="81" a="1"/>
  <c r="B296" i="81" s="1"/>
  <c r="AF295" i="81" a="1"/>
  <c r="AF295" i="81" s="1"/>
  <c r="R295" i="81" a="1"/>
  <c r="R295" i="81" s="1"/>
  <c r="J295" i="81" a="1"/>
  <c r="J295" i="81" s="1"/>
  <c r="B295" i="81" a="1"/>
  <c r="B295" i="81" s="1"/>
  <c r="AE294" i="81" a="1"/>
  <c r="AE294" i="81" s="1"/>
  <c r="AA294" i="81" a="1"/>
  <c r="AA294" i="81" s="1"/>
  <c r="W294" i="81" a="1"/>
  <c r="W294" i="81" s="1"/>
  <c r="S294" i="81" a="1"/>
  <c r="S294" i="81" s="1"/>
  <c r="O294" i="81" a="1"/>
  <c r="O294" i="81" s="1"/>
  <c r="J294" i="81" a="1"/>
  <c r="J294" i="81" s="1"/>
  <c r="AD293" i="81" a="1"/>
  <c r="AD293" i="81" s="1"/>
  <c r="W293" i="81" a="1"/>
  <c r="W293" i="81" s="1"/>
  <c r="O293" i="81" a="1"/>
  <c r="O293" i="81" s="1"/>
  <c r="G293" i="81" a="1"/>
  <c r="G293" i="81" s="1"/>
  <c r="M292" i="81" a="1"/>
  <c r="M292" i="81" s="1"/>
  <c r="C292" i="81" a="1"/>
  <c r="C292" i="81" s="1"/>
  <c r="AG291" i="81" a="1"/>
  <c r="AG291" i="81" s="1"/>
  <c r="AA291" i="81" a="1"/>
  <c r="AA291" i="81" s="1"/>
  <c r="T291" i="81" a="1"/>
  <c r="T291" i="81" s="1"/>
  <c r="L291" i="81" a="1"/>
  <c r="L291" i="81" s="1"/>
  <c r="D291" i="81" a="1"/>
  <c r="D291" i="81" s="1"/>
  <c r="AR290" i="81" a="1"/>
  <c r="AR290" i="81" s="1"/>
  <c r="AF290" i="81" a="1"/>
  <c r="AF290" i="81" s="1"/>
  <c r="AB290" i="81" a="1"/>
  <c r="AB290" i="81" s="1"/>
  <c r="R321" i="81" a="1"/>
  <c r="R321" i="81" s="1"/>
  <c r="T320" i="81" a="1"/>
  <c r="T320" i="81" s="1"/>
  <c r="D319" i="81" a="1"/>
  <c r="D319" i="81" s="1"/>
  <c r="AA318" i="81" a="1"/>
  <c r="AA318" i="81" s="1"/>
  <c r="V316" i="81" a="1"/>
  <c r="V316" i="81" s="1"/>
  <c r="AC315" i="81" a="1"/>
  <c r="AC315" i="81" s="1"/>
  <c r="M315" i="81" a="1"/>
  <c r="M315" i="81" s="1"/>
  <c r="H314" i="81" a="1"/>
  <c r="H314" i="81" s="1"/>
  <c r="AR313" i="81" a="1"/>
  <c r="AR313" i="81" s="1"/>
  <c r="AF313" i="81" a="1"/>
  <c r="AF313" i="81" s="1"/>
  <c r="S313" i="81" a="1"/>
  <c r="S313" i="81" s="1"/>
  <c r="E313" i="81" a="1"/>
  <c r="E313" i="81" s="1"/>
  <c r="AD312" i="81" a="1"/>
  <c r="AD312" i="81" s="1"/>
  <c r="H312" i="81" a="1"/>
  <c r="H312" i="81" s="1"/>
  <c r="AR311" i="81" a="1"/>
  <c r="AR311" i="81" s="1"/>
  <c r="AF311" i="81" a="1"/>
  <c r="AF311" i="81" s="1"/>
  <c r="E311" i="81" a="1"/>
  <c r="E311" i="81" s="1"/>
  <c r="AC310" i="81" a="1"/>
  <c r="AC310" i="81" s="1"/>
  <c r="S310" i="81" a="1"/>
  <c r="S310" i="81" s="1"/>
  <c r="I310" i="81" a="1"/>
  <c r="I310" i="81" s="1"/>
  <c r="A310" i="81" a="1"/>
  <c r="A310" i="81" s="1"/>
  <c r="AF309" i="81" a="1"/>
  <c r="AF309" i="81" s="1"/>
  <c r="L309" i="81" a="1"/>
  <c r="L309" i="81" s="1"/>
  <c r="C309" i="81" a="1"/>
  <c r="C309" i="81" s="1"/>
  <c r="AB308" i="81" a="1"/>
  <c r="AB308" i="81" s="1"/>
  <c r="K308" i="81" a="1"/>
  <c r="K308" i="81" s="1"/>
  <c r="E308" i="81" a="1"/>
  <c r="E308" i="81" s="1"/>
  <c r="T307" i="81" a="1"/>
  <c r="T307" i="81" s="1"/>
  <c r="N307" i="81" a="1"/>
  <c r="N307" i="81" s="1"/>
  <c r="G307" i="81" a="1"/>
  <c r="G307" i="81" s="1"/>
  <c r="AE306" i="81" a="1"/>
  <c r="AE306" i="81" s="1"/>
  <c r="N306" i="81" a="1"/>
  <c r="N306" i="81" s="1"/>
  <c r="H306" i="81" a="1"/>
  <c r="H306" i="81" s="1"/>
  <c r="AC305" i="81" a="1"/>
  <c r="AC305" i="81" s="1"/>
  <c r="X305" i="81" a="1"/>
  <c r="X305" i="81" s="1"/>
  <c r="R305" i="81" a="1"/>
  <c r="R305" i="81" s="1"/>
  <c r="E305" i="81" a="1"/>
  <c r="E305" i="81" s="1"/>
  <c r="AC304" i="81" a="1"/>
  <c r="AC304" i="81" s="1"/>
  <c r="X304" i="81" a="1"/>
  <c r="X304" i="81" s="1"/>
  <c r="R304" i="81" a="1"/>
  <c r="R304" i="81" s="1"/>
  <c r="L304" i="81" a="1"/>
  <c r="L304" i="81" s="1"/>
  <c r="E304" i="81" a="1"/>
  <c r="E304" i="81" s="1"/>
  <c r="AA303" i="81" a="1"/>
  <c r="AA303" i="81" s="1"/>
  <c r="U303" i="81" a="1"/>
  <c r="U303" i="81" s="1"/>
  <c r="P303" i="81" a="1"/>
  <c r="P303" i="81" s="1"/>
  <c r="J303" i="81" a="1"/>
  <c r="J303" i="81" s="1"/>
  <c r="C303" i="81" a="1"/>
  <c r="C303" i="81" s="1"/>
  <c r="AF302" i="81" a="1"/>
  <c r="AF302" i="81" s="1"/>
  <c r="AA302" i="81" a="1"/>
  <c r="AA302" i="81" s="1"/>
  <c r="V302" i="81" a="1"/>
  <c r="V302" i="81" s="1"/>
  <c r="I302" i="81" a="1"/>
  <c r="I302" i="81" s="1"/>
  <c r="C302" i="81" a="1"/>
  <c r="C302" i="81" s="1"/>
  <c r="AC301" i="81" a="1"/>
  <c r="AC301" i="81" s="1"/>
  <c r="M301" i="81" a="1"/>
  <c r="M301" i="81" s="1"/>
  <c r="AD300" i="81" a="1"/>
  <c r="AD300" i="81" s="1"/>
  <c r="Y300" i="81" a="1"/>
  <c r="Y300" i="81" s="1"/>
  <c r="S300" i="81" a="1"/>
  <c r="S300" i="81" s="1"/>
  <c r="M300" i="81" a="1"/>
  <c r="M300" i="81" s="1"/>
  <c r="AF299" i="81" a="1"/>
  <c r="AF299" i="81" s="1"/>
  <c r="P299" i="81" a="1"/>
  <c r="P299" i="81" s="1"/>
  <c r="J299" i="81" a="1"/>
  <c r="J299" i="81" s="1"/>
  <c r="D299" i="81" a="1"/>
  <c r="D299" i="81" s="1"/>
  <c r="AC298" i="81" a="1"/>
  <c r="AC298" i="81" s="1"/>
  <c r="S298" i="81" a="1"/>
  <c r="S298" i="81" s="1"/>
  <c r="H298" i="81" a="1"/>
  <c r="H298" i="81" s="1"/>
  <c r="B298" i="81" a="1"/>
  <c r="B298" i="81" s="1"/>
  <c r="AF297" i="81" a="1"/>
  <c r="AF297" i="81" s="1"/>
  <c r="T297" i="81" a="1"/>
  <c r="T297" i="81" s="1"/>
  <c r="L297" i="81" a="1"/>
  <c r="L297" i="81" s="1"/>
  <c r="D297" i="81" a="1"/>
  <c r="D297" i="81" s="1"/>
  <c r="AR296" i="81" a="1"/>
  <c r="AR296" i="81" s="1"/>
  <c r="AF296" i="81" a="1"/>
  <c r="AF296" i="81" s="1"/>
  <c r="AB296" i="81" a="1"/>
  <c r="AB296" i="81" s="1"/>
  <c r="X296" i="81" a="1"/>
  <c r="X296" i="81" s="1"/>
  <c r="T296" i="81" a="1"/>
  <c r="T296" i="81" s="1"/>
  <c r="O296" i="81" a="1"/>
  <c r="O296" i="81" s="1"/>
  <c r="F296" i="81" a="1"/>
  <c r="F296" i="81" s="1"/>
  <c r="A296" i="81" a="1"/>
  <c r="A296" i="81" s="1"/>
  <c r="AE295" i="81" a="1"/>
  <c r="AE295" i="81" s="1"/>
  <c r="Y295" i="81" a="1"/>
  <c r="Y295" i="81" s="1"/>
  <c r="Q295" i="81" a="1"/>
  <c r="Q295" i="81" s="1"/>
  <c r="I295" i="81" a="1"/>
  <c r="I295" i="81" s="1"/>
  <c r="A295" i="81" a="1"/>
  <c r="A295" i="81" s="1"/>
  <c r="N294" i="81" a="1"/>
  <c r="N294" i="81" s="1"/>
  <c r="E294" i="81" a="1"/>
  <c r="E294" i="81" s="1"/>
  <c r="AC293" i="81" a="1"/>
  <c r="AC293" i="81" s="1"/>
  <c r="V293" i="81" a="1"/>
  <c r="V293" i="81" s="1"/>
  <c r="N293" i="81" a="1"/>
  <c r="N293" i="81" s="1"/>
  <c r="F293" i="81" a="1"/>
  <c r="F293" i="81" s="1"/>
  <c r="AG292" i="81" a="1"/>
  <c r="AG292" i="81" s="1"/>
  <c r="AC292" i="81" a="1"/>
  <c r="AC292" i="81" s="1"/>
  <c r="Y292" i="81" a="1"/>
  <c r="Y292" i="81" s="1"/>
  <c r="U292" i="81" a="1"/>
  <c r="U292" i="81" s="1"/>
  <c r="Q292" i="81" a="1"/>
  <c r="Q292" i="81" s="1"/>
  <c r="H292" i="81" a="1"/>
  <c r="H292" i="81" s="1"/>
  <c r="I320" i="81" a="1"/>
  <c r="I320" i="81" s="1"/>
  <c r="V318" i="81" a="1"/>
  <c r="V318" i="81" s="1"/>
  <c r="AG317" i="81" a="1"/>
  <c r="AG317" i="81" s="1"/>
  <c r="Q317" i="81" a="1"/>
  <c r="Q317" i="81" s="1"/>
  <c r="S316" i="81" a="1"/>
  <c r="S316" i="81" s="1"/>
  <c r="AE314" i="81" a="1"/>
  <c r="AE314" i="81" s="1"/>
  <c r="R314" i="81" a="1"/>
  <c r="R314" i="81" s="1"/>
  <c r="AE313" i="81" a="1"/>
  <c r="AE313" i="81" s="1"/>
  <c r="R313" i="81" a="1"/>
  <c r="R313" i="81" s="1"/>
  <c r="D313" i="81" a="1"/>
  <c r="D313" i="81" s="1"/>
  <c r="S312" i="81" a="1"/>
  <c r="S312" i="81" s="1"/>
  <c r="F312" i="81" a="1"/>
  <c r="F312" i="81" s="1"/>
  <c r="AD311" i="81" a="1"/>
  <c r="AD311" i="81" s="1"/>
  <c r="R311" i="81" a="1"/>
  <c r="R311" i="81" s="1"/>
  <c r="B311" i="81" a="1"/>
  <c r="B311" i="81" s="1"/>
  <c r="AB310" i="81" a="1"/>
  <c r="AB310" i="81" s="1"/>
  <c r="H310" i="81" a="1"/>
  <c r="H310" i="81" s="1"/>
  <c r="Y309" i="81" a="1"/>
  <c r="Y309" i="81" s="1"/>
  <c r="S309" i="81" a="1"/>
  <c r="S309" i="81" s="1"/>
  <c r="K309" i="81" a="1"/>
  <c r="K309" i="81" s="1"/>
  <c r="B309" i="81" a="1"/>
  <c r="B309" i="81" s="1"/>
  <c r="AG308" i="81" a="1"/>
  <c r="AG308" i="81" s="1"/>
  <c r="AA308" i="81" a="1"/>
  <c r="AA308" i="81" s="1"/>
  <c r="V308" i="81" a="1"/>
  <c r="V308" i="81" s="1"/>
  <c r="Q308" i="81" a="1"/>
  <c r="Q308" i="81" s="1"/>
  <c r="D308" i="81" a="1"/>
  <c r="D308" i="81" s="1"/>
  <c r="AR307" i="81" a="1"/>
  <c r="AR307" i="81" s="1"/>
  <c r="AD307" i="81" a="1"/>
  <c r="AD307" i="81" s="1"/>
  <c r="Y307" i="81" a="1"/>
  <c r="Y307" i="81" s="1"/>
  <c r="S307" i="81" a="1"/>
  <c r="S307" i="81" s="1"/>
  <c r="F307" i="81" a="1"/>
  <c r="F307" i="81" s="1"/>
  <c r="AD306" i="81" a="1"/>
  <c r="AD306" i="81" s="1"/>
  <c r="Y306" i="81" a="1"/>
  <c r="Y306" i="81" s="1"/>
  <c r="T306" i="81" a="1"/>
  <c r="T306" i="81" s="1"/>
  <c r="G306" i="81" a="1"/>
  <c r="G306" i="81" s="1"/>
  <c r="A306" i="81" a="1"/>
  <c r="A306" i="81" s="1"/>
  <c r="AG305" i="81" a="1"/>
  <c r="AG305" i="81" s="1"/>
  <c r="W305" i="81" a="1"/>
  <c r="W305" i="81" s="1"/>
  <c r="L305" i="81" a="1"/>
  <c r="L305" i="81" s="1"/>
  <c r="D305" i="81" a="1"/>
  <c r="D305" i="81" s="1"/>
  <c r="AR304" i="81" a="1"/>
  <c r="AR304" i="81" s="1"/>
  <c r="Q304" i="81" a="1"/>
  <c r="Q304" i="81" s="1"/>
  <c r="K304" i="81" a="1"/>
  <c r="K304" i="81" s="1"/>
  <c r="AE303" i="81" a="1"/>
  <c r="AE303" i="81" s="1"/>
  <c r="Z303" i="81" a="1"/>
  <c r="Z303" i="81" s="1"/>
  <c r="I303" i="81" a="1"/>
  <c r="I303" i="81" s="1"/>
  <c r="B303" i="81" a="1"/>
  <c r="B303" i="81" s="1"/>
  <c r="U302" i="81" a="1"/>
  <c r="U302" i="81" s="1"/>
  <c r="O302" i="81" a="1"/>
  <c r="O302" i="81" s="1"/>
  <c r="H302" i="81" a="1"/>
  <c r="H302" i="81" s="1"/>
  <c r="B302" i="81" a="1"/>
  <c r="B302" i="81" s="1"/>
  <c r="AB301" i="81" a="1"/>
  <c r="AB301" i="81" s="1"/>
  <c r="W301" i="81" a="1"/>
  <c r="W301" i="81" s="1"/>
  <c r="R301" i="81" a="1"/>
  <c r="R301" i="81" s="1"/>
  <c r="L301" i="81" a="1"/>
  <c r="L301" i="81" s="1"/>
  <c r="F301" i="81" a="1"/>
  <c r="F301" i="81" s="1"/>
  <c r="X300" i="81" a="1"/>
  <c r="X300" i="81" s="1"/>
  <c r="L300" i="81" a="1"/>
  <c r="L300" i="81" s="1"/>
  <c r="F300" i="81" a="1"/>
  <c r="F300" i="81" s="1"/>
  <c r="AE299" i="81" a="1"/>
  <c r="AE299" i="81" s="1"/>
  <c r="Z299" i="81" a="1"/>
  <c r="Z299" i="81" s="1"/>
  <c r="U299" i="81" a="1"/>
  <c r="U299" i="81" s="1"/>
  <c r="O299" i="81" a="1"/>
  <c r="O299" i="81" s="1"/>
  <c r="C299" i="81" a="1"/>
  <c r="C299" i="81" s="1"/>
  <c r="AR298" i="81" a="1"/>
  <c r="AR298" i="81" s="1"/>
  <c r="X298" i="81" a="1"/>
  <c r="X298" i="81" s="1"/>
  <c r="R298" i="81" a="1"/>
  <c r="R298" i="81" s="1"/>
  <c r="M298" i="81" a="1"/>
  <c r="M298" i="81" s="1"/>
  <c r="G298" i="81" a="1"/>
  <c r="G298" i="81" s="1"/>
  <c r="AE297" i="81" a="1"/>
  <c r="AE297" i="81" s="1"/>
  <c r="Z297" i="81" a="1"/>
  <c r="Z297" i="81" s="1"/>
  <c r="S297" i="81" a="1"/>
  <c r="S297" i="81" s="1"/>
  <c r="K297" i="81" a="1"/>
  <c r="K297" i="81" s="1"/>
  <c r="C297" i="81" a="1"/>
  <c r="C297" i="81" s="1"/>
  <c r="S296" i="81" a="1"/>
  <c r="S296" i="81" s="1"/>
  <c r="J296" i="81" a="1"/>
  <c r="J296" i="81" s="1"/>
  <c r="AD295" i="81" a="1"/>
  <c r="AD295" i="81" s="1"/>
  <c r="X295" i="81" a="1"/>
  <c r="X295" i="81" s="1"/>
  <c r="P295" i="81" a="1"/>
  <c r="P295" i="81" s="1"/>
  <c r="H295" i="81" a="1"/>
  <c r="H295" i="81" s="1"/>
  <c r="AD294" i="81" a="1"/>
  <c r="AD294" i="81" s="1"/>
  <c r="Z294" i="81" a="1"/>
  <c r="Z294" i="81" s="1"/>
  <c r="V294" i="81" a="1"/>
  <c r="V294" i="81" s="1"/>
  <c r="R294" i="81" a="1"/>
  <c r="R294" i="81" s="1"/>
  <c r="I294" i="81" a="1"/>
  <c r="I294" i="81" s="1"/>
  <c r="D294" i="81" a="1"/>
  <c r="D294" i="81" s="1"/>
  <c r="U293" i="81" a="1"/>
  <c r="U293" i="81" s="1"/>
  <c r="M293" i="81" a="1"/>
  <c r="M293" i="81" s="1"/>
  <c r="E293" i="81" a="1"/>
  <c r="E293" i="81" s="1"/>
  <c r="L292" i="81" a="1"/>
  <c r="L292" i="81" s="1"/>
  <c r="S318" i="81" a="1"/>
  <c r="S318" i="81" s="1"/>
  <c r="N316" i="81" a="1"/>
  <c r="N316" i="81" s="1"/>
  <c r="Y315" i="81" a="1"/>
  <c r="Y315" i="81" s="1"/>
  <c r="K315" i="81" a="1"/>
  <c r="K315" i="81" s="1"/>
  <c r="AD314" i="81" a="1"/>
  <c r="AD314" i="81" s="1"/>
  <c r="E314" i="81" a="1"/>
  <c r="E314" i="81" s="1"/>
  <c r="Q313" i="81" a="1"/>
  <c r="Q313" i="81" s="1"/>
  <c r="B313" i="81" a="1"/>
  <c r="B313" i="81" s="1"/>
  <c r="AA312" i="81" a="1"/>
  <c r="AA312" i="81" s="1"/>
  <c r="D312" i="81" a="1"/>
  <c r="D312" i="81" s="1"/>
  <c r="AC311" i="81" a="1"/>
  <c r="AC311" i="81" s="1"/>
  <c r="Q311" i="81" a="1"/>
  <c r="Q311" i="81" s="1"/>
  <c r="A311" i="81" a="1"/>
  <c r="A311" i="81" s="1"/>
  <c r="AA310" i="81" a="1"/>
  <c r="AA310" i="81" s="1"/>
  <c r="Q310" i="81" a="1"/>
  <c r="Q310" i="81" s="1"/>
  <c r="X309" i="81" a="1"/>
  <c r="X309" i="81" s="1"/>
  <c r="J309" i="81" a="1"/>
  <c r="J309" i="81" s="1"/>
  <c r="A309" i="81" a="1"/>
  <c r="A309" i="81" s="1"/>
  <c r="AF308" i="81" a="1"/>
  <c r="AF308" i="81" s="1"/>
  <c r="P308" i="81" a="1"/>
  <c r="P308" i="81" s="1"/>
  <c r="J308" i="81" a="1"/>
  <c r="J308" i="81" s="1"/>
  <c r="C308" i="81" a="1"/>
  <c r="C308" i="81" s="1"/>
  <c r="X307" i="81" a="1"/>
  <c r="X307" i="81" s="1"/>
  <c r="M307" i="81" a="1"/>
  <c r="M307" i="81" s="1"/>
  <c r="E307" i="81" a="1"/>
  <c r="E307" i="81" s="1"/>
  <c r="S306" i="81" a="1"/>
  <c r="S306" i="81" s="1"/>
  <c r="M306" i="81" a="1"/>
  <c r="M306" i="81" s="1"/>
  <c r="F306" i="81" a="1"/>
  <c r="F306" i="81" s="1"/>
  <c r="AB305" i="81" a="1"/>
  <c r="AB305" i="81" s="1"/>
  <c r="V305" i="81" a="1"/>
  <c r="V305" i="81" s="1"/>
  <c r="Q305" i="81" a="1"/>
  <c r="Q305" i="81" s="1"/>
  <c r="K305" i="81" a="1"/>
  <c r="K305" i="81" s="1"/>
  <c r="C305" i="81" a="1"/>
  <c r="C305" i="81" s="1"/>
  <c r="AG304" i="81" a="1"/>
  <c r="AG304" i="81" s="1"/>
  <c r="AB304" i="81" a="1"/>
  <c r="AB304" i="81" s="1"/>
  <c r="W304" i="81" a="1"/>
  <c r="W304" i="81" s="1"/>
  <c r="J304" i="81" a="1"/>
  <c r="J304" i="81" s="1"/>
  <c r="D304" i="81" a="1"/>
  <c r="D304" i="81" s="1"/>
  <c r="AR303" i="81" a="1"/>
  <c r="AR303" i="81" s="1"/>
  <c r="AD303" i="81" a="1"/>
  <c r="AD303" i="81" s="1"/>
  <c r="Y303" i="81" a="1"/>
  <c r="Y303" i="81" s="1"/>
  <c r="T303" i="81" a="1"/>
  <c r="T303" i="81" s="1"/>
  <c r="O303" i="81" a="1"/>
  <c r="O303" i="81" s="1"/>
  <c r="H303" i="81" a="1"/>
  <c r="H303" i="81" s="1"/>
  <c r="A303" i="81" a="1"/>
  <c r="A303" i="81" s="1"/>
  <c r="AE302" i="81" a="1"/>
  <c r="AE302" i="81" s="1"/>
  <c r="Z302" i="81" a="1"/>
  <c r="Z302" i="81" s="1"/>
  <c r="T302" i="81" a="1"/>
  <c r="T302" i="81" s="1"/>
  <c r="N302" i="81" a="1"/>
  <c r="N302" i="81" s="1"/>
  <c r="A302" i="81" a="1"/>
  <c r="A302" i="81" s="1"/>
  <c r="AG301" i="81" a="1"/>
  <c r="AG301" i="81" s="1"/>
  <c r="Q301" i="81" a="1"/>
  <c r="Q301" i="81" s="1"/>
  <c r="K301" i="81" a="1"/>
  <c r="K301" i="81" s="1"/>
  <c r="E301" i="81" a="1"/>
  <c r="E301" i="81" s="1"/>
  <c r="AC300" i="81" a="1"/>
  <c r="AC300" i="81" s="1"/>
  <c r="W300" i="81" a="1"/>
  <c r="W300" i="81" s="1"/>
  <c r="R300" i="81" a="1"/>
  <c r="R300" i="81" s="1"/>
  <c r="K300" i="81" a="1"/>
  <c r="K300" i="81" s="1"/>
  <c r="E300" i="81" a="1"/>
  <c r="E300" i="81" s="1"/>
  <c r="T299" i="81" a="1"/>
  <c r="T299" i="81" s="1"/>
  <c r="B324" i="81" a="1"/>
  <c r="B324" i="81" s="1"/>
  <c r="N318" i="81" a="1"/>
  <c r="N318" i="81" s="1"/>
  <c r="AC317" i="81" a="1"/>
  <c r="AC317" i="81" s="1"/>
  <c r="M317" i="81" a="1"/>
  <c r="M317" i="81" s="1"/>
  <c r="K316" i="81" a="1"/>
  <c r="K316" i="81" s="1"/>
  <c r="I315" i="81" a="1"/>
  <c r="I315" i="81" s="1"/>
  <c r="AC314" i="81" a="1"/>
  <c r="AC314" i="81" s="1"/>
  <c r="P314" i="81" a="1"/>
  <c r="P314" i="81" s="1"/>
  <c r="C314" i="81" a="1"/>
  <c r="C314" i="81" s="1"/>
  <c r="AB313" i="81" a="1"/>
  <c r="AB313" i="81" s="1"/>
  <c r="O313" i="81" a="1"/>
  <c r="O313" i="81" s="1"/>
  <c r="P312" i="81" a="1"/>
  <c r="P312" i="81" s="1"/>
  <c r="C312" i="81" a="1"/>
  <c r="C312" i="81" s="1"/>
  <c r="AB311" i="81" a="1"/>
  <c r="AB311" i="81" s="1"/>
  <c r="O311" i="81" a="1"/>
  <c r="O311" i="81" s="1"/>
  <c r="Z310" i="81" a="1"/>
  <c r="Z310" i="81" s="1"/>
  <c r="G310" i="81" a="1"/>
  <c r="G310" i="81" s="1"/>
  <c r="AD309" i="81" a="1"/>
  <c r="AD309" i="81" s="1"/>
  <c r="R309" i="81" a="1"/>
  <c r="R309" i="81" s="1"/>
  <c r="I309" i="81" a="1"/>
  <c r="I309" i="81" s="1"/>
  <c r="AE308" i="81" a="1"/>
  <c r="AE308" i="81" s="1"/>
  <c r="Z308" i="81" a="1"/>
  <c r="Z308" i="81" s="1"/>
  <c r="U308" i="81" a="1"/>
  <c r="U308" i="81" s="1"/>
  <c r="O308" i="81" a="1"/>
  <c r="O308" i="81" s="1"/>
  <c r="I308" i="81" a="1"/>
  <c r="I308" i="81" s="1"/>
  <c r="AC307" i="81" a="1"/>
  <c r="AC307" i="81" s="1"/>
  <c r="W307" i="81" a="1"/>
  <c r="W307" i="81" s="1"/>
  <c r="R307" i="81" a="1"/>
  <c r="R307" i="81" s="1"/>
  <c r="L307" i="81" a="1"/>
  <c r="L307" i="81" s="1"/>
  <c r="D307" i="81" a="1"/>
  <c r="D307" i="81" s="1"/>
  <c r="AR306" i="81" a="1"/>
  <c r="AR306" i="81" s="1"/>
  <c r="AC306" i="81" a="1"/>
  <c r="AC306" i="81" s="1"/>
  <c r="X306" i="81" a="1"/>
  <c r="X306" i="81" s="1"/>
  <c r="R306" i="81" a="1"/>
  <c r="R306" i="81" s="1"/>
  <c r="L306" i="81" a="1"/>
  <c r="L306" i="81" s="1"/>
  <c r="AF305" i="81" a="1"/>
  <c r="AF305" i="81" s="1"/>
  <c r="AA305" i="81" a="1"/>
  <c r="AA305" i="81" s="1"/>
  <c r="J305" i="81" a="1"/>
  <c r="J305" i="81" s="1"/>
  <c r="B305" i="81" a="1"/>
  <c r="B305" i="81" s="1"/>
  <c r="V304" i="81" a="1"/>
  <c r="V304" i="81" s="1"/>
  <c r="P304" i="81" a="1"/>
  <c r="P304" i="81" s="1"/>
  <c r="I304" i="81" a="1"/>
  <c r="I304" i="81" s="1"/>
  <c r="C304" i="81" a="1"/>
  <c r="C304" i="81" s="1"/>
  <c r="N303" i="81" a="1"/>
  <c r="N303" i="81" s="1"/>
  <c r="Y302" i="81" a="1"/>
  <c r="Y302" i="81" s="1"/>
  <c r="M302" i="81" a="1"/>
  <c r="M302" i="81" s="1"/>
  <c r="G302" i="81" a="1"/>
  <c r="G302" i="81" s="1"/>
  <c r="AF301" i="81" a="1"/>
  <c r="AF301" i="81" s="1"/>
  <c r="AA301" i="81" a="1"/>
  <c r="AA301" i="81" s="1"/>
  <c r="V301" i="81" a="1"/>
  <c r="V301" i="81" s="1"/>
  <c r="P301" i="81" a="1"/>
  <c r="P301" i="81" s="1"/>
  <c r="D301" i="81" a="1"/>
  <c r="D301" i="81" s="1"/>
  <c r="AR300" i="81" a="1"/>
  <c r="AR300" i="81" s="1"/>
  <c r="AB300" i="81" a="1"/>
  <c r="AB300" i="81" s="1"/>
  <c r="Q300" i="81" a="1"/>
  <c r="Q300" i="81" s="1"/>
  <c r="D300" i="81" a="1"/>
  <c r="D300" i="81" s="1"/>
  <c r="AR299" i="81" a="1"/>
  <c r="AR299" i="81" s="1"/>
  <c r="AD299" i="81" a="1"/>
  <c r="AD299" i="81" s="1"/>
  <c r="Y299" i="81" a="1"/>
  <c r="Y299" i="81" s="1"/>
  <c r="S299" i="81" a="1"/>
  <c r="S299" i="81" s="1"/>
  <c r="N299" i="81" a="1"/>
  <c r="N299" i="81" s="1"/>
  <c r="H299" i="81" a="1"/>
  <c r="H299" i="81" s="1"/>
  <c r="AA298" i="81" a="1"/>
  <c r="AA298" i="81" s="1"/>
  <c r="Q298" i="81" a="1"/>
  <c r="Q298" i="81" s="1"/>
  <c r="K298" i="81" a="1"/>
  <c r="K298" i="81" s="1"/>
  <c r="AD297" i="81" a="1"/>
  <c r="AD297" i="81" s="1"/>
  <c r="Y297" i="81" a="1"/>
  <c r="Y297" i="81" s="1"/>
  <c r="Q297" i="81" a="1"/>
  <c r="Q297" i="81" s="1"/>
  <c r="I297" i="81" a="1"/>
  <c r="I297" i="81" s="1"/>
  <c r="A297" i="81" a="1"/>
  <c r="A297" i="81" s="1"/>
  <c r="R296" i="81" a="1"/>
  <c r="R296" i="81" s="1"/>
  <c r="I296" i="81" a="1"/>
  <c r="I296" i="81" s="1"/>
  <c r="AC295" i="81" a="1"/>
  <c r="AC295" i="81" s="1"/>
  <c r="V295" i="81" a="1"/>
  <c r="V295" i="81" s="1"/>
  <c r="N295" i="81" a="1"/>
  <c r="N295" i="81" s="1"/>
  <c r="F295" i="81" a="1"/>
  <c r="F295" i="81" s="1"/>
  <c r="AG294" i="81" a="1"/>
  <c r="AG294" i="81" s="1"/>
  <c r="AC294" i="81" a="1"/>
  <c r="AC294" i="81" s="1"/>
  <c r="Y294" i="81" a="1"/>
  <c r="Y294" i="81" s="1"/>
  <c r="U294" i="81" a="1"/>
  <c r="U294" i="81" s="1"/>
  <c r="Q294" i="81" a="1"/>
  <c r="Q294" i="81" s="1"/>
  <c r="H294" i="81" a="1"/>
  <c r="H294" i="81" s="1"/>
  <c r="C294" i="81" a="1"/>
  <c r="C294" i="81" s="1"/>
  <c r="AA293" i="81" a="1"/>
  <c r="AA293" i="81" s="1"/>
  <c r="S293" i="81" a="1"/>
  <c r="S293" i="81" s="1"/>
  <c r="K293" i="81" a="1"/>
  <c r="K293" i="81" s="1"/>
  <c r="C293" i="81" a="1"/>
  <c r="C293" i="81" s="1"/>
  <c r="K292" i="81" a="1"/>
  <c r="K292" i="81" s="1"/>
  <c r="X291" i="81" a="1"/>
  <c r="X291" i="81" s="1"/>
  <c r="P291" i="81" a="1"/>
  <c r="P291" i="81" s="1"/>
  <c r="H291" i="81" a="1"/>
  <c r="H291" i="81" s="1"/>
  <c r="AB298" i="81" a="1"/>
  <c r="AB298" i="81" s="1"/>
  <c r="F298" i="81" a="1"/>
  <c r="F298" i="81" s="1"/>
  <c r="J297" i="81" a="1"/>
  <c r="J297" i="81" s="1"/>
  <c r="AE296" i="81" a="1"/>
  <c r="AE296" i="81" s="1"/>
  <c r="N296" i="81" a="1"/>
  <c r="N296" i="81" s="1"/>
  <c r="AB295" i="81" a="1"/>
  <c r="AB295" i="81" s="1"/>
  <c r="L293" i="81" a="1"/>
  <c r="L293" i="81" s="1"/>
  <c r="AA292" i="81" a="1"/>
  <c r="AA292" i="81" s="1"/>
  <c r="AB291" i="81" a="1"/>
  <c r="AB291" i="81" s="1"/>
  <c r="Q291" i="81" a="1"/>
  <c r="Q291" i="81" s="1"/>
  <c r="C291" i="81" a="1"/>
  <c r="C291" i="81" s="1"/>
  <c r="AD290" i="81" a="1"/>
  <c r="AD290" i="81" s="1"/>
  <c r="Y290" i="81" a="1"/>
  <c r="Y290" i="81" s="1"/>
  <c r="U290" i="81" a="1"/>
  <c r="U290" i="81" s="1"/>
  <c r="P290" i="81" a="1"/>
  <c r="P290" i="81" s="1"/>
  <c r="G290" i="81" a="1"/>
  <c r="G290" i="81" s="1"/>
  <c r="AE289" i="81" a="1"/>
  <c r="AE289" i="81" s="1"/>
  <c r="Z289" i="81" a="1"/>
  <c r="Z289" i="81" s="1"/>
  <c r="S289" i="81" a="1"/>
  <c r="S289" i="81" s="1"/>
  <c r="K289" i="81" a="1"/>
  <c r="K289" i="81" s="1"/>
  <c r="C289" i="81" a="1"/>
  <c r="C289" i="81" s="1"/>
  <c r="S288" i="81" a="1"/>
  <c r="S288" i="81" s="1"/>
  <c r="J288" i="81" a="1"/>
  <c r="J288" i="81" s="1"/>
  <c r="W287" i="81" a="1"/>
  <c r="W287" i="81" s="1"/>
  <c r="O287" i="81" a="1"/>
  <c r="O287" i="81" s="1"/>
  <c r="G287" i="81" a="1"/>
  <c r="G287" i="81" s="1"/>
  <c r="Q286" i="81" a="1"/>
  <c r="Q286" i="81" s="1"/>
  <c r="B286" i="81" a="1"/>
  <c r="B286" i="81" s="1"/>
  <c r="AF285" i="81" a="1"/>
  <c r="AF285" i="81" s="1"/>
  <c r="Z285" i="81" a="1"/>
  <c r="Z285" i="81" s="1"/>
  <c r="R285" i="81" a="1"/>
  <c r="R285" i="81" s="1"/>
  <c r="J285" i="81" a="1"/>
  <c r="J285" i="81" s="1"/>
  <c r="B285" i="81" a="1"/>
  <c r="B285" i="81" s="1"/>
  <c r="AE284" i="81" a="1"/>
  <c r="AE284" i="81" s="1"/>
  <c r="AA284" i="81" a="1"/>
  <c r="AA284" i="81" s="1"/>
  <c r="W284" i="81" a="1"/>
  <c r="W284" i="81" s="1"/>
  <c r="S284" i="81" a="1"/>
  <c r="S284" i="81" s="1"/>
  <c r="J284" i="81" a="1"/>
  <c r="J284" i="81" s="1"/>
  <c r="AR283" i="81" a="1"/>
  <c r="AR283" i="81" s="1"/>
  <c r="AG283" i="81" a="1"/>
  <c r="AG283" i="81" s="1"/>
  <c r="AA283" i="81" a="1"/>
  <c r="AA283" i="81" s="1"/>
  <c r="T283" i="81" a="1"/>
  <c r="T283" i="81" s="1"/>
  <c r="O283" i="81" a="1"/>
  <c r="O283" i="81" s="1"/>
  <c r="I283" i="81" a="1"/>
  <c r="I283" i="81" s="1"/>
  <c r="A283" i="81" a="1"/>
  <c r="A283" i="81" s="1"/>
  <c r="AG282" i="81" a="1"/>
  <c r="AG282" i="81" s="1"/>
  <c r="AA282" i="81" a="1"/>
  <c r="AA282" i="81" s="1"/>
  <c r="U282" i="81" a="1"/>
  <c r="U282" i="81" s="1"/>
  <c r="H282" i="81" a="1"/>
  <c r="H282" i="81" s="1"/>
  <c r="AD281" i="81" a="1"/>
  <c r="AD281" i="81" s="1"/>
  <c r="U281" i="81" a="1"/>
  <c r="U281" i="81" s="1"/>
  <c r="P281" i="81" a="1"/>
  <c r="P281" i="81" s="1"/>
  <c r="J281" i="81" a="1"/>
  <c r="J281" i="81" s="1"/>
  <c r="B281" i="81" a="1"/>
  <c r="B281" i="81" s="1"/>
  <c r="AA280" i="81" a="1"/>
  <c r="AA280" i="81" s="1"/>
  <c r="U280" i="81" a="1"/>
  <c r="U280" i="81" s="1"/>
  <c r="N280" i="81" a="1"/>
  <c r="N280" i="81" s="1"/>
  <c r="H280" i="81" a="1"/>
  <c r="H280" i="81" s="1"/>
  <c r="A280" i="81" a="1"/>
  <c r="A280" i="81" s="1"/>
  <c r="Z279" i="81" a="1"/>
  <c r="Z279" i="81" s="1"/>
  <c r="Q279" i="81" a="1"/>
  <c r="Q279" i="81" s="1"/>
  <c r="J279" i="81" a="1"/>
  <c r="J279" i="81" s="1"/>
  <c r="C279" i="81" a="1"/>
  <c r="C279" i="81" s="1"/>
  <c r="AC278" i="81" a="1"/>
  <c r="AC278" i="81" s="1"/>
  <c r="W278" i="81" a="1"/>
  <c r="W278" i="81" s="1"/>
  <c r="J278" i="81" a="1"/>
  <c r="J278" i="81" s="1"/>
  <c r="B278" i="81" a="1"/>
  <c r="B278" i="81" s="1"/>
  <c r="AE277" i="81" a="1"/>
  <c r="AE277" i="81" s="1"/>
  <c r="AA277" i="81" a="1"/>
  <c r="AA277" i="81" s="1"/>
  <c r="R277" i="81" a="1"/>
  <c r="R277" i="81" s="1"/>
  <c r="E277" i="81" a="1"/>
  <c r="E277" i="81" s="1"/>
  <c r="AR276" i="81" a="1"/>
  <c r="AR276" i="81" s="1"/>
  <c r="X276" i="81" a="1"/>
  <c r="X276" i="81" s="1"/>
  <c r="R276" i="81" a="1"/>
  <c r="R276" i="81" s="1"/>
  <c r="E276" i="81" a="1"/>
  <c r="E276" i="81" s="1"/>
  <c r="AF275" i="81" a="1"/>
  <c r="AF275" i="81" s="1"/>
  <c r="W275" i="81" a="1"/>
  <c r="W275" i="81" s="1"/>
  <c r="E275" i="81" a="1"/>
  <c r="E275" i="81" s="1"/>
  <c r="R290" i="81" a="1"/>
  <c r="R290" i="81" s="1"/>
  <c r="F289" i="81" a="1"/>
  <c r="F289" i="81" s="1"/>
  <c r="U288" i="81" a="1"/>
  <c r="U288" i="81" s="1"/>
  <c r="W283" i="81" a="1"/>
  <c r="W283" i="81" s="1"/>
  <c r="AD282" i="81" a="1"/>
  <c r="AD282" i="81" s="1"/>
  <c r="R281" i="81" a="1"/>
  <c r="R281" i="81" s="1"/>
  <c r="J280" i="81" a="1"/>
  <c r="J280" i="81" s="1"/>
  <c r="S279" i="81" a="1"/>
  <c r="S279" i="81" s="1"/>
  <c r="Y278" i="81" a="1"/>
  <c r="Y278" i="81" s="1"/>
  <c r="H277" i="81" a="1"/>
  <c r="H277" i="81" s="1"/>
  <c r="AC275" i="81" a="1"/>
  <c r="AC275" i="81" s="1"/>
  <c r="E298" i="81" a="1"/>
  <c r="E298" i="81" s="1"/>
  <c r="H297" i="81" a="1"/>
  <c r="H297" i="81" s="1"/>
  <c r="AD296" i="81" a="1"/>
  <c r="AD296" i="81" s="1"/>
  <c r="M296" i="81" a="1"/>
  <c r="M296" i="81" s="1"/>
  <c r="W295" i="81" a="1"/>
  <c r="W295" i="81" s="1"/>
  <c r="J293" i="81" a="1"/>
  <c r="J293" i="81" s="1"/>
  <c r="X292" i="81" a="1"/>
  <c r="X292" i="81" s="1"/>
  <c r="O291" i="81" a="1"/>
  <c r="O291" i="81" s="1"/>
  <c r="B291" i="81" a="1"/>
  <c r="B291" i="81" s="1"/>
  <c r="T290" i="81" a="1"/>
  <c r="T290" i="81" s="1"/>
  <c r="K290" i="81" a="1"/>
  <c r="K290" i="81" s="1"/>
  <c r="A290" i="81" a="1"/>
  <c r="A290" i="81" s="1"/>
  <c r="R289" i="81" a="1"/>
  <c r="R289" i="81" s="1"/>
  <c r="J289" i="81" a="1"/>
  <c r="J289" i="81" s="1"/>
  <c r="B289" i="81" a="1"/>
  <c r="B289" i="81" s="1"/>
  <c r="AE288" i="81" a="1"/>
  <c r="AE288" i="81" s="1"/>
  <c r="AA288" i="81" a="1"/>
  <c r="AA288" i="81" s="1"/>
  <c r="W288" i="81" a="1"/>
  <c r="W288" i="81" s="1"/>
  <c r="N288" i="81" a="1"/>
  <c r="N288" i="81" s="1"/>
  <c r="E288" i="81" a="1"/>
  <c r="E288" i="81" s="1"/>
  <c r="AC287" i="81" a="1"/>
  <c r="AC287" i="81" s="1"/>
  <c r="V287" i="81" a="1"/>
  <c r="V287" i="81" s="1"/>
  <c r="N287" i="81" a="1"/>
  <c r="N287" i="81" s="1"/>
  <c r="F287" i="81" a="1"/>
  <c r="F287" i="81" s="1"/>
  <c r="AG286" i="81" a="1"/>
  <c r="AG286" i="81" s="1"/>
  <c r="AC286" i="81" a="1"/>
  <c r="AC286" i="81" s="1"/>
  <c r="Y286" i="81" a="1"/>
  <c r="Y286" i="81" s="1"/>
  <c r="U286" i="81" a="1"/>
  <c r="U286" i="81" s="1"/>
  <c r="L286" i="81" a="1"/>
  <c r="L286" i="81" s="1"/>
  <c r="G286" i="81" a="1"/>
  <c r="G286" i="81" s="1"/>
  <c r="A286" i="81" a="1"/>
  <c r="A286" i="81" s="1"/>
  <c r="Y285" i="81" a="1"/>
  <c r="Y285" i="81" s="1"/>
  <c r="Q285" i="81" a="1"/>
  <c r="Q285" i="81" s="1"/>
  <c r="I285" i="81" a="1"/>
  <c r="I285" i="81" s="1"/>
  <c r="A285" i="81" a="1"/>
  <c r="A285" i="81" s="1"/>
  <c r="N284" i="81" a="1"/>
  <c r="N284" i="81" s="1"/>
  <c r="I284" i="81" a="1"/>
  <c r="I284" i="81" s="1"/>
  <c r="C284" i="81" a="1"/>
  <c r="C284" i="81" s="1"/>
  <c r="AF283" i="81" a="1"/>
  <c r="AF283" i="81" s="1"/>
  <c r="N283" i="81" a="1"/>
  <c r="N283" i="81" s="1"/>
  <c r="H283" i="81" a="1"/>
  <c r="H283" i="81" s="1"/>
  <c r="T282" i="81" a="1"/>
  <c r="T282" i="81" s="1"/>
  <c r="N282" i="81" a="1"/>
  <c r="N282" i="81" s="1"/>
  <c r="G282" i="81" a="1"/>
  <c r="G282" i="81" s="1"/>
  <c r="Y281" i="81" a="1"/>
  <c r="Y281" i="81" s="1"/>
  <c r="O281" i="81" a="1"/>
  <c r="O281" i="81" s="1"/>
  <c r="I281" i="81" a="1"/>
  <c r="I281" i="81" s="1"/>
  <c r="A281" i="81" a="1"/>
  <c r="A281" i="81" s="1"/>
  <c r="AG280" i="81" a="1"/>
  <c r="AG280" i="81" s="1"/>
  <c r="Z280" i="81" a="1"/>
  <c r="Z280" i="81" s="1"/>
  <c r="T280" i="81" a="1"/>
  <c r="T280" i="81" s="1"/>
  <c r="G280" i="81" a="1"/>
  <c r="G280" i="81" s="1"/>
  <c r="AD279" i="81" a="1"/>
  <c r="AD279" i="81" s="1"/>
  <c r="U279" i="81" a="1"/>
  <c r="U279" i="81" s="1"/>
  <c r="P279" i="81" a="1"/>
  <c r="P279" i="81" s="1"/>
  <c r="B279" i="81" a="1"/>
  <c r="B279" i="81" s="1"/>
  <c r="V278" i="81" a="1"/>
  <c r="V278" i="81" s="1"/>
  <c r="P278" i="81" a="1"/>
  <c r="P278" i="81" s="1"/>
  <c r="I278" i="81" a="1"/>
  <c r="I278" i="81" s="1"/>
  <c r="A278" i="81" a="1"/>
  <c r="A278" i="81" s="1"/>
  <c r="V277" i="81" a="1"/>
  <c r="V277" i="81" s="1"/>
  <c r="Q277" i="81" a="1"/>
  <c r="Q277" i="81" s="1"/>
  <c r="L277" i="81" a="1"/>
  <c r="L277" i="81" s="1"/>
  <c r="D277" i="81" a="1"/>
  <c r="D277" i="81" s="1"/>
  <c r="AD276" i="81" a="1"/>
  <c r="AD276" i="81" s="1"/>
  <c r="Q276" i="81" a="1"/>
  <c r="Q276" i="81" s="1"/>
  <c r="K276" i="81" a="1"/>
  <c r="K276" i="81" s="1"/>
  <c r="D276" i="81" a="1"/>
  <c r="D276" i="81" s="1"/>
  <c r="AR275" i="81" a="1"/>
  <c r="AR275" i="81" s="1"/>
  <c r="AR376" i="81" s="1"/>
  <c r="AR477" i="81" s="1"/>
  <c r="AA275" i="81" a="1"/>
  <c r="AA275" i="81" s="1"/>
  <c r="R275" i="81" a="1"/>
  <c r="R275" i="81" s="1"/>
  <c r="L275" i="81" a="1"/>
  <c r="L275" i="81" s="1"/>
  <c r="D275" i="81" a="1"/>
  <c r="D275" i="81" s="1"/>
  <c r="W276" i="81" a="1"/>
  <c r="W276" i="81" s="1"/>
  <c r="J276" i="81" a="1"/>
  <c r="J276" i="81" s="1"/>
  <c r="AE275" i="81" a="1"/>
  <c r="AE275" i="81" s="1"/>
  <c r="Q275" i="81" a="1"/>
  <c r="Q275" i="81" s="1"/>
  <c r="C275" i="81" a="1"/>
  <c r="C275" i="81" s="1"/>
  <c r="P292" i="81" a="1"/>
  <c r="P292" i="81" s="1"/>
  <c r="I290" i="81" a="1"/>
  <c r="I290" i="81" s="1"/>
  <c r="N289" i="81" a="1"/>
  <c r="N289" i="81" s="1"/>
  <c r="AC288" i="81" a="1"/>
  <c r="AC288" i="81" s="1"/>
  <c r="B288" i="81" a="1"/>
  <c r="B288" i="81" s="1"/>
  <c r="B287" i="81" a="1"/>
  <c r="B287" i="81" s="1"/>
  <c r="AA286" i="81" a="1"/>
  <c r="AA286" i="81" s="1"/>
  <c r="U285" i="81" a="1"/>
  <c r="U285" i="81" s="1"/>
  <c r="F284" i="81" a="1"/>
  <c r="F284" i="81" s="1"/>
  <c r="AR282" i="81" a="1"/>
  <c r="AR282" i="81" s="1"/>
  <c r="AA281" i="81" a="1"/>
  <c r="AA281" i="81" s="1"/>
  <c r="Q280" i="81" a="1"/>
  <c r="Q280" i="81" s="1"/>
  <c r="E278" i="81" a="1"/>
  <c r="E278" i="81" s="1"/>
  <c r="AA276" i="81" a="1"/>
  <c r="AA276" i="81" s="1"/>
  <c r="X275" i="81" a="1"/>
  <c r="X275" i="81" s="1"/>
  <c r="W298" i="81" a="1"/>
  <c r="W298" i="81" s="1"/>
  <c r="A298" i="81" a="1"/>
  <c r="A298" i="81" s="1"/>
  <c r="B297" i="81" a="1"/>
  <c r="B297" i="81" s="1"/>
  <c r="AA296" i="81" a="1"/>
  <c r="AA296" i="81" s="1"/>
  <c r="U295" i="81" a="1"/>
  <c r="U295" i="81" s="1"/>
  <c r="B294" i="81" a="1"/>
  <c r="B294" i="81" s="1"/>
  <c r="AG293" i="81" a="1"/>
  <c r="AG293" i="81" s="1"/>
  <c r="D293" i="81" a="1"/>
  <c r="D293" i="81" s="1"/>
  <c r="W292" i="81" a="1"/>
  <c r="W292" i="81" s="1"/>
  <c r="G292" i="81" a="1"/>
  <c r="G292" i="81" s="1"/>
  <c r="Z291" i="81" a="1"/>
  <c r="Z291" i="81" s="1"/>
  <c r="M291" i="81" a="1"/>
  <c r="M291" i="81" s="1"/>
  <c r="A291" i="81" a="1"/>
  <c r="A291" i="81" s="1"/>
  <c r="X290" i="81" a="1"/>
  <c r="X290" i="81" s="1"/>
  <c r="O290" i="81" a="1"/>
  <c r="O290" i="81" s="1"/>
  <c r="F290" i="81" a="1"/>
  <c r="F290" i="81" s="1"/>
  <c r="AD289" i="81" a="1"/>
  <c r="AD289" i="81" s="1"/>
  <c r="Y289" i="81" a="1"/>
  <c r="Y289" i="81" s="1"/>
  <c r="Q289" i="81" a="1"/>
  <c r="Q289" i="81" s="1"/>
  <c r="I289" i="81" a="1"/>
  <c r="I289" i="81" s="1"/>
  <c r="A289" i="81" a="1"/>
  <c r="A289" i="81" s="1"/>
  <c r="R288" i="81" a="1"/>
  <c r="R288" i="81" s="1"/>
  <c r="I288" i="81" a="1"/>
  <c r="I288" i="81" s="1"/>
  <c r="AB287" i="81" a="1"/>
  <c r="AB287" i="81" s="1"/>
  <c r="U287" i="81" a="1"/>
  <c r="U287" i="81" s="1"/>
  <c r="M287" i="81" a="1"/>
  <c r="M287" i="81" s="1"/>
  <c r="E287" i="81" a="1"/>
  <c r="E287" i="81" s="1"/>
  <c r="P286" i="81" a="1"/>
  <c r="P286" i="81" s="1"/>
  <c r="F286" i="81" a="1"/>
  <c r="F286" i="81" s="1"/>
  <c r="AE285" i="81" a="1"/>
  <c r="AE285" i="81" s="1"/>
  <c r="X285" i="81" a="1"/>
  <c r="X285" i="81" s="1"/>
  <c r="P285" i="81" a="1"/>
  <c r="P285" i="81" s="1"/>
  <c r="H285" i="81" a="1"/>
  <c r="H285" i="81" s="1"/>
  <c r="AD284" i="81" a="1"/>
  <c r="AD284" i="81" s="1"/>
  <c r="Z284" i="81" a="1"/>
  <c r="Z284" i="81" s="1"/>
  <c r="V284" i="81" a="1"/>
  <c r="V284" i="81" s="1"/>
  <c r="R284" i="81" a="1"/>
  <c r="R284" i="81" s="1"/>
  <c r="M284" i="81" a="1"/>
  <c r="M284" i="81" s="1"/>
  <c r="H284" i="81" a="1"/>
  <c r="H284" i="81" s="1"/>
  <c r="B284" i="81" a="1"/>
  <c r="B284" i="81" s="1"/>
  <c r="AE283" i="81" a="1"/>
  <c r="AE283" i="81" s="1"/>
  <c r="Z283" i="81" a="1"/>
  <c r="Z283" i="81" s="1"/>
  <c r="S283" i="81" a="1"/>
  <c r="S283" i="81" s="1"/>
  <c r="G283" i="81" a="1"/>
  <c r="G283" i="81" s="1"/>
  <c r="AF282" i="81" a="1"/>
  <c r="AF282" i="81" s="1"/>
  <c r="Z282" i="81" a="1"/>
  <c r="Z282" i="81" s="1"/>
  <c r="S282" i="81" a="1"/>
  <c r="S282" i="81" s="1"/>
  <c r="M282" i="81" a="1"/>
  <c r="M282" i="81" s="1"/>
  <c r="F282" i="81" a="1"/>
  <c r="F282" i="81" s="1"/>
  <c r="AG281" i="81" a="1"/>
  <c r="AG281" i="81" s="1"/>
  <c r="AC281" i="81" a="1"/>
  <c r="AC281" i="81" s="1"/>
  <c r="T281" i="81" a="1"/>
  <c r="T281" i="81" s="1"/>
  <c r="H281" i="81" a="1"/>
  <c r="H281" i="81" s="1"/>
  <c r="AF280" i="81" a="1"/>
  <c r="AF280" i="81" s="1"/>
  <c r="S280" i="81" a="1"/>
  <c r="S280" i="81" s="1"/>
  <c r="M280" i="81" a="1"/>
  <c r="M280" i="81" s="1"/>
  <c r="F280" i="81" a="1"/>
  <c r="F280" i="81" s="1"/>
  <c r="Y279" i="81" a="1"/>
  <c r="Y279" i="81" s="1"/>
  <c r="O279" i="81" a="1"/>
  <c r="O279" i="81" s="1"/>
  <c r="I279" i="81" a="1"/>
  <c r="I279" i="81" s="1"/>
  <c r="A279" i="81" a="1"/>
  <c r="A279" i="81" s="1"/>
  <c r="AB278" i="81" a="1"/>
  <c r="AB278" i="81" s="1"/>
  <c r="U278" i="81" a="1"/>
  <c r="U278" i="81" s="1"/>
  <c r="O278" i="81" a="1"/>
  <c r="O278" i="81" s="1"/>
  <c r="H278" i="81" a="1"/>
  <c r="H278" i="81" s="1"/>
  <c r="AD277" i="81" a="1"/>
  <c r="AD277" i="81" s="1"/>
  <c r="Z277" i="81" a="1"/>
  <c r="Z277" i="81" s="1"/>
  <c r="U277" i="81" a="1"/>
  <c r="U277" i="81" s="1"/>
  <c r="K277" i="81" a="1"/>
  <c r="K277" i="81" s="1"/>
  <c r="C277" i="81" a="1"/>
  <c r="C277" i="81" s="1"/>
  <c r="AC276" i="81" a="1"/>
  <c r="AC276" i="81" s="1"/>
  <c r="P276" i="81" a="1"/>
  <c r="P276" i="81" s="1"/>
  <c r="C276" i="81" a="1"/>
  <c r="C276" i="81" s="1"/>
  <c r="V275" i="81" a="1"/>
  <c r="V275" i="81" s="1"/>
  <c r="K275" i="81" a="1"/>
  <c r="K275" i="81" s="1"/>
  <c r="AF292" i="81" a="1"/>
  <c r="AF292" i="81" s="1"/>
  <c r="I291" i="81" a="1"/>
  <c r="I291" i="81" s="1"/>
  <c r="V289" i="81" a="1"/>
  <c r="V289" i="81" s="1"/>
  <c r="AG288" i="81" a="1"/>
  <c r="AG288" i="81" s="1"/>
  <c r="G288" i="81" a="1"/>
  <c r="G288" i="81" s="1"/>
  <c r="J287" i="81" a="1"/>
  <c r="J287" i="81" s="1"/>
  <c r="W286" i="81" a="1"/>
  <c r="W286" i="81" s="1"/>
  <c r="D286" i="81" a="1"/>
  <c r="D286" i="81" s="1"/>
  <c r="W282" i="81" a="1"/>
  <c r="W282" i="81" s="1"/>
  <c r="E281" i="81" a="1"/>
  <c r="E281" i="81" s="1"/>
  <c r="D280" i="81" a="1"/>
  <c r="D280" i="81" s="1"/>
  <c r="AB279" i="81" a="1"/>
  <c r="AB279" i="81" s="1"/>
  <c r="AF278" i="81" a="1"/>
  <c r="AF278" i="81" s="1"/>
  <c r="T275" i="81" a="1"/>
  <c r="T275" i="81" s="1"/>
  <c r="G276" i="81" a="1"/>
  <c r="G276" i="81" s="1"/>
  <c r="V298" i="81" a="1"/>
  <c r="V298" i="81" s="1"/>
  <c r="Z296" i="81" a="1"/>
  <c r="Z296" i="81" s="1"/>
  <c r="O295" i="81" a="1"/>
  <c r="O295" i="81" s="1"/>
  <c r="AF293" i="81" a="1"/>
  <c r="AF293" i="81" s="1"/>
  <c r="B293" i="81" a="1"/>
  <c r="B293" i="81" s="1"/>
  <c r="T292" i="81" a="1"/>
  <c r="T292" i="81" s="1"/>
  <c r="F292" i="81" a="1"/>
  <c r="F292" i="81" s="1"/>
  <c r="Y291" i="81" a="1"/>
  <c r="Y291" i="81" s="1"/>
  <c r="K291" i="81" a="1"/>
  <c r="K291" i="81" s="1"/>
  <c r="S290" i="81" a="1"/>
  <c r="S290" i="81" s="1"/>
  <c r="J290" i="81" a="1"/>
  <c r="J290" i="81" s="1"/>
  <c r="X289" i="81" a="1"/>
  <c r="X289" i="81" s="1"/>
  <c r="P289" i="81" a="1"/>
  <c r="P289" i="81" s="1"/>
  <c r="H289" i="81" a="1"/>
  <c r="H289" i="81" s="1"/>
  <c r="AD288" i="81" a="1"/>
  <c r="AD288" i="81" s="1"/>
  <c r="Z288" i="81" a="1"/>
  <c r="Z288" i="81" s="1"/>
  <c r="V288" i="81" a="1"/>
  <c r="V288" i="81" s="1"/>
  <c r="M288" i="81" a="1"/>
  <c r="M288" i="81" s="1"/>
  <c r="D288" i="81" a="1"/>
  <c r="D288" i="81" s="1"/>
  <c r="AR287" i="81" a="1"/>
  <c r="AR287" i="81" s="1"/>
  <c r="AG287" i="81" a="1"/>
  <c r="AG287" i="81" s="1"/>
  <c r="AA287" i="81" a="1"/>
  <c r="AA287" i="81" s="1"/>
  <c r="T287" i="81" a="1"/>
  <c r="T287" i="81" s="1"/>
  <c r="L287" i="81" a="1"/>
  <c r="L287" i="81" s="1"/>
  <c r="D287" i="81" a="1"/>
  <c r="D287" i="81" s="1"/>
  <c r="AR286" i="81" a="1"/>
  <c r="AR286" i="81" s="1"/>
  <c r="AF286" i="81" a="1"/>
  <c r="AF286" i="81" s="1"/>
  <c r="AB286" i="81" a="1"/>
  <c r="AB286" i="81" s="1"/>
  <c r="X286" i="81" a="1"/>
  <c r="X286" i="81" s="1"/>
  <c r="T286" i="81" a="1"/>
  <c r="T286" i="81" s="1"/>
  <c r="K286" i="81" a="1"/>
  <c r="K286" i="81" s="1"/>
  <c r="AD285" i="81" a="1"/>
  <c r="AD285" i="81" s="1"/>
  <c r="W285" i="81" a="1"/>
  <c r="W285" i="81" s="1"/>
  <c r="O285" i="81" a="1"/>
  <c r="O285" i="81" s="1"/>
  <c r="G285" i="81" a="1"/>
  <c r="G285" i="81" s="1"/>
  <c r="Q284" i="81" a="1"/>
  <c r="Q284" i="81" s="1"/>
  <c r="G284" i="81" a="1"/>
  <c r="G284" i="81" s="1"/>
  <c r="A284" i="81" a="1"/>
  <c r="A284" i="81" s="1"/>
  <c r="Y283" i="81" a="1"/>
  <c r="Y283" i="81" s="1"/>
  <c r="R283" i="81" a="1"/>
  <c r="R283" i="81" s="1"/>
  <c r="M283" i="81" a="1"/>
  <c r="M283" i="81" s="1"/>
  <c r="F283" i="81" a="1"/>
  <c r="F283" i="81" s="1"/>
  <c r="AE282" i="81" a="1"/>
  <c r="AE282" i="81" s="1"/>
  <c r="Y282" i="81" a="1"/>
  <c r="Y282" i="81" s="1"/>
  <c r="L282" i="81" a="1"/>
  <c r="L282" i="81" s="1"/>
  <c r="E282" i="81" a="1"/>
  <c r="E282" i="81" s="1"/>
  <c r="X281" i="81" a="1"/>
  <c r="X281" i="81" s="1"/>
  <c r="S281" i="81" a="1"/>
  <c r="S281" i="81" s="1"/>
  <c r="N281" i="81" a="1"/>
  <c r="N281" i="81" s="1"/>
  <c r="G281" i="81" a="1"/>
  <c r="G281" i="81" s="1"/>
  <c r="AE280" i="81" a="1"/>
  <c r="AE280" i="81" s="1"/>
  <c r="Y280" i="81" a="1"/>
  <c r="Y280" i="81" s="1"/>
  <c r="R280" i="81" a="1"/>
  <c r="R280" i="81" s="1"/>
  <c r="L280" i="81" a="1"/>
  <c r="L280" i="81" s="1"/>
  <c r="AG279" i="81" a="1"/>
  <c r="AG279" i="81" s="1"/>
  <c r="AC279" i="81" a="1"/>
  <c r="AC279" i="81" s="1"/>
  <c r="T279" i="81" a="1"/>
  <c r="T279" i="81" s="1"/>
  <c r="N279" i="81" a="1"/>
  <c r="N279" i="81" s="1"/>
  <c r="H279" i="81" a="1"/>
  <c r="H279" i="81" s="1"/>
  <c r="AG278" i="81" a="1"/>
  <c r="AG278" i="81" s="1"/>
  <c r="AA278" i="81" a="1"/>
  <c r="AA278" i="81" s="1"/>
  <c r="N278" i="81" a="1"/>
  <c r="N278" i="81" s="1"/>
  <c r="G278" i="81" a="1"/>
  <c r="G278" i="81" s="1"/>
  <c r="Y277" i="81" a="1"/>
  <c r="Y277" i="81" s="1"/>
  <c r="P277" i="81" a="1"/>
  <c r="P277" i="81" s="1"/>
  <c r="J277" i="81" a="1"/>
  <c r="J277" i="81" s="1"/>
  <c r="B277" i="81" a="1"/>
  <c r="B277" i="81" s="1"/>
  <c r="AB276" i="81" a="1"/>
  <c r="AB276" i="81" s="1"/>
  <c r="V276" i="81" a="1"/>
  <c r="V276" i="81" s="1"/>
  <c r="I276" i="81" a="1"/>
  <c r="I276" i="81" s="1"/>
  <c r="B276" i="81" a="1"/>
  <c r="B276" i="81" s="1"/>
  <c r="Z275" i="81" a="1"/>
  <c r="Z275" i="81" s="1"/>
  <c r="P275" i="81" a="1"/>
  <c r="P275" i="81" s="1"/>
  <c r="J275" i="81" a="1"/>
  <c r="J275" i="81" s="1"/>
  <c r="B275" i="81" a="1"/>
  <c r="B275" i="81" s="1"/>
  <c r="X297" i="81" a="1"/>
  <c r="X297" i="81" s="1"/>
  <c r="D296" i="81" a="1"/>
  <c r="D296" i="81" s="1"/>
  <c r="M294" i="81" a="1"/>
  <c r="M294" i="81" s="1"/>
  <c r="Z293" i="81" a="1"/>
  <c r="Z293" i="81" s="1"/>
  <c r="A292" i="81" a="1"/>
  <c r="A292" i="81" s="1"/>
  <c r="U291" i="81" a="1"/>
  <c r="U291" i="81" s="1"/>
  <c r="AR289" i="81" a="1"/>
  <c r="AR289" i="81" s="1"/>
  <c r="AF287" i="81" a="1"/>
  <c r="AF287" i="81" s="1"/>
  <c r="N286" i="81" a="1"/>
  <c r="N286" i="81" s="1"/>
  <c r="P284" i="81" a="1"/>
  <c r="P284" i="81" s="1"/>
  <c r="D283" i="81" a="1"/>
  <c r="D283" i="81" s="1"/>
  <c r="C282" i="81" a="1"/>
  <c r="C282" i="81" s="1"/>
  <c r="W280" i="81" a="1"/>
  <c r="W280" i="81" s="1"/>
  <c r="T276" i="81" a="1"/>
  <c r="T276" i="81" s="1"/>
  <c r="Y275" i="81" a="1"/>
  <c r="Y275" i="81" s="1"/>
  <c r="H275" i="81" a="1"/>
  <c r="H275" i="81" s="1"/>
  <c r="W296" i="81" a="1"/>
  <c r="W296" i="81" s="1"/>
  <c r="E296" i="81" a="1"/>
  <c r="E296" i="81" s="1"/>
  <c r="M295" i="81" a="1"/>
  <c r="M295" i="81" s="1"/>
  <c r="AB293" i="81" a="1"/>
  <c r="AB293" i="81" s="1"/>
  <c r="S292" i="81" a="1"/>
  <c r="S292" i="81" s="1"/>
  <c r="B292" i="81" a="1"/>
  <c r="B292" i="81" s="1"/>
  <c r="AF291" i="81" a="1"/>
  <c r="AF291" i="81" s="1"/>
  <c r="W291" i="81" a="1"/>
  <c r="W291" i="81" s="1"/>
  <c r="J291" i="81" a="1"/>
  <c r="J291" i="81" s="1"/>
  <c r="AA290" i="81" a="1"/>
  <c r="AA290" i="81" s="1"/>
  <c r="W290" i="81" a="1"/>
  <c r="W290" i="81" s="1"/>
  <c r="N290" i="81" a="1"/>
  <c r="N290" i="81" s="1"/>
  <c r="E290" i="81" a="1"/>
  <c r="E290" i="81" s="1"/>
  <c r="AC289" i="81" a="1"/>
  <c r="AC289" i="81" s="1"/>
  <c r="W289" i="81" a="1"/>
  <c r="W289" i="81" s="1"/>
  <c r="O289" i="81" a="1"/>
  <c r="O289" i="81" s="1"/>
  <c r="G289" i="81" a="1"/>
  <c r="G289" i="81" s="1"/>
  <c r="Q288" i="81" a="1"/>
  <c r="Q288" i="81" s="1"/>
  <c r="H288" i="81" a="1"/>
  <c r="H288" i="81" s="1"/>
  <c r="C288" i="81" a="1"/>
  <c r="C288" i="81" s="1"/>
  <c r="Z287" i="81" a="1"/>
  <c r="Z287" i="81" s="1"/>
  <c r="S287" i="81" a="1"/>
  <c r="S287" i="81" s="1"/>
  <c r="K287" i="81" a="1"/>
  <c r="K287" i="81" s="1"/>
  <c r="C287" i="81" a="1"/>
  <c r="C287" i="81" s="1"/>
  <c r="O286" i="81" a="1"/>
  <c r="O286" i="81" s="1"/>
  <c r="J286" i="81" a="1"/>
  <c r="J286" i="81" s="1"/>
  <c r="E286" i="81" a="1"/>
  <c r="E286" i="81" s="1"/>
  <c r="AC285" i="81" a="1"/>
  <c r="AC285" i="81" s="1"/>
  <c r="V285" i="81" a="1"/>
  <c r="V285" i="81" s="1"/>
  <c r="N285" i="81" a="1"/>
  <c r="N285" i="81" s="1"/>
  <c r="F285" i="81" a="1"/>
  <c r="F285" i="81" s="1"/>
  <c r="AG284" i="81" a="1"/>
  <c r="AG284" i="81" s="1"/>
  <c r="AC284" i="81" a="1"/>
  <c r="AC284" i="81" s="1"/>
  <c r="Y284" i="81" a="1"/>
  <c r="Y284" i="81" s="1"/>
  <c r="U284" i="81" a="1"/>
  <c r="U284" i="81" s="1"/>
  <c r="L284" i="81" a="1"/>
  <c r="L284" i="81" s="1"/>
  <c r="AD283" i="81" a="1"/>
  <c r="AD283" i="81" s="1"/>
  <c r="X283" i="81" a="1"/>
  <c r="X283" i="81" s="1"/>
  <c r="L283" i="81" a="1"/>
  <c r="L283" i="81" s="1"/>
  <c r="E283" i="81" a="1"/>
  <c r="E283" i="81" s="1"/>
  <c r="X282" i="81" a="1"/>
  <c r="X282" i="81" s="1"/>
  <c r="R282" i="81" a="1"/>
  <c r="R282" i="81" s="1"/>
  <c r="K282" i="81" a="1"/>
  <c r="K282" i="81" s="1"/>
  <c r="D282" i="81" a="1"/>
  <c r="D282" i="81" s="1"/>
  <c r="AR281" i="81" a="1"/>
  <c r="AR281" i="81" s="1"/>
  <c r="AF281" i="81" a="1"/>
  <c r="AF281" i="81" s="1"/>
  <c r="AB281" i="81" a="1"/>
  <c r="AB281" i="81" s="1"/>
  <c r="W281" i="81" a="1"/>
  <c r="W281" i="81" s="1"/>
  <c r="M281" i="81" a="1"/>
  <c r="M281" i="81" s="1"/>
  <c r="F281" i="81" a="1"/>
  <c r="F281" i="81" s="1"/>
  <c r="AD280" i="81" a="1"/>
  <c r="AD280" i="81" s="1"/>
  <c r="X280" i="81" a="1"/>
  <c r="X280" i="81" s="1"/>
  <c r="K280" i="81" a="1"/>
  <c r="K280" i="81" s="1"/>
  <c r="E280" i="81" a="1"/>
  <c r="E280" i="81" s="1"/>
  <c r="X279" i="81" a="1"/>
  <c r="X279" i="81" s="1"/>
  <c r="G279" i="81" a="1"/>
  <c r="G279" i="81" s="1"/>
  <c r="Z278" i="81" a="1"/>
  <c r="Z278" i="81" s="1"/>
  <c r="T278" i="81" a="1"/>
  <c r="T278" i="81" s="1"/>
  <c r="M278" i="81" a="1"/>
  <c r="M278" i="81" s="1"/>
  <c r="F278" i="81" a="1"/>
  <c r="F278" i="81" s="1"/>
  <c r="AG277" i="81" a="1"/>
  <c r="AG277" i="81" s="1"/>
  <c r="AC277" i="81" a="1"/>
  <c r="AC277" i="81" s="1"/>
  <c r="T277" i="81" a="1"/>
  <c r="T277" i="81" s="1"/>
  <c r="O277" i="81" a="1"/>
  <c r="O277" i="81" s="1"/>
  <c r="I277" i="81" a="1"/>
  <c r="I277" i="81" s="1"/>
  <c r="A277" i="81" a="1"/>
  <c r="A277" i="81" s="1"/>
  <c r="AG276" i="81" a="1"/>
  <c r="AG276" i="81" s="1"/>
  <c r="U276" i="81" a="1"/>
  <c r="U276" i="81" s="1"/>
  <c r="O276" i="81" a="1"/>
  <c r="O276" i="81" s="1"/>
  <c r="H276" i="81" a="1"/>
  <c r="H276" i="81" s="1"/>
  <c r="A276" i="81" a="1"/>
  <c r="A276" i="81" s="1"/>
  <c r="AD275" i="81" a="1"/>
  <c r="AD275" i="81" s="1"/>
  <c r="U275" i="81" a="1"/>
  <c r="U275" i="81" s="1"/>
  <c r="I275" i="81" a="1"/>
  <c r="I275" i="81" s="1"/>
  <c r="A275" i="81" a="1"/>
  <c r="A275" i="81" s="1"/>
  <c r="P298" i="81" a="1"/>
  <c r="P298" i="81" s="1"/>
  <c r="V296" i="81" a="1"/>
  <c r="V296" i="81" s="1"/>
  <c r="G295" i="81" a="1"/>
  <c r="G295" i="81" s="1"/>
  <c r="D290" i="81" a="1"/>
  <c r="D290" i="81" s="1"/>
  <c r="L288" i="81" a="1"/>
  <c r="L288" i="81" s="1"/>
  <c r="R287" i="81" a="1"/>
  <c r="R287" i="81" s="1"/>
  <c r="AE286" i="81" a="1"/>
  <c r="AE286" i="81" s="1"/>
  <c r="S286" i="81" a="1"/>
  <c r="S286" i="81" s="1"/>
  <c r="E285" i="81" a="1"/>
  <c r="E285" i="81" s="1"/>
  <c r="Q283" i="81" a="1"/>
  <c r="Q283" i="81" s="1"/>
  <c r="Q282" i="81" a="1"/>
  <c r="Q282" i="81" s="1"/>
  <c r="AF279" i="81" a="1"/>
  <c r="AF279" i="81" s="1"/>
  <c r="F279" i="81" a="1"/>
  <c r="F279" i="81" s="1"/>
  <c r="X277" i="81" a="1"/>
  <c r="X277" i="81" s="1"/>
  <c r="N276" i="81" a="1"/>
  <c r="N276" i="81" s="1"/>
  <c r="O275" i="81" a="1"/>
  <c r="O275" i="81" s="1"/>
  <c r="M276" i="81" a="1"/>
  <c r="M276" i="81" s="1"/>
  <c r="I299" i="81" a="1"/>
  <c r="I299" i="81" s="1"/>
  <c r="AG298" i="81" a="1"/>
  <c r="AG298" i="81" s="1"/>
  <c r="L298" i="81" a="1"/>
  <c r="L298" i="81" s="1"/>
  <c r="R297" i="81" a="1"/>
  <c r="R297" i="81" s="1"/>
  <c r="E295" i="81" a="1"/>
  <c r="E295" i="81" s="1"/>
  <c r="L294" i="81" a="1"/>
  <c r="L294" i="81" s="1"/>
  <c r="AR293" i="81" a="1"/>
  <c r="AR293" i="81" s="1"/>
  <c r="T293" i="81" a="1"/>
  <c r="T293" i="81" s="1"/>
  <c r="AE292" i="81" a="1"/>
  <c r="AE292" i="81" s="1"/>
  <c r="O292" i="81" a="1"/>
  <c r="O292" i="81" s="1"/>
  <c r="AE291" i="81" a="1"/>
  <c r="AE291" i="81" s="1"/>
  <c r="S291" i="81" a="1"/>
  <c r="S291" i="81" s="1"/>
  <c r="G291" i="81" a="1"/>
  <c r="G291" i="81" s="1"/>
  <c r="AE290" i="81" a="1"/>
  <c r="AE290" i="81" s="1"/>
  <c r="Z290" i="81" a="1"/>
  <c r="Z290" i="81" s="1"/>
  <c r="V290" i="81" a="1"/>
  <c r="V290" i="81" s="1"/>
  <c r="M290" i="81" a="1"/>
  <c r="M290" i="81" s="1"/>
  <c r="H290" i="81" a="1"/>
  <c r="H290" i="81" s="1"/>
  <c r="C290" i="81" a="1"/>
  <c r="C290" i="81" s="1"/>
  <c r="AG289" i="81" a="1"/>
  <c r="AG289" i="81" s="1"/>
  <c r="AA289" i="81" a="1"/>
  <c r="AA289" i="81" s="1"/>
  <c r="U289" i="81" a="1"/>
  <c r="U289" i="81" s="1"/>
  <c r="M289" i="81" a="1"/>
  <c r="M289" i="81" s="1"/>
  <c r="E289" i="81" a="1"/>
  <c r="E289" i="81" s="1"/>
  <c r="P288" i="81" a="1"/>
  <c r="P288" i="81" s="1"/>
  <c r="K288" i="81" a="1"/>
  <c r="K288" i="81" s="1"/>
  <c r="A288" i="81" a="1"/>
  <c r="A288" i="81" s="1"/>
  <c r="AE287" i="81" a="1"/>
  <c r="AE287" i="81" s="1"/>
  <c r="Y287" i="81" a="1"/>
  <c r="Y287" i="81" s="1"/>
  <c r="Q287" i="81" a="1"/>
  <c r="Q287" i="81" s="1"/>
  <c r="I287" i="81" a="1"/>
  <c r="I287" i="81" s="1"/>
  <c r="A287" i="81" a="1"/>
  <c r="A287" i="81" s="1"/>
  <c r="R286" i="81" a="1"/>
  <c r="R286" i="81" s="1"/>
  <c r="I286" i="81" a="1"/>
  <c r="I286" i="81" s="1"/>
  <c r="AR285" i="81" a="1"/>
  <c r="AR285" i="81" s="1"/>
  <c r="AG285" i="81" a="1"/>
  <c r="AG285" i="81" s="1"/>
  <c r="AB285" i="81" a="1"/>
  <c r="AB285" i="81" s="1"/>
  <c r="T285" i="81" a="1"/>
  <c r="T285" i="81" s="1"/>
  <c r="L285" i="81" a="1"/>
  <c r="L285" i="81" s="1"/>
  <c r="D285" i="81" a="1"/>
  <c r="D285" i="81" s="1"/>
  <c r="AR284" i="81" a="1"/>
  <c r="AR284" i="81" s="1"/>
  <c r="AF284" i="81" a="1"/>
  <c r="AF284" i="81" s="1"/>
  <c r="AB284" i="81" a="1"/>
  <c r="AB284" i="81" s="1"/>
  <c r="X284" i="81" a="1"/>
  <c r="X284" i="81" s="1"/>
  <c r="T284" i="81" a="1"/>
  <c r="T284" i="81" s="1"/>
  <c r="K284" i="81" a="1"/>
  <c r="K284" i="81" s="1"/>
  <c r="E284" i="81" a="1"/>
  <c r="E284" i="81" s="1"/>
  <c r="V283" i="81" a="1"/>
  <c r="V283" i="81" s="1"/>
  <c r="P283" i="81" a="1"/>
  <c r="P283" i="81" s="1"/>
  <c r="K283" i="81" a="1"/>
  <c r="K283" i="81" s="1"/>
  <c r="C283" i="81" a="1"/>
  <c r="C283" i="81" s="1"/>
  <c r="AC282" i="81" a="1"/>
  <c r="AC282" i="81" s="1"/>
  <c r="P282" i="81" a="1"/>
  <c r="P282" i="81" s="1"/>
  <c r="J282" i="81" a="1"/>
  <c r="J282" i="81" s="1"/>
  <c r="B282" i="81" a="1"/>
  <c r="B282" i="81" s="1"/>
  <c r="AE281" i="81" a="1"/>
  <c r="AE281" i="81" s="1"/>
  <c r="V281" i="81" a="1"/>
  <c r="V281" i="81" s="1"/>
  <c r="K281" i="81" a="1"/>
  <c r="K281" i="81" s="1"/>
  <c r="D281" i="81" a="1"/>
  <c r="D281" i="81" s="1"/>
  <c r="AR280" i="81" a="1"/>
  <c r="AR280" i="81" s="1"/>
  <c r="AC280" i="81" a="1"/>
  <c r="AC280" i="81" s="1"/>
  <c r="V280" i="81" a="1"/>
  <c r="V280" i="81" s="1"/>
  <c r="P280" i="81" a="1"/>
  <c r="P280" i="81" s="1"/>
  <c r="C280" i="81" a="1"/>
  <c r="C280" i="81" s="1"/>
  <c r="W279" i="81" a="1"/>
  <c r="W279" i="81" s="1"/>
  <c r="R279" i="81" a="1"/>
  <c r="R279" i="81" s="1"/>
  <c r="L279" i="81" a="1"/>
  <c r="L279" i="81" s="1"/>
  <c r="E279" i="81" a="1"/>
  <c r="E279" i="81" s="1"/>
  <c r="AE278" i="81" a="1"/>
  <c r="AE278" i="81" s="1"/>
  <c r="R278" i="81" a="1"/>
  <c r="R278" i="81" s="1"/>
  <c r="L278" i="81" a="1"/>
  <c r="L278" i="81" s="1"/>
  <c r="D278" i="81" a="1"/>
  <c r="D278" i="81" s="1"/>
  <c r="AR277" i="81" a="1"/>
  <c r="AR277" i="81" s="1"/>
  <c r="AF277" i="81" a="1"/>
  <c r="AF277" i="81" s="1"/>
  <c r="AB277" i="81" a="1"/>
  <c r="AB277" i="81" s="1"/>
  <c r="S277" i="81" a="1"/>
  <c r="S277" i="81" s="1"/>
  <c r="N277" i="81" a="1"/>
  <c r="N277" i="81" s="1"/>
  <c r="G277" i="81" a="1"/>
  <c r="G277" i="81" s="1"/>
  <c r="G275" i="81" a="1"/>
  <c r="G275" i="81" s="1"/>
  <c r="B299" i="81" a="1"/>
  <c r="B299" i="81" s="1"/>
  <c r="AF298" i="81" a="1"/>
  <c r="AF298" i="81" s="1"/>
  <c r="P297" i="81" a="1"/>
  <c r="P297" i="81" s="1"/>
  <c r="R293" i="81" a="1"/>
  <c r="R293" i="81" s="1"/>
  <c r="AR292" i="81" a="1"/>
  <c r="AR292" i="81" s="1"/>
  <c r="AB292" i="81" a="1"/>
  <c r="AB292" i="81" s="1"/>
  <c r="AD291" i="81" a="1"/>
  <c r="AD291" i="81" s="1"/>
  <c r="R291" i="81" a="1"/>
  <c r="R291" i="81" s="1"/>
  <c r="E291" i="81" a="1"/>
  <c r="E291" i="81" s="1"/>
  <c r="Q290" i="81" a="1"/>
  <c r="Q290" i="81" s="1"/>
  <c r="L290" i="81" a="1"/>
  <c r="L290" i="81" s="1"/>
  <c r="B290" i="81" a="1"/>
  <c r="B290" i="81" s="1"/>
  <c r="AF289" i="81" a="1"/>
  <c r="AF289" i="81" s="1"/>
  <c r="T289" i="81" a="1"/>
  <c r="T289" i="81" s="1"/>
  <c r="L289" i="81" a="1"/>
  <c r="L289" i="81" s="1"/>
  <c r="D289" i="81" a="1"/>
  <c r="D289" i="81" s="1"/>
  <c r="AR288" i="81" a="1"/>
  <c r="AR288" i="81" s="1"/>
  <c r="AF288" i="81" a="1"/>
  <c r="AF288" i="81" s="1"/>
  <c r="AB288" i="81" a="1"/>
  <c r="AB288" i="81" s="1"/>
  <c r="X288" i="81" a="1"/>
  <c r="X288" i="81" s="1"/>
  <c r="T288" i="81" a="1"/>
  <c r="T288" i="81" s="1"/>
  <c r="O288" i="81" a="1"/>
  <c r="O288" i="81" s="1"/>
  <c r="F288" i="81" a="1"/>
  <c r="F288" i="81" s="1"/>
  <c r="AD287" i="81" a="1"/>
  <c r="AD287" i="81" s="1"/>
  <c r="X287" i="81" a="1"/>
  <c r="X287" i="81" s="1"/>
  <c r="P287" i="81" a="1"/>
  <c r="P287" i="81" s="1"/>
  <c r="H287" i="81" a="1"/>
  <c r="H287" i="81" s="1"/>
  <c r="AD286" i="81" a="1"/>
  <c r="AD286" i="81" s="1"/>
  <c r="Z286" i="81" a="1"/>
  <c r="Z286" i="81" s="1"/>
  <c r="V286" i="81" a="1"/>
  <c r="V286" i="81" s="1"/>
  <c r="M286" i="81" a="1"/>
  <c r="M286" i="81" s="1"/>
  <c r="H286" i="81" a="1"/>
  <c r="H286" i="81" s="1"/>
  <c r="C286" i="81" a="1"/>
  <c r="C286" i="81" s="1"/>
  <c r="AA285" i="81" a="1"/>
  <c r="AA285" i="81" s="1"/>
  <c r="S285" i="81" a="1"/>
  <c r="S285" i="81" s="1"/>
  <c r="K285" i="81" a="1"/>
  <c r="K285" i="81" s="1"/>
  <c r="C285" i="81" a="1"/>
  <c r="C285" i="81" s="1"/>
  <c r="O284" i="81" a="1"/>
  <c r="O284" i="81" s="1"/>
  <c r="D284" i="81" a="1"/>
  <c r="D284" i="81" s="1"/>
  <c r="AB283" i="81" a="1"/>
  <c r="AB283" i="81" s="1"/>
  <c r="U283" i="81" a="1"/>
  <c r="U283" i="81" s="1"/>
  <c r="J283" i="81" a="1"/>
  <c r="J283" i="81" s="1"/>
  <c r="B283" i="81" a="1"/>
  <c r="B283" i="81" s="1"/>
  <c r="AB282" i="81" a="1"/>
  <c r="AB282" i="81" s="1"/>
  <c r="V282" i="81" a="1"/>
  <c r="V282" i="81" s="1"/>
  <c r="O282" i="81" a="1"/>
  <c r="O282" i="81" s="1"/>
  <c r="I282" i="81" a="1"/>
  <c r="I282" i="81" s="1"/>
  <c r="A282" i="81" a="1"/>
  <c r="A282" i="81" s="1"/>
  <c r="Z281" i="81" a="1"/>
  <c r="Z281" i="81" s="1"/>
  <c r="Q281" i="81" a="1"/>
  <c r="Q281" i="81" s="1"/>
  <c r="C281" i="81" a="1"/>
  <c r="C281" i="81" s="1"/>
  <c r="AB280" i="81" a="1"/>
  <c r="AB280" i="81" s="1"/>
  <c r="O280" i="81" a="1"/>
  <c r="O280" i="81" s="1"/>
  <c r="I280" i="81" a="1"/>
  <c r="I280" i="81" s="1"/>
  <c r="B280" i="81" a="1"/>
  <c r="B280" i="81" s="1"/>
  <c r="AE279" i="81" a="1"/>
  <c r="AE279" i="81" s="1"/>
  <c r="AA279" i="81" a="1"/>
  <c r="AA279" i="81" s="1"/>
  <c r="V279" i="81" a="1"/>
  <c r="V279" i="81" s="1"/>
  <c r="K279" i="81" a="1"/>
  <c r="K279" i="81" s="1"/>
  <c r="D279" i="81" a="1"/>
  <c r="D279" i="81" s="1"/>
  <c r="AR278" i="81" a="1"/>
  <c r="AR278" i="81" s="1"/>
  <c r="AD278" i="81" a="1"/>
  <c r="AD278" i="81" s="1"/>
  <c r="X278" i="81" a="1"/>
  <c r="X278" i="81" s="1"/>
  <c r="Q278" i="81" a="1"/>
  <c r="Q278" i="81" s="1"/>
  <c r="K278" i="81" a="1"/>
  <c r="K278" i="81" s="1"/>
  <c r="C278" i="81" a="1"/>
  <c r="C278" i="81" s="1"/>
  <c r="W277" i="81" a="1"/>
  <c r="W277" i="81" s="1"/>
  <c r="M277" i="81" a="1"/>
  <c r="M277" i="81" s="1"/>
  <c r="F277" i="81" a="1"/>
  <c r="F277" i="81" s="1"/>
  <c r="AE276" i="81" a="1"/>
  <c r="AE276" i="81" s="1"/>
  <c r="Y276" i="81" a="1"/>
  <c r="Y276" i="81" s="1"/>
  <c r="S276" i="81" a="1"/>
  <c r="S276" i="81" s="1"/>
  <c r="L276" i="81" a="1"/>
  <c r="L276" i="81" s="1"/>
  <c r="F276" i="81" a="1"/>
  <c r="F276" i="81" s="1"/>
  <c r="AG275" i="81" a="1"/>
  <c r="AG275" i="81" s="1"/>
  <c r="AB275" i="81" a="1"/>
  <c r="AB275" i="81" s="1"/>
  <c r="S275" i="81" a="1"/>
  <c r="S275" i="81" s="1"/>
  <c r="N275" i="81" a="1"/>
  <c r="N275" i="81" s="1"/>
  <c r="F275" i="81" a="1"/>
  <c r="F275" i="81" s="1"/>
  <c r="M275" i="81" a="1"/>
  <c r="M275" i="81" s="1"/>
  <c r="AB289" i="81" a="1"/>
  <c r="AB289" i="81" s="1"/>
  <c r="Y288" i="81" a="1"/>
  <c r="Y288" i="81" s="1"/>
  <c r="M285" i="81" a="1"/>
  <c r="M285" i="81" s="1"/>
  <c r="AC283" i="81" a="1"/>
  <c r="AC283" i="81" s="1"/>
  <c r="L281" i="81" a="1"/>
  <c r="L281" i="81" s="1"/>
  <c r="AR279" i="81" a="1"/>
  <c r="AR279" i="81" s="1"/>
  <c r="M279" i="81" a="1"/>
  <c r="M279" i="81" s="1"/>
  <c r="S278" i="81" a="1"/>
  <c r="S278" i="81" s="1"/>
  <c r="AF276" i="81" a="1"/>
  <c r="AF276" i="81" s="1"/>
  <c r="Z276" i="81" a="1"/>
  <c r="Z276" i="81" s="1"/>
  <c r="AR274" i="81" a="1"/>
  <c r="AR274" i="81" s="1"/>
  <c r="AR375" i="81" s="1"/>
  <c r="AR476" i="81" s="1"/>
  <c r="AF274" i="81" a="1"/>
  <c r="AF274" i="81" s="1"/>
  <c r="Y274" i="81" a="1"/>
  <c r="Y274" i="81" s="1"/>
  <c r="S274" i="81" a="1"/>
  <c r="S274" i="81" s="1"/>
  <c r="L274" i="81" a="1"/>
  <c r="L274" i="81" s="1"/>
  <c r="AB274" i="81" a="1"/>
  <c r="AB274" i="81" s="1"/>
  <c r="P274" i="81" a="1"/>
  <c r="P274" i="81" s="1"/>
  <c r="C274" i="81" a="1"/>
  <c r="C274" i="81" s="1"/>
  <c r="Z274" i="81" a="1"/>
  <c r="Z274" i="81" s="1"/>
  <c r="R274" i="81" a="1"/>
  <c r="R274" i="81" s="1"/>
  <c r="I274" i="81" a="1"/>
  <c r="I274" i="81" s="1"/>
  <c r="O274" i="81" a="1"/>
  <c r="O274" i="81" s="1"/>
  <c r="E274" i="81" a="1"/>
  <c r="E274" i="81" s="1"/>
  <c r="X274" i="81" a="1"/>
  <c r="X274" i="81" s="1"/>
  <c r="Q274" i="81" a="1"/>
  <c r="Q274" i="81" s="1"/>
  <c r="H274" i="81" a="1"/>
  <c r="H274" i="81" s="1"/>
  <c r="AG274" i="81" a="1"/>
  <c r="AG274" i="81" s="1"/>
  <c r="G274" i="81" a="1"/>
  <c r="G274" i="81" s="1"/>
  <c r="M274" i="81" a="1"/>
  <c r="M274" i="81" s="1"/>
  <c r="B274" i="81" a="1"/>
  <c r="B274" i="81" s="1"/>
  <c r="W274" i="81" a="1"/>
  <c r="W274" i="81" s="1"/>
  <c r="AD274" i="81" a="1"/>
  <c r="AD274" i="81" s="1"/>
  <c r="AE274" i="81" a="1"/>
  <c r="AE274" i="81" s="1"/>
  <c r="V274" i="81" a="1"/>
  <c r="V274" i="81" s="1"/>
  <c r="N274" i="81" a="1"/>
  <c r="N274" i="81" s="1"/>
  <c r="F274" i="81" a="1"/>
  <c r="F274" i="81" s="1"/>
  <c r="U274" i="81" a="1"/>
  <c r="U274" i="81" s="1"/>
  <c r="AA274" i="81" a="1"/>
  <c r="AA274" i="81" s="1"/>
  <c r="AC274" i="81" a="1"/>
  <c r="AC274" i="81" s="1"/>
  <c r="T274" i="81" a="1"/>
  <c r="T274" i="81" s="1"/>
  <c r="K274" i="81" a="1"/>
  <c r="K274" i="81" s="1"/>
  <c r="D274" i="81" a="1"/>
  <c r="D274" i="81" s="1"/>
  <c r="J274" i="81" a="1"/>
  <c r="J274" i="81" s="1"/>
  <c r="A274" i="81" a="1"/>
  <c r="A274" i="81" s="1"/>
  <c r="AN578" i="81"/>
  <c r="AN582" i="81" s="1"/>
  <c r="AP578" i="81"/>
  <c r="AP582" i="81" s="1"/>
  <c r="AI578" i="81"/>
  <c r="AH578" i="81"/>
  <c r="C41" i="79"/>
  <c r="U448" i="81" l="1"/>
  <c r="U549" i="81" s="1"/>
  <c r="U449" i="81"/>
  <c r="U550" i="81" s="1"/>
  <c r="Q453" i="81"/>
  <c r="Q554" i="81" s="1"/>
  <c r="P447" i="81"/>
  <c r="P548" i="81" s="1"/>
  <c r="V449" i="81"/>
  <c r="V550" i="81" s="1"/>
  <c r="B460" i="81"/>
  <c r="B561" i="81" s="1"/>
  <c r="J448" i="81"/>
  <c r="J549" i="81" s="1"/>
  <c r="D451" i="81"/>
  <c r="D552" i="81" s="1"/>
  <c r="P457" i="81"/>
  <c r="P558" i="81" s="1"/>
  <c r="AE447" i="81"/>
  <c r="AE548" i="81" s="1"/>
  <c r="P451" i="81"/>
  <c r="P552" i="81" s="1"/>
  <c r="G447" i="81"/>
  <c r="G548" i="81" s="1"/>
  <c r="Q449" i="81"/>
  <c r="Q550" i="81" s="1"/>
  <c r="G458" i="81"/>
  <c r="G559" i="81" s="1"/>
  <c r="Z449" i="81"/>
  <c r="Z550" i="81" s="1"/>
  <c r="N448" i="81"/>
  <c r="N549" i="81" s="1"/>
  <c r="K451" i="81"/>
  <c r="K552" i="81" s="1"/>
  <c r="Y448" i="81"/>
  <c r="Y549" i="81" s="1"/>
  <c r="J451" i="81"/>
  <c r="J552" i="81" s="1"/>
  <c r="AF452" i="81"/>
  <c r="AF553" i="81" s="1"/>
  <c r="AF454" i="81"/>
  <c r="AF555" i="81" s="1"/>
  <c r="S457" i="81"/>
  <c r="S558" i="81" s="1"/>
  <c r="N452" i="81"/>
  <c r="N553" i="81" s="1"/>
  <c r="E454" i="81"/>
  <c r="E555" i="81" s="1"/>
  <c r="T457" i="81"/>
  <c r="T558" i="81" s="1"/>
  <c r="M462" i="81"/>
  <c r="M563" i="81" s="1"/>
  <c r="A451" i="81"/>
  <c r="A552" i="81" s="1"/>
  <c r="X452" i="81"/>
  <c r="X553" i="81" s="1"/>
  <c r="L454" i="81"/>
  <c r="L555" i="81" s="1"/>
  <c r="Y455" i="81"/>
  <c r="Y556" i="81" s="1"/>
  <c r="C459" i="81"/>
  <c r="C560" i="81" s="1"/>
  <c r="AC466" i="81"/>
  <c r="AC567" i="81" s="1"/>
  <c r="A449" i="81"/>
  <c r="A550" i="81" s="1"/>
  <c r="G451" i="81"/>
  <c r="G552" i="81" s="1"/>
  <c r="I453" i="81"/>
  <c r="I554" i="81" s="1"/>
  <c r="W456" i="81"/>
  <c r="W557" i="81" s="1"/>
  <c r="T459" i="81"/>
  <c r="T560" i="81" s="1"/>
  <c r="AB448" i="81"/>
  <c r="AB549" i="81" s="1"/>
  <c r="B450" i="81"/>
  <c r="B551" i="81" s="1"/>
  <c r="T452" i="81"/>
  <c r="T553" i="81" s="1"/>
  <c r="A454" i="81"/>
  <c r="A555" i="81" s="1"/>
  <c r="AA455" i="81"/>
  <c r="AA556" i="81" s="1"/>
  <c r="AF459" i="81"/>
  <c r="AF560" i="81" s="1"/>
  <c r="P453" i="81"/>
  <c r="P554" i="81" s="1"/>
  <c r="U455" i="81"/>
  <c r="U556" i="81" s="1"/>
  <c r="N458" i="81"/>
  <c r="N559" i="81" s="1"/>
  <c r="E453" i="81"/>
  <c r="E554" i="81" s="1"/>
  <c r="Y454" i="81"/>
  <c r="Y555" i="81" s="1"/>
  <c r="O457" i="81"/>
  <c r="O558" i="81" s="1"/>
  <c r="C469" i="81"/>
  <c r="C570" i="81" s="1"/>
  <c r="S456" i="81"/>
  <c r="S557" i="81" s="1"/>
  <c r="D459" i="81"/>
  <c r="D560" i="81" s="1"/>
  <c r="X460" i="81"/>
  <c r="X561" i="81" s="1"/>
  <c r="T462" i="81"/>
  <c r="T563" i="81" s="1"/>
  <c r="U464" i="81"/>
  <c r="U565" i="81" s="1"/>
  <c r="I456" i="81"/>
  <c r="I557" i="81" s="1"/>
  <c r="AG457" i="81"/>
  <c r="AG558" i="81" s="1"/>
  <c r="E459" i="81"/>
  <c r="E560" i="81" s="1"/>
  <c r="O461" i="81"/>
  <c r="O562" i="81" s="1"/>
  <c r="AE463" i="81"/>
  <c r="AE564" i="81" s="1"/>
  <c r="AR468" i="81"/>
  <c r="AR569" i="81" s="1"/>
  <c r="O456" i="81"/>
  <c r="O557" i="81" s="1"/>
  <c r="AF458" i="81"/>
  <c r="AF559" i="81" s="1"/>
  <c r="AE460" i="81"/>
  <c r="AE561" i="81" s="1"/>
  <c r="AB462" i="81"/>
  <c r="AB563" i="81" s="1"/>
  <c r="Y464" i="81"/>
  <c r="Y565" i="81" s="1"/>
  <c r="I467" i="81"/>
  <c r="I568" i="81" s="1"/>
  <c r="AD473" i="81"/>
  <c r="AD574" i="81" s="1"/>
  <c r="U456" i="81"/>
  <c r="U557" i="81" s="1"/>
  <c r="V458" i="81"/>
  <c r="V559" i="81" s="1"/>
  <c r="T460" i="81"/>
  <c r="T561" i="81" s="1"/>
  <c r="C462" i="81"/>
  <c r="C563" i="81" s="1"/>
  <c r="N464" i="81"/>
  <c r="N565" i="81" s="1"/>
  <c r="D468" i="81"/>
  <c r="D569" i="81" s="1"/>
  <c r="H461" i="81"/>
  <c r="H562" i="81" s="1"/>
  <c r="K463" i="81"/>
  <c r="K564" i="81" s="1"/>
  <c r="C467" i="81"/>
  <c r="C568" i="81" s="1"/>
  <c r="U471" i="81"/>
  <c r="U572" i="81" s="1"/>
  <c r="AD462" i="81"/>
  <c r="AD563" i="81" s="1"/>
  <c r="AD464" i="81"/>
  <c r="AD565" i="81" s="1"/>
  <c r="V467" i="81"/>
  <c r="V568" i="81" s="1"/>
  <c r="D460" i="81"/>
  <c r="D561" i="81" s="1"/>
  <c r="R462" i="81"/>
  <c r="R563" i="81" s="1"/>
  <c r="AE464" i="81"/>
  <c r="AE565" i="81" s="1"/>
  <c r="E470" i="81"/>
  <c r="E571" i="81" s="1"/>
  <c r="A465" i="81"/>
  <c r="A566" i="81" s="1"/>
  <c r="E467" i="81"/>
  <c r="E568" i="81" s="1"/>
  <c r="D469" i="81"/>
  <c r="D570" i="81" s="1"/>
  <c r="AE470" i="81"/>
  <c r="AE571" i="81" s="1"/>
  <c r="Q472" i="81"/>
  <c r="Q573" i="81" s="1"/>
  <c r="P474" i="81"/>
  <c r="P575" i="81" s="1"/>
  <c r="Y465" i="81"/>
  <c r="Y566" i="81" s="1"/>
  <c r="O467" i="81"/>
  <c r="O568" i="81" s="1"/>
  <c r="E469" i="81"/>
  <c r="E570" i="81" s="1"/>
  <c r="H471" i="81"/>
  <c r="H572" i="81" s="1"/>
  <c r="C473" i="81"/>
  <c r="C574" i="81" s="1"/>
  <c r="AD474" i="81"/>
  <c r="AD575" i="81" s="1"/>
  <c r="AG470" i="81"/>
  <c r="AG571" i="81" s="1"/>
  <c r="AE472" i="81"/>
  <c r="AE573" i="81" s="1"/>
  <c r="AE474" i="81"/>
  <c r="AE575" i="81" s="1"/>
  <c r="V465" i="81"/>
  <c r="V566" i="81" s="1"/>
  <c r="P467" i="81"/>
  <c r="P568" i="81" s="1"/>
  <c r="O469" i="81"/>
  <c r="O570" i="81" s="1"/>
  <c r="N471" i="81"/>
  <c r="N572" i="81" s="1"/>
  <c r="I473" i="81"/>
  <c r="I574" i="81" s="1"/>
  <c r="AR474" i="81"/>
  <c r="AR575" i="81" s="1"/>
  <c r="A471" i="81"/>
  <c r="A572" i="81" s="1"/>
  <c r="T472" i="81"/>
  <c r="T573" i="81" s="1"/>
  <c r="Z474" i="81"/>
  <c r="Z575" i="81" s="1"/>
  <c r="AF464" i="81"/>
  <c r="AF565" i="81" s="1"/>
  <c r="S466" i="81"/>
  <c r="S567" i="81" s="1"/>
  <c r="Q468" i="81"/>
  <c r="Q569" i="81" s="1"/>
  <c r="AR469" i="81"/>
  <c r="AR570" i="81" s="1"/>
  <c r="AC471" i="81"/>
  <c r="AC572" i="81" s="1"/>
  <c r="AG473" i="81"/>
  <c r="AG574" i="81" s="1"/>
  <c r="J470" i="81"/>
  <c r="J571" i="81" s="1"/>
  <c r="O472" i="81"/>
  <c r="O573" i="81" s="1"/>
  <c r="H474" i="81"/>
  <c r="H575" i="81" s="1"/>
  <c r="V450" i="81"/>
  <c r="V551" i="81" s="1"/>
  <c r="AC449" i="81"/>
  <c r="AC550" i="81" s="1"/>
  <c r="A459" i="81"/>
  <c r="A560" i="81" s="1"/>
  <c r="W447" i="81"/>
  <c r="W548" i="81" s="1"/>
  <c r="AD449" i="81"/>
  <c r="AD550" i="81" s="1"/>
  <c r="O449" i="81"/>
  <c r="O550" i="81" s="1"/>
  <c r="O451" i="81"/>
  <c r="O552" i="81" s="1"/>
  <c r="Z459" i="81"/>
  <c r="Z560" i="81" s="1"/>
  <c r="D448" i="81"/>
  <c r="D549" i="81" s="1"/>
  <c r="AA451" i="81"/>
  <c r="AA552" i="81" s="1"/>
  <c r="M447" i="81"/>
  <c r="M548" i="81" s="1"/>
  <c r="Y449" i="81"/>
  <c r="Y550" i="81" s="1"/>
  <c r="A447" i="81"/>
  <c r="A548" i="81" s="1"/>
  <c r="U450" i="81"/>
  <c r="U551" i="81" s="1"/>
  <c r="W448" i="81"/>
  <c r="W549" i="81" s="1"/>
  <c r="AF451" i="81"/>
  <c r="AF552" i="81" s="1"/>
  <c r="AD448" i="81"/>
  <c r="AD549" i="81" s="1"/>
  <c r="U451" i="81"/>
  <c r="U552" i="81" s="1"/>
  <c r="R453" i="81"/>
  <c r="R554" i="81" s="1"/>
  <c r="H455" i="81"/>
  <c r="H556" i="81" s="1"/>
  <c r="AD457" i="81"/>
  <c r="AD558" i="81" s="1"/>
  <c r="AB452" i="81"/>
  <c r="AB553" i="81" s="1"/>
  <c r="V454" i="81"/>
  <c r="V555" i="81" s="1"/>
  <c r="I458" i="81"/>
  <c r="I559" i="81" s="1"/>
  <c r="H464" i="81"/>
  <c r="H565" i="81" s="1"/>
  <c r="F451" i="81"/>
  <c r="F552" i="81" s="1"/>
  <c r="AC452" i="81"/>
  <c r="AC553" i="81" s="1"/>
  <c r="Q454" i="81"/>
  <c r="Q555" i="81" s="1"/>
  <c r="AF455" i="81"/>
  <c r="AF556" i="81" s="1"/>
  <c r="P459" i="81"/>
  <c r="P560" i="81" s="1"/>
  <c r="F467" i="81"/>
  <c r="F568" i="81" s="1"/>
  <c r="G449" i="81"/>
  <c r="G550" i="81" s="1"/>
  <c r="L451" i="81"/>
  <c r="L552" i="81" s="1"/>
  <c r="T453" i="81"/>
  <c r="T554" i="81" s="1"/>
  <c r="I457" i="81"/>
  <c r="I558" i="81" s="1"/>
  <c r="AR459" i="81"/>
  <c r="AR560" i="81" s="1"/>
  <c r="B449" i="81"/>
  <c r="B550" i="81" s="1"/>
  <c r="I450" i="81"/>
  <c r="I551" i="81" s="1"/>
  <c r="Y452" i="81"/>
  <c r="Y553" i="81" s="1"/>
  <c r="M454" i="81"/>
  <c r="M555" i="81" s="1"/>
  <c r="M456" i="81"/>
  <c r="M557" i="81" s="1"/>
  <c r="AC460" i="81"/>
  <c r="AC561" i="81" s="1"/>
  <c r="U453" i="81"/>
  <c r="U554" i="81" s="1"/>
  <c r="AB455" i="81"/>
  <c r="AB556" i="81" s="1"/>
  <c r="Y458" i="81"/>
  <c r="Y559" i="81" s="1"/>
  <c r="K453" i="81"/>
  <c r="K554" i="81" s="1"/>
  <c r="G455" i="81"/>
  <c r="G556" i="81" s="1"/>
  <c r="Z457" i="81"/>
  <c r="Z558" i="81" s="1"/>
  <c r="P473" i="81"/>
  <c r="P574" i="81" s="1"/>
  <c r="AR456" i="81"/>
  <c r="AR557" i="81" s="1"/>
  <c r="J459" i="81"/>
  <c r="J560" i="81" s="1"/>
  <c r="A461" i="81"/>
  <c r="A562" i="81" s="1"/>
  <c r="Z462" i="81"/>
  <c r="Z563" i="81" s="1"/>
  <c r="M465" i="81"/>
  <c r="M566" i="81" s="1"/>
  <c r="N456" i="81"/>
  <c r="N557" i="81" s="1"/>
  <c r="AR457" i="81"/>
  <c r="AR558" i="81" s="1"/>
  <c r="K459" i="81"/>
  <c r="K560" i="81" s="1"/>
  <c r="T461" i="81"/>
  <c r="T562" i="81" s="1"/>
  <c r="A464" i="81"/>
  <c r="A565" i="81" s="1"/>
  <c r="H469" i="81"/>
  <c r="H570" i="81" s="1"/>
  <c r="AE456" i="81"/>
  <c r="AE557" i="81" s="1"/>
  <c r="L459" i="81"/>
  <c r="L560" i="81" s="1"/>
  <c r="B461" i="81"/>
  <c r="B562" i="81" s="1"/>
  <c r="A463" i="81"/>
  <c r="A564" i="81" s="1"/>
  <c r="F465" i="81"/>
  <c r="F566" i="81" s="1"/>
  <c r="R467" i="81"/>
  <c r="R568" i="81" s="1"/>
  <c r="E455" i="81"/>
  <c r="E556" i="81" s="1"/>
  <c r="Z456" i="81"/>
  <c r="Z557" i="81" s="1"/>
  <c r="AA458" i="81"/>
  <c r="AA559" i="81" s="1"/>
  <c r="Z460" i="81"/>
  <c r="Z561" i="81" s="1"/>
  <c r="P462" i="81"/>
  <c r="P563" i="81" s="1"/>
  <c r="AR464" i="81"/>
  <c r="AR565" i="81" s="1"/>
  <c r="AC468" i="81"/>
  <c r="AC569" i="81" s="1"/>
  <c r="Q461" i="81"/>
  <c r="Q562" i="81" s="1"/>
  <c r="P463" i="81"/>
  <c r="P564" i="81" s="1"/>
  <c r="L467" i="81"/>
  <c r="L568" i="81" s="1"/>
  <c r="B473" i="81"/>
  <c r="B574" i="81" s="1"/>
  <c r="G463" i="81"/>
  <c r="G564" i="81" s="1"/>
  <c r="J465" i="81"/>
  <c r="J566" i="81" s="1"/>
  <c r="F468" i="81"/>
  <c r="F569" i="81" s="1"/>
  <c r="K460" i="81"/>
  <c r="K561" i="81" s="1"/>
  <c r="Y462" i="81"/>
  <c r="Y563" i="81" s="1"/>
  <c r="A466" i="81"/>
  <c r="A567" i="81" s="1"/>
  <c r="AD471" i="81"/>
  <c r="AD572" i="81" s="1"/>
  <c r="K465" i="81"/>
  <c r="K566" i="81" s="1"/>
  <c r="N467" i="81"/>
  <c r="N568" i="81" s="1"/>
  <c r="I469" i="81"/>
  <c r="I570" i="81" s="1"/>
  <c r="AR470" i="81"/>
  <c r="AR571" i="81" s="1"/>
  <c r="W472" i="81"/>
  <c r="W573" i="81" s="1"/>
  <c r="W474" i="81"/>
  <c r="W575" i="81" s="1"/>
  <c r="AD465" i="81"/>
  <c r="AD566" i="81" s="1"/>
  <c r="X467" i="81"/>
  <c r="X568" i="81" s="1"/>
  <c r="N469" i="81"/>
  <c r="N570" i="81" s="1"/>
  <c r="M471" i="81"/>
  <c r="M572" i="81" s="1"/>
  <c r="H473" i="81"/>
  <c r="H574" i="81" s="1"/>
  <c r="S469" i="81"/>
  <c r="S570" i="81" s="1"/>
  <c r="D471" i="81"/>
  <c r="D572" i="81" s="1"/>
  <c r="AR472" i="81"/>
  <c r="AR573" i="81" s="1"/>
  <c r="E464" i="81"/>
  <c r="E565" i="81" s="1"/>
  <c r="AE465" i="81"/>
  <c r="AE566" i="81" s="1"/>
  <c r="Y467" i="81"/>
  <c r="Y568" i="81" s="1"/>
  <c r="T469" i="81"/>
  <c r="T570" i="81" s="1"/>
  <c r="W471" i="81"/>
  <c r="W572" i="81" s="1"/>
  <c r="N473" i="81"/>
  <c r="N574" i="81" s="1"/>
  <c r="K469" i="81"/>
  <c r="K570" i="81" s="1"/>
  <c r="J471" i="81"/>
  <c r="J572" i="81" s="1"/>
  <c r="AG472" i="81"/>
  <c r="AG573" i="81" s="1"/>
  <c r="AF474" i="81"/>
  <c r="AF575" i="81" s="1"/>
  <c r="D465" i="81"/>
  <c r="D566" i="81" s="1"/>
  <c r="Y466" i="81"/>
  <c r="Y567" i="81" s="1"/>
  <c r="X468" i="81"/>
  <c r="X569" i="81" s="1"/>
  <c r="C470" i="81"/>
  <c r="C571" i="81" s="1"/>
  <c r="B472" i="81"/>
  <c r="B573" i="81" s="1"/>
  <c r="A474" i="81"/>
  <c r="A575" i="81" s="1"/>
  <c r="Q470" i="81"/>
  <c r="Q571" i="81" s="1"/>
  <c r="V472" i="81"/>
  <c r="V573" i="81" s="1"/>
  <c r="O474" i="81"/>
  <c r="O575" i="81" s="1"/>
  <c r="F453" i="81"/>
  <c r="F554" i="81" s="1"/>
  <c r="V447" i="81"/>
  <c r="V548" i="81" s="1"/>
  <c r="D450" i="81"/>
  <c r="D551" i="81" s="1"/>
  <c r="AC447" i="81"/>
  <c r="AC548" i="81" s="1"/>
  <c r="E450" i="81"/>
  <c r="E551" i="81" s="1"/>
  <c r="X449" i="81"/>
  <c r="X550" i="81" s="1"/>
  <c r="E452" i="81"/>
  <c r="E553" i="81" s="1"/>
  <c r="Q460" i="81"/>
  <c r="Q561" i="81" s="1"/>
  <c r="K448" i="81"/>
  <c r="K549" i="81" s="1"/>
  <c r="F452" i="81"/>
  <c r="F553" i="81" s="1"/>
  <c r="S447" i="81"/>
  <c r="S548" i="81" s="1"/>
  <c r="J450" i="81"/>
  <c r="J551" i="81" s="1"/>
  <c r="Z447" i="81"/>
  <c r="Z548" i="81" s="1"/>
  <c r="I451" i="81"/>
  <c r="I552" i="81" s="1"/>
  <c r="C447" i="81"/>
  <c r="C548" i="81" s="1"/>
  <c r="D449" i="81"/>
  <c r="D550" i="81" s="1"/>
  <c r="L452" i="81"/>
  <c r="L553" i="81" s="1"/>
  <c r="E449" i="81"/>
  <c r="E550" i="81" s="1"/>
  <c r="Z451" i="81"/>
  <c r="Z552" i="81" s="1"/>
  <c r="W453" i="81"/>
  <c r="W554" i="81" s="1"/>
  <c r="P455" i="81"/>
  <c r="P556" i="81" s="1"/>
  <c r="H458" i="81"/>
  <c r="H559" i="81" s="1"/>
  <c r="AG452" i="81"/>
  <c r="AG553" i="81" s="1"/>
  <c r="A455" i="81"/>
  <c r="A556" i="81" s="1"/>
  <c r="S458" i="81"/>
  <c r="S559" i="81" s="1"/>
  <c r="P466" i="81"/>
  <c r="P567" i="81" s="1"/>
  <c r="Q451" i="81"/>
  <c r="Q552" i="81" s="1"/>
  <c r="B453" i="81"/>
  <c r="B554" i="81" s="1"/>
  <c r="W454" i="81"/>
  <c r="W555" i="81" s="1"/>
  <c r="L456" i="81"/>
  <c r="L557" i="81" s="1"/>
  <c r="AB459" i="81"/>
  <c r="AB560" i="81" s="1"/>
  <c r="Q447" i="81"/>
  <c r="Q548" i="81" s="1"/>
  <c r="AA449" i="81"/>
  <c r="AA550" i="81" s="1"/>
  <c r="W451" i="81"/>
  <c r="W552" i="81" s="1"/>
  <c r="Y453" i="81"/>
  <c r="Y554" i="81" s="1"/>
  <c r="U457" i="81"/>
  <c r="U558" i="81" s="1"/>
  <c r="AB460" i="81"/>
  <c r="AB561" i="81" s="1"/>
  <c r="H449" i="81"/>
  <c r="H550" i="81" s="1"/>
  <c r="X450" i="81"/>
  <c r="X551" i="81" s="1"/>
  <c r="AD452" i="81"/>
  <c r="AD553" i="81" s="1"/>
  <c r="S454" i="81"/>
  <c r="S555" i="81" s="1"/>
  <c r="X456" i="81"/>
  <c r="X557" i="81" s="1"/>
  <c r="W461" i="81"/>
  <c r="W562" i="81" s="1"/>
  <c r="AF453" i="81"/>
  <c r="AF554" i="81" s="1"/>
  <c r="E456" i="81"/>
  <c r="E557" i="81" s="1"/>
  <c r="I459" i="81"/>
  <c r="I560" i="81" s="1"/>
  <c r="V453" i="81"/>
  <c r="V554" i="81" s="1"/>
  <c r="N455" i="81"/>
  <c r="N556" i="81" s="1"/>
  <c r="F458" i="81"/>
  <c r="F559" i="81" s="1"/>
  <c r="C455" i="81"/>
  <c r="C556" i="81" s="1"/>
  <c r="D457" i="81"/>
  <c r="D558" i="81" s="1"/>
  <c r="Q459" i="81"/>
  <c r="Q560" i="81" s="1"/>
  <c r="J461" i="81"/>
  <c r="J562" i="81" s="1"/>
  <c r="AG462" i="81"/>
  <c r="AG563" i="81" s="1"/>
  <c r="E466" i="81"/>
  <c r="E567" i="81" s="1"/>
  <c r="T456" i="81"/>
  <c r="T557" i="81" s="1"/>
  <c r="D458" i="81"/>
  <c r="D559" i="81" s="1"/>
  <c r="X459" i="81"/>
  <c r="X560" i="81" s="1"/>
  <c r="AC461" i="81"/>
  <c r="AC562" i="81" s="1"/>
  <c r="W464" i="81"/>
  <c r="W565" i="81" s="1"/>
  <c r="X470" i="81"/>
  <c r="X571" i="81" s="1"/>
  <c r="E457" i="81"/>
  <c r="E558" i="81" s="1"/>
  <c r="R459" i="81"/>
  <c r="R560" i="81" s="1"/>
  <c r="K461" i="81"/>
  <c r="K562" i="81" s="1"/>
  <c r="J463" i="81"/>
  <c r="J564" i="81" s="1"/>
  <c r="O465" i="81"/>
  <c r="O566" i="81" s="1"/>
  <c r="B468" i="81"/>
  <c r="B569" i="81" s="1"/>
  <c r="Q455" i="81"/>
  <c r="Q556" i="81" s="1"/>
  <c r="AF456" i="81"/>
  <c r="AF557" i="81" s="1"/>
  <c r="F459" i="81"/>
  <c r="F560" i="81" s="1"/>
  <c r="AF460" i="81"/>
  <c r="AF561" i="81" s="1"/>
  <c r="V462" i="81"/>
  <c r="V563" i="81" s="1"/>
  <c r="Z465" i="81"/>
  <c r="Z566" i="81" s="1"/>
  <c r="J469" i="81"/>
  <c r="J570" i="81" s="1"/>
  <c r="Z461" i="81"/>
  <c r="Z562" i="81" s="1"/>
  <c r="AA463" i="81"/>
  <c r="AA564" i="81" s="1"/>
  <c r="U467" i="81"/>
  <c r="U568" i="81" s="1"/>
  <c r="M461" i="81"/>
  <c r="M562" i="81" s="1"/>
  <c r="Q463" i="81"/>
  <c r="Q564" i="81" s="1"/>
  <c r="S465" i="81"/>
  <c r="S566" i="81" s="1"/>
  <c r="S468" i="81"/>
  <c r="S569" i="81" s="1"/>
  <c r="V460" i="81"/>
  <c r="V561" i="81" s="1"/>
  <c r="AE462" i="81"/>
  <c r="AE563" i="81" s="1"/>
  <c r="N466" i="81"/>
  <c r="N567" i="81" s="1"/>
  <c r="I474" i="81"/>
  <c r="I575" i="81" s="1"/>
  <c r="T465" i="81"/>
  <c r="T566" i="81" s="1"/>
  <c r="S467" i="81"/>
  <c r="S568" i="81" s="1"/>
  <c r="R469" i="81"/>
  <c r="R570" i="81" s="1"/>
  <c r="C471" i="81"/>
  <c r="C572" i="81" s="1"/>
  <c r="AD472" i="81"/>
  <c r="AD573" i="81" s="1"/>
  <c r="AC474" i="81"/>
  <c r="AC575" i="81" s="1"/>
  <c r="C466" i="81"/>
  <c r="C567" i="81" s="1"/>
  <c r="AG467" i="81"/>
  <c r="AG568" i="81" s="1"/>
  <c r="W469" i="81"/>
  <c r="W570" i="81" s="1"/>
  <c r="V471" i="81"/>
  <c r="V572" i="81" s="1"/>
  <c r="Q473" i="81"/>
  <c r="Q574" i="81" s="1"/>
  <c r="X469" i="81"/>
  <c r="X570" i="81" s="1"/>
  <c r="I471" i="81"/>
  <c r="I572" i="81" s="1"/>
  <c r="M473" i="81"/>
  <c r="M574" i="81" s="1"/>
  <c r="K464" i="81"/>
  <c r="K565" i="81" s="1"/>
  <c r="D466" i="81"/>
  <c r="D567" i="81" s="1"/>
  <c r="C468" i="81"/>
  <c r="C569" i="81" s="1"/>
  <c r="AC469" i="81"/>
  <c r="AC570" i="81" s="1"/>
  <c r="AF471" i="81"/>
  <c r="AF572" i="81" s="1"/>
  <c r="W473" i="81"/>
  <c r="W574" i="81" s="1"/>
  <c r="P469" i="81"/>
  <c r="P570" i="81" s="1"/>
  <c r="S471" i="81"/>
  <c r="S572" i="81" s="1"/>
  <c r="E473" i="81"/>
  <c r="E574" i="81" s="1"/>
  <c r="N463" i="81"/>
  <c r="N564" i="81" s="1"/>
  <c r="I465" i="81"/>
  <c r="I566" i="81" s="1"/>
  <c r="AR466" i="81"/>
  <c r="AR567" i="81" s="1"/>
  <c r="AD468" i="81"/>
  <c r="AD569" i="81" s="1"/>
  <c r="P470" i="81"/>
  <c r="P571" i="81" s="1"/>
  <c r="H472" i="81"/>
  <c r="H573" i="81" s="1"/>
  <c r="N474" i="81"/>
  <c r="N575" i="81" s="1"/>
  <c r="W470" i="81"/>
  <c r="W571" i="81" s="1"/>
  <c r="AB472" i="81"/>
  <c r="AB573" i="81" s="1"/>
  <c r="U474" i="81"/>
  <c r="U575" i="81" s="1"/>
  <c r="B447" i="81"/>
  <c r="B548" i="81" s="1"/>
  <c r="H447" i="81"/>
  <c r="H548" i="81" s="1"/>
  <c r="B448" i="81"/>
  <c r="B549" i="81" s="1"/>
  <c r="C451" i="81"/>
  <c r="C552" i="81" s="1"/>
  <c r="I448" i="81"/>
  <c r="I549" i="81" s="1"/>
  <c r="O450" i="81"/>
  <c r="O551" i="81" s="1"/>
  <c r="AE449" i="81"/>
  <c r="AE550" i="81" s="1"/>
  <c r="Q452" i="81"/>
  <c r="Q553" i="81" s="1"/>
  <c r="AD463" i="81"/>
  <c r="AD564" i="81" s="1"/>
  <c r="R448" i="81"/>
  <c r="R549" i="81" s="1"/>
  <c r="U452" i="81"/>
  <c r="U553" i="81" s="1"/>
  <c r="AF447" i="81"/>
  <c r="AF548" i="81" s="1"/>
  <c r="T450" i="81"/>
  <c r="T551" i="81" s="1"/>
  <c r="AG447" i="81"/>
  <c r="AG548" i="81" s="1"/>
  <c r="AD451" i="81"/>
  <c r="AD552" i="81" s="1"/>
  <c r="I447" i="81"/>
  <c r="I548" i="81" s="1"/>
  <c r="L449" i="81"/>
  <c r="L550" i="81" s="1"/>
  <c r="L453" i="81"/>
  <c r="L554" i="81" s="1"/>
  <c r="P449" i="81"/>
  <c r="P550" i="81" s="1"/>
  <c r="B452" i="81"/>
  <c r="B553" i="81" s="1"/>
  <c r="D454" i="81"/>
  <c r="D555" i="81" s="1"/>
  <c r="AD455" i="81"/>
  <c r="AD556" i="81" s="1"/>
  <c r="N459" i="81"/>
  <c r="N560" i="81" s="1"/>
  <c r="A453" i="81"/>
  <c r="A554" i="81" s="1"/>
  <c r="J455" i="81"/>
  <c r="J556" i="81" s="1"/>
  <c r="AD458" i="81"/>
  <c r="AD559" i="81" s="1"/>
  <c r="K470" i="81"/>
  <c r="K571" i="81" s="1"/>
  <c r="V451" i="81"/>
  <c r="V552" i="81" s="1"/>
  <c r="H453" i="81"/>
  <c r="H554" i="81" s="1"/>
  <c r="AB454" i="81"/>
  <c r="AB555" i="81" s="1"/>
  <c r="V456" i="81"/>
  <c r="V557" i="81" s="1"/>
  <c r="J460" i="81"/>
  <c r="J561" i="81" s="1"/>
  <c r="AA447" i="81"/>
  <c r="AA548" i="81" s="1"/>
  <c r="H450" i="81"/>
  <c r="H551" i="81" s="1"/>
  <c r="AB451" i="81"/>
  <c r="AB552" i="81" s="1"/>
  <c r="G454" i="81"/>
  <c r="G555" i="81" s="1"/>
  <c r="AF457" i="81"/>
  <c r="AF558" i="81" s="1"/>
  <c r="H463" i="81"/>
  <c r="H564" i="81" s="1"/>
  <c r="M449" i="81"/>
  <c r="M550" i="81" s="1"/>
  <c r="AC450" i="81"/>
  <c r="AC551" i="81" s="1"/>
  <c r="C453" i="81"/>
  <c r="C554" i="81" s="1"/>
  <c r="X454" i="81"/>
  <c r="X555" i="81" s="1"/>
  <c r="M457" i="81"/>
  <c r="M558" i="81" s="1"/>
  <c r="AF462" i="81"/>
  <c r="AF563" i="81" s="1"/>
  <c r="B454" i="81"/>
  <c r="B555" i="81" s="1"/>
  <c r="AA456" i="81"/>
  <c r="AA557" i="81" s="1"/>
  <c r="AG459" i="81"/>
  <c r="AG560" i="81" s="1"/>
  <c r="AA453" i="81"/>
  <c r="AA554" i="81" s="1"/>
  <c r="AC455" i="81"/>
  <c r="AC556" i="81" s="1"/>
  <c r="AB458" i="81"/>
  <c r="AB559" i="81" s="1"/>
  <c r="I455" i="81"/>
  <c r="I556" i="81" s="1"/>
  <c r="J457" i="81"/>
  <c r="J558" i="81" s="1"/>
  <c r="W459" i="81"/>
  <c r="W560" i="81" s="1"/>
  <c r="S461" i="81"/>
  <c r="S562" i="81" s="1"/>
  <c r="D463" i="81"/>
  <c r="D564" i="81" s="1"/>
  <c r="R466" i="81"/>
  <c r="R567" i="81" s="1"/>
  <c r="Y456" i="81"/>
  <c r="Y557" i="81" s="1"/>
  <c r="J458" i="81"/>
  <c r="J559" i="81" s="1"/>
  <c r="G460" i="81"/>
  <c r="G561" i="81" s="1"/>
  <c r="H462" i="81"/>
  <c r="H563" i="81" s="1"/>
  <c r="E465" i="81"/>
  <c r="E566" i="81" s="1"/>
  <c r="G471" i="81"/>
  <c r="G572" i="81" s="1"/>
  <c r="L457" i="81"/>
  <c r="L558" i="81" s="1"/>
  <c r="Y459" i="81"/>
  <c r="Y560" i="81" s="1"/>
  <c r="P461" i="81"/>
  <c r="P562" i="81" s="1"/>
  <c r="O463" i="81"/>
  <c r="O564" i="81" s="1"/>
  <c r="X465" i="81"/>
  <c r="X566" i="81" s="1"/>
  <c r="O468" i="81"/>
  <c r="O569" i="81" s="1"/>
  <c r="V455" i="81"/>
  <c r="V556" i="81" s="1"/>
  <c r="F457" i="81"/>
  <c r="F558" i="81" s="1"/>
  <c r="M459" i="81"/>
  <c r="M560" i="81" s="1"/>
  <c r="G461" i="81"/>
  <c r="G562" i="81" s="1"/>
  <c r="AC462" i="81"/>
  <c r="AC563" i="81" s="1"/>
  <c r="J466" i="81"/>
  <c r="J567" i="81" s="1"/>
  <c r="P471" i="81"/>
  <c r="P572" i="81" s="1"/>
  <c r="D462" i="81"/>
  <c r="D563" i="81" s="1"/>
  <c r="D464" i="81"/>
  <c r="D565" i="81" s="1"/>
  <c r="AD467" i="81"/>
  <c r="AD568" i="81" s="1"/>
  <c r="V461" i="81"/>
  <c r="V562" i="81" s="1"/>
  <c r="V463" i="81"/>
  <c r="V564" i="81" s="1"/>
  <c r="AB465" i="81"/>
  <c r="AB566" i="81" s="1"/>
  <c r="AF468" i="81"/>
  <c r="AF569" i="81" s="1"/>
  <c r="I461" i="81"/>
  <c r="I562" i="81" s="1"/>
  <c r="AR462" i="81"/>
  <c r="AR563" i="81" s="1"/>
  <c r="AA466" i="81"/>
  <c r="AA567" i="81" s="1"/>
  <c r="Y463" i="81"/>
  <c r="Y564" i="81" s="1"/>
  <c r="AC465" i="81"/>
  <c r="AC566" i="81" s="1"/>
  <c r="AB467" i="81"/>
  <c r="AB568" i="81" s="1"/>
  <c r="AA469" i="81"/>
  <c r="AA570" i="81" s="1"/>
  <c r="L471" i="81"/>
  <c r="L572" i="81" s="1"/>
  <c r="L473" i="81"/>
  <c r="L574" i="81" s="1"/>
  <c r="P464" i="81"/>
  <c r="P565" i="81" s="1"/>
  <c r="I466" i="81"/>
  <c r="I567" i="81" s="1"/>
  <c r="A468" i="81"/>
  <c r="A569" i="81" s="1"/>
  <c r="AB469" i="81"/>
  <c r="AB570" i="81" s="1"/>
  <c r="AE471" i="81"/>
  <c r="AE572" i="81" s="1"/>
  <c r="V473" i="81"/>
  <c r="V574" i="81" s="1"/>
  <c r="AG469" i="81"/>
  <c r="AG570" i="81" s="1"/>
  <c r="R471" i="81"/>
  <c r="R572" i="81" s="1"/>
  <c r="R473" i="81"/>
  <c r="R574" i="81" s="1"/>
  <c r="R464" i="81"/>
  <c r="R565" i="81" s="1"/>
  <c r="K466" i="81"/>
  <c r="K567" i="81" s="1"/>
  <c r="I468" i="81"/>
  <c r="I569" i="81" s="1"/>
  <c r="H470" i="81"/>
  <c r="H571" i="81" s="1"/>
  <c r="M472" i="81"/>
  <c r="M573" i="81" s="1"/>
  <c r="AF473" i="81"/>
  <c r="AF574" i="81" s="1"/>
  <c r="Y469" i="81"/>
  <c r="Y570" i="81" s="1"/>
  <c r="AB471" i="81"/>
  <c r="AB572" i="81" s="1"/>
  <c r="J473" i="81"/>
  <c r="J574" i="81" s="1"/>
  <c r="W463" i="81"/>
  <c r="W564" i="81" s="1"/>
  <c r="N465" i="81"/>
  <c r="N566" i="81" s="1"/>
  <c r="H467" i="81"/>
  <c r="H568" i="81" s="1"/>
  <c r="B469" i="81"/>
  <c r="B570" i="81" s="1"/>
  <c r="V470" i="81"/>
  <c r="V571" i="81" s="1"/>
  <c r="U472" i="81"/>
  <c r="U573" i="81" s="1"/>
  <c r="T474" i="81"/>
  <c r="T575" i="81" s="1"/>
  <c r="B471" i="81"/>
  <c r="B572" i="81" s="1"/>
  <c r="A473" i="81"/>
  <c r="A574" i="81" s="1"/>
  <c r="G448" i="81"/>
  <c r="G549" i="81" s="1"/>
  <c r="T451" i="81"/>
  <c r="T552" i="81" s="1"/>
  <c r="C449" i="81"/>
  <c r="C550" i="81" s="1"/>
  <c r="O448" i="81"/>
  <c r="O549" i="81" s="1"/>
  <c r="X451" i="81"/>
  <c r="X552" i="81" s="1"/>
  <c r="P448" i="81"/>
  <c r="P549" i="81" s="1"/>
  <c r="Z450" i="81"/>
  <c r="Z551" i="81" s="1"/>
  <c r="E447" i="81"/>
  <c r="E548" i="81" s="1"/>
  <c r="AR449" i="81"/>
  <c r="AR550" i="81" s="1"/>
  <c r="AE452" i="81"/>
  <c r="AE553" i="81" s="1"/>
  <c r="Q469" i="81"/>
  <c r="Q570" i="81" s="1"/>
  <c r="F447" i="81"/>
  <c r="F548" i="81" s="1"/>
  <c r="Z448" i="81"/>
  <c r="Z549" i="81" s="1"/>
  <c r="AG453" i="81"/>
  <c r="AG554" i="81" s="1"/>
  <c r="AR447" i="81"/>
  <c r="AR548" i="81" s="1"/>
  <c r="AD450" i="81"/>
  <c r="AD551" i="81" s="1"/>
  <c r="F448" i="81"/>
  <c r="F549" i="81" s="1"/>
  <c r="K452" i="81"/>
  <c r="K553" i="81" s="1"/>
  <c r="O447" i="81"/>
  <c r="O548" i="81" s="1"/>
  <c r="T449" i="81"/>
  <c r="T550" i="81" s="1"/>
  <c r="J454" i="81"/>
  <c r="J555" i="81" s="1"/>
  <c r="K450" i="81"/>
  <c r="K551" i="81" s="1"/>
  <c r="G452" i="81"/>
  <c r="G553" i="81" s="1"/>
  <c r="K454" i="81"/>
  <c r="K555" i="81" s="1"/>
  <c r="H456" i="81"/>
  <c r="H557" i="81" s="1"/>
  <c r="AA459" i="81"/>
  <c r="AA560" i="81" s="1"/>
  <c r="G453" i="81"/>
  <c r="G554" i="81" s="1"/>
  <c r="X455" i="81"/>
  <c r="X556" i="81" s="1"/>
  <c r="B459" i="81"/>
  <c r="B560" i="81" s="1"/>
  <c r="A450" i="81"/>
  <c r="A551" i="81" s="1"/>
  <c r="AG451" i="81"/>
  <c r="AG552" i="81" s="1"/>
  <c r="N453" i="81"/>
  <c r="N554" i="81" s="1"/>
  <c r="AG454" i="81"/>
  <c r="AG555" i="81" s="1"/>
  <c r="AG456" i="81"/>
  <c r="AG557" i="81" s="1"/>
  <c r="W460" i="81"/>
  <c r="W561" i="81" s="1"/>
  <c r="A448" i="81"/>
  <c r="A549" i="81" s="1"/>
  <c r="M450" i="81"/>
  <c r="M551" i="81" s="1"/>
  <c r="AR451" i="81"/>
  <c r="AR552" i="81" s="1"/>
  <c r="R454" i="81"/>
  <c r="R555" i="81" s="1"/>
  <c r="M458" i="81"/>
  <c r="M559" i="81" s="1"/>
  <c r="AG464" i="81"/>
  <c r="AG565" i="81" s="1"/>
  <c r="R449" i="81"/>
  <c r="R550" i="81" s="1"/>
  <c r="B451" i="81"/>
  <c r="B552" i="81" s="1"/>
  <c r="J453" i="81"/>
  <c r="J554" i="81" s="1"/>
  <c r="AC454" i="81"/>
  <c r="AC555" i="81" s="1"/>
  <c r="A458" i="81"/>
  <c r="A559" i="81" s="1"/>
  <c r="M463" i="81"/>
  <c r="M564" i="81" s="1"/>
  <c r="H454" i="81"/>
  <c r="H555" i="81" s="1"/>
  <c r="A457" i="81"/>
  <c r="A558" i="81" s="1"/>
  <c r="O460" i="81"/>
  <c r="O561" i="81" s="1"/>
  <c r="C454" i="81"/>
  <c r="C555" i="81" s="1"/>
  <c r="F456" i="81"/>
  <c r="F557" i="81" s="1"/>
  <c r="V459" i="81"/>
  <c r="V560" i="81" s="1"/>
  <c r="O455" i="81"/>
  <c r="O556" i="81" s="1"/>
  <c r="V457" i="81"/>
  <c r="V558" i="81" s="1"/>
  <c r="AC459" i="81"/>
  <c r="AC560" i="81" s="1"/>
  <c r="X461" i="81"/>
  <c r="X562" i="81" s="1"/>
  <c r="I463" i="81"/>
  <c r="I564" i="81" s="1"/>
  <c r="AE466" i="81"/>
  <c r="AE567" i="81" s="1"/>
  <c r="AD456" i="81"/>
  <c r="AD557" i="81" s="1"/>
  <c r="O458" i="81"/>
  <c r="O559" i="81" s="1"/>
  <c r="M460" i="81"/>
  <c r="M561" i="81" s="1"/>
  <c r="N462" i="81"/>
  <c r="N563" i="81" s="1"/>
  <c r="G466" i="81"/>
  <c r="G567" i="81" s="1"/>
  <c r="C472" i="81"/>
  <c r="C573" i="81" s="1"/>
  <c r="R457" i="81"/>
  <c r="R558" i="81" s="1"/>
  <c r="AD459" i="81"/>
  <c r="AD560" i="81" s="1"/>
  <c r="Y461" i="81"/>
  <c r="Y562" i="81" s="1"/>
  <c r="T463" i="81"/>
  <c r="T564" i="81" s="1"/>
  <c r="AG465" i="81"/>
  <c r="AG566" i="81" s="1"/>
  <c r="AB468" i="81"/>
  <c r="AB569" i="81" s="1"/>
  <c r="AG455" i="81"/>
  <c r="AG556" i="81" s="1"/>
  <c r="X457" i="81"/>
  <c r="X558" i="81" s="1"/>
  <c r="S459" i="81"/>
  <c r="S560" i="81" s="1"/>
  <c r="L461" i="81"/>
  <c r="L562" i="81" s="1"/>
  <c r="F463" i="81"/>
  <c r="F564" i="81" s="1"/>
  <c r="W466" i="81"/>
  <c r="W567" i="81" s="1"/>
  <c r="P472" i="81"/>
  <c r="P573" i="81" s="1"/>
  <c r="J462" i="81"/>
  <c r="J563" i="81" s="1"/>
  <c r="AA464" i="81"/>
  <c r="AA565" i="81" s="1"/>
  <c r="E468" i="81"/>
  <c r="E569" i="81" s="1"/>
  <c r="AE461" i="81"/>
  <c r="AE562" i="81" s="1"/>
  <c r="AB463" i="81"/>
  <c r="AB564" i="81" s="1"/>
  <c r="M466" i="81"/>
  <c r="M567" i="81" s="1"/>
  <c r="M469" i="81"/>
  <c r="M570" i="81" s="1"/>
  <c r="R461" i="81"/>
  <c r="R562" i="81" s="1"/>
  <c r="C463" i="81"/>
  <c r="C564" i="81" s="1"/>
  <c r="W467" i="81"/>
  <c r="W568" i="81" s="1"/>
  <c r="I464" i="81"/>
  <c r="I565" i="81" s="1"/>
  <c r="B466" i="81"/>
  <c r="B567" i="81" s="1"/>
  <c r="G468" i="81"/>
  <c r="G569" i="81" s="1"/>
  <c r="AF469" i="81"/>
  <c r="AF570" i="81" s="1"/>
  <c r="Q471" i="81"/>
  <c r="Q572" i="81" s="1"/>
  <c r="U473" i="81"/>
  <c r="U574" i="81" s="1"/>
  <c r="AC464" i="81"/>
  <c r="AC565" i="81" s="1"/>
  <c r="V466" i="81"/>
  <c r="V567" i="81" s="1"/>
  <c r="H468" i="81"/>
  <c r="H569" i="81" s="1"/>
  <c r="F470" i="81"/>
  <c r="F571" i="81" s="1"/>
  <c r="E472" i="81"/>
  <c r="E573" i="81" s="1"/>
  <c r="AE473" i="81"/>
  <c r="AE574" i="81" s="1"/>
  <c r="A470" i="81"/>
  <c r="A571" i="81" s="1"/>
  <c r="AA471" i="81"/>
  <c r="AA572" i="81" s="1"/>
  <c r="AA473" i="81"/>
  <c r="AA574" i="81" s="1"/>
  <c r="X464" i="81"/>
  <c r="X565" i="81" s="1"/>
  <c r="Q466" i="81"/>
  <c r="Q567" i="81" s="1"/>
  <c r="P468" i="81"/>
  <c r="P569" i="81" s="1"/>
  <c r="N470" i="81"/>
  <c r="N571" i="81" s="1"/>
  <c r="S472" i="81"/>
  <c r="S573" i="81" s="1"/>
  <c r="F474" i="81"/>
  <c r="F575" i="81" s="1"/>
  <c r="B470" i="81"/>
  <c r="B571" i="81" s="1"/>
  <c r="AG471" i="81"/>
  <c r="AG572" i="81" s="1"/>
  <c r="S473" i="81"/>
  <c r="S574" i="81" s="1"/>
  <c r="AF463" i="81"/>
  <c r="AF564" i="81" s="1"/>
  <c r="W465" i="81"/>
  <c r="W566" i="81" s="1"/>
  <c r="Q467" i="81"/>
  <c r="Q568" i="81" s="1"/>
  <c r="G469" i="81"/>
  <c r="G570" i="81" s="1"/>
  <c r="AC470" i="81"/>
  <c r="AC571" i="81" s="1"/>
  <c r="AA472" i="81"/>
  <c r="AA573" i="81" s="1"/>
  <c r="AA474" i="81"/>
  <c r="AA575" i="81" s="1"/>
  <c r="K471" i="81"/>
  <c r="K572" i="81" s="1"/>
  <c r="K473" i="81"/>
  <c r="K574" i="81" s="1"/>
  <c r="G456" i="81"/>
  <c r="G557" i="81" s="1"/>
  <c r="AE451" i="81"/>
  <c r="AE552" i="81" s="1"/>
  <c r="X448" i="81"/>
  <c r="X549" i="81" s="1"/>
  <c r="A452" i="81"/>
  <c r="A553" i="81" s="1"/>
  <c r="AG448" i="81"/>
  <c r="AG549" i="81" s="1"/>
  <c r="N451" i="81"/>
  <c r="N552" i="81" s="1"/>
  <c r="K447" i="81"/>
  <c r="K548" i="81" s="1"/>
  <c r="F450" i="81"/>
  <c r="F551" i="81" s="1"/>
  <c r="AB453" i="81"/>
  <c r="AB554" i="81" s="1"/>
  <c r="L447" i="81"/>
  <c r="L548" i="81" s="1"/>
  <c r="AF449" i="81"/>
  <c r="AF550" i="81" s="1"/>
  <c r="AE454" i="81"/>
  <c r="AE555" i="81" s="1"/>
  <c r="E448" i="81"/>
  <c r="E549" i="81" s="1"/>
  <c r="H451" i="81"/>
  <c r="H552" i="81" s="1"/>
  <c r="M448" i="81"/>
  <c r="M549" i="81" s="1"/>
  <c r="R458" i="81"/>
  <c r="R559" i="81" s="1"/>
  <c r="U447" i="81"/>
  <c r="U548" i="81" s="1"/>
  <c r="C450" i="81"/>
  <c r="C551" i="81" s="1"/>
  <c r="T447" i="81"/>
  <c r="T548" i="81" s="1"/>
  <c r="P450" i="81"/>
  <c r="P551" i="81" s="1"/>
  <c r="M452" i="81"/>
  <c r="M553" i="81" s="1"/>
  <c r="P454" i="81"/>
  <c r="P555" i="81" s="1"/>
  <c r="R456" i="81"/>
  <c r="R557" i="81" s="1"/>
  <c r="C460" i="81"/>
  <c r="C561" i="81" s="1"/>
  <c r="M453" i="81"/>
  <c r="M554" i="81" s="1"/>
  <c r="AR455" i="81"/>
  <c r="AR556" i="81" s="1"/>
  <c r="O459" i="81"/>
  <c r="O560" i="81" s="1"/>
  <c r="G450" i="81"/>
  <c r="G551" i="81" s="1"/>
  <c r="C452" i="81"/>
  <c r="C553" i="81" s="1"/>
  <c r="S453" i="81"/>
  <c r="S554" i="81" s="1"/>
  <c r="B455" i="81"/>
  <c r="B556" i="81" s="1"/>
  <c r="AE457" i="81"/>
  <c r="AE558" i="81" s="1"/>
  <c r="N461" i="81"/>
  <c r="N562" i="81" s="1"/>
  <c r="L448" i="81"/>
  <c r="L549" i="81" s="1"/>
  <c r="R450" i="81"/>
  <c r="R551" i="81" s="1"/>
  <c r="D452" i="81"/>
  <c r="D553" i="81" s="1"/>
  <c r="L455" i="81"/>
  <c r="L556" i="81" s="1"/>
  <c r="W458" i="81"/>
  <c r="W559" i="81" s="1"/>
  <c r="L465" i="81"/>
  <c r="L566" i="81" s="1"/>
  <c r="W449" i="81"/>
  <c r="W550" i="81" s="1"/>
  <c r="M451" i="81"/>
  <c r="M552" i="81" s="1"/>
  <c r="O453" i="81"/>
  <c r="O554" i="81" s="1"/>
  <c r="AR454" i="81"/>
  <c r="AR555" i="81" s="1"/>
  <c r="X458" i="81"/>
  <c r="X559" i="81" s="1"/>
  <c r="U465" i="81"/>
  <c r="U566" i="81" s="1"/>
  <c r="N454" i="81"/>
  <c r="N555" i="81" s="1"/>
  <c r="N457" i="81"/>
  <c r="N558" i="81" s="1"/>
  <c r="AG460" i="81"/>
  <c r="AG561" i="81" s="1"/>
  <c r="I454" i="81"/>
  <c r="I555" i="81" s="1"/>
  <c r="Q456" i="81"/>
  <c r="Q557" i="81" s="1"/>
  <c r="P460" i="81"/>
  <c r="P561" i="81" s="1"/>
  <c r="T455" i="81"/>
  <c r="T556" i="81" s="1"/>
  <c r="AA457" i="81"/>
  <c r="AA558" i="81" s="1"/>
  <c r="F460" i="81"/>
  <c r="F561" i="81" s="1"/>
  <c r="AG461" i="81"/>
  <c r="AG562" i="81" s="1"/>
  <c r="S463" i="81"/>
  <c r="S564" i="81" s="1"/>
  <c r="L468" i="81"/>
  <c r="L569" i="81" s="1"/>
  <c r="K457" i="81"/>
  <c r="K558" i="81" s="1"/>
  <c r="U458" i="81"/>
  <c r="U559" i="81" s="1"/>
  <c r="Y460" i="81"/>
  <c r="Y561" i="81" s="1"/>
  <c r="U462" i="81"/>
  <c r="U563" i="81" s="1"/>
  <c r="AF466" i="81"/>
  <c r="AF567" i="81" s="1"/>
  <c r="Y473" i="81"/>
  <c r="Y574" i="81" s="1"/>
  <c r="W457" i="81"/>
  <c r="W558" i="81" s="1"/>
  <c r="H460" i="81"/>
  <c r="H561" i="81" s="1"/>
  <c r="B462" i="81"/>
  <c r="B563" i="81" s="1"/>
  <c r="Z463" i="81"/>
  <c r="Z564" i="81" s="1"/>
  <c r="AR465" i="81"/>
  <c r="AR566" i="81" s="1"/>
  <c r="V469" i="81"/>
  <c r="V570" i="81" s="1"/>
  <c r="D456" i="81"/>
  <c r="D557" i="81" s="1"/>
  <c r="AC457" i="81"/>
  <c r="AC558" i="81" s="1"/>
  <c r="AE459" i="81"/>
  <c r="AE560" i="81" s="1"/>
  <c r="U461" i="81"/>
  <c r="U562" i="81" s="1"/>
  <c r="U463" i="81"/>
  <c r="U564" i="81" s="1"/>
  <c r="K467" i="81"/>
  <c r="K568" i="81" s="1"/>
  <c r="AA460" i="81"/>
  <c r="AA561" i="81" s="1"/>
  <c r="Q462" i="81"/>
  <c r="Q563" i="81" s="1"/>
  <c r="R465" i="81"/>
  <c r="R566" i="81" s="1"/>
  <c r="R468" i="81"/>
  <c r="R569" i="81" s="1"/>
  <c r="E462" i="81"/>
  <c r="E563" i="81" s="1"/>
  <c r="AR463" i="81"/>
  <c r="AR564" i="81" s="1"/>
  <c r="Z466" i="81"/>
  <c r="Z567" i="81" s="1"/>
  <c r="AC472" i="81"/>
  <c r="AC573" i="81" s="1"/>
  <c r="AA461" i="81"/>
  <c r="AA562" i="81" s="1"/>
  <c r="L463" i="81"/>
  <c r="L564" i="81" s="1"/>
  <c r="AF467" i="81"/>
  <c r="AF568" i="81" s="1"/>
  <c r="O464" i="81"/>
  <c r="O565" i="81" s="1"/>
  <c r="H466" i="81"/>
  <c r="H567" i="81" s="1"/>
  <c r="M468" i="81"/>
  <c r="M569" i="81" s="1"/>
  <c r="L470" i="81"/>
  <c r="L571" i="81" s="1"/>
  <c r="Z471" i="81"/>
  <c r="Z572" i="81" s="1"/>
  <c r="Z473" i="81"/>
  <c r="Z574" i="81" s="1"/>
  <c r="B465" i="81"/>
  <c r="B566" i="81" s="1"/>
  <c r="AB466" i="81"/>
  <c r="AB567" i="81" s="1"/>
  <c r="N468" i="81"/>
  <c r="N569" i="81" s="1"/>
  <c r="M470" i="81"/>
  <c r="M571" i="81" s="1"/>
  <c r="K472" i="81"/>
  <c r="K573" i="81" s="1"/>
  <c r="D474" i="81"/>
  <c r="D575" i="81" s="1"/>
  <c r="G470" i="81"/>
  <c r="G571" i="81" s="1"/>
  <c r="F472" i="81"/>
  <c r="F573" i="81" s="1"/>
  <c r="E474" i="81"/>
  <c r="E575" i="81" s="1"/>
  <c r="C465" i="81"/>
  <c r="C566" i="81" s="1"/>
  <c r="AD466" i="81"/>
  <c r="AD567" i="81" s="1"/>
  <c r="V468" i="81"/>
  <c r="V569" i="81" s="1"/>
  <c r="U470" i="81"/>
  <c r="U571" i="81" s="1"/>
  <c r="Z472" i="81"/>
  <c r="Z573" i="81" s="1"/>
  <c r="L474" i="81"/>
  <c r="L575" i="81" s="1"/>
  <c r="I470" i="81"/>
  <c r="I571" i="81" s="1"/>
  <c r="A472" i="81"/>
  <c r="A573" i="81" s="1"/>
  <c r="AB473" i="81"/>
  <c r="AB574" i="81" s="1"/>
  <c r="M464" i="81"/>
  <c r="M565" i="81" s="1"/>
  <c r="AF465" i="81"/>
  <c r="AF566" i="81" s="1"/>
  <c r="Z467" i="81"/>
  <c r="Z568" i="81" s="1"/>
  <c r="L469" i="81"/>
  <c r="L570" i="81" s="1"/>
  <c r="F471" i="81"/>
  <c r="F572" i="81" s="1"/>
  <c r="F473" i="81"/>
  <c r="F574" i="81" s="1"/>
  <c r="AG474" i="81"/>
  <c r="AG575" i="81" s="1"/>
  <c r="T471" i="81"/>
  <c r="T572" i="81" s="1"/>
  <c r="T473" i="81"/>
  <c r="T574" i="81" s="1"/>
  <c r="AF450" i="81"/>
  <c r="AF551" i="81" s="1"/>
  <c r="N447" i="81"/>
  <c r="N548" i="81" s="1"/>
  <c r="S449" i="81"/>
  <c r="S550" i="81" s="1"/>
  <c r="W455" i="81"/>
  <c r="W556" i="81" s="1"/>
  <c r="AE448" i="81"/>
  <c r="AE549" i="81" s="1"/>
  <c r="P452" i="81"/>
  <c r="P553" i="81" s="1"/>
  <c r="D447" i="81"/>
  <c r="D548" i="81" s="1"/>
  <c r="AR448" i="81"/>
  <c r="AR549" i="81" s="1"/>
  <c r="Y451" i="81"/>
  <c r="Y552" i="81" s="1"/>
  <c r="AD447" i="81"/>
  <c r="AD548" i="81" s="1"/>
  <c r="Q450" i="81"/>
  <c r="Q551" i="81" s="1"/>
  <c r="AR453" i="81"/>
  <c r="AR554" i="81" s="1"/>
  <c r="R447" i="81"/>
  <c r="R548" i="81" s="1"/>
  <c r="S450" i="81"/>
  <c r="S551" i="81" s="1"/>
  <c r="E461" i="81"/>
  <c r="E562" i="81" s="1"/>
  <c r="S448" i="81"/>
  <c r="S549" i="81" s="1"/>
  <c r="S451" i="81"/>
  <c r="S552" i="81" s="1"/>
  <c r="AC448" i="81"/>
  <c r="AC549" i="81" s="1"/>
  <c r="AB447" i="81"/>
  <c r="AB548" i="81" s="1"/>
  <c r="N450" i="81"/>
  <c r="N551" i="81" s="1"/>
  <c r="Y447" i="81"/>
  <c r="Y548" i="81" s="1"/>
  <c r="AE450" i="81"/>
  <c r="AE551" i="81" s="1"/>
  <c r="R452" i="81"/>
  <c r="R553" i="81" s="1"/>
  <c r="U454" i="81"/>
  <c r="U555" i="81" s="1"/>
  <c r="AC456" i="81"/>
  <c r="AC557" i="81" s="1"/>
  <c r="F462" i="81"/>
  <c r="F563" i="81" s="1"/>
  <c r="X453" i="81"/>
  <c r="X554" i="81" s="1"/>
  <c r="K456" i="81"/>
  <c r="K557" i="81" s="1"/>
  <c r="E460" i="81"/>
  <c r="E561" i="81" s="1"/>
  <c r="L450" i="81"/>
  <c r="L551" i="81" s="1"/>
  <c r="I452" i="81"/>
  <c r="I553" i="81" s="1"/>
  <c r="AD453" i="81"/>
  <c r="AD554" i="81" s="1"/>
  <c r="K455" i="81"/>
  <c r="K556" i="81" s="1"/>
  <c r="L458" i="81"/>
  <c r="L559" i="81" s="1"/>
  <c r="S462" i="81"/>
  <c r="S563" i="81" s="1"/>
  <c r="AA448" i="81"/>
  <c r="AA549" i="81" s="1"/>
  <c r="W450" i="81"/>
  <c r="W551" i="81" s="1"/>
  <c r="J452" i="81"/>
  <c r="J553" i="81" s="1"/>
  <c r="S455" i="81"/>
  <c r="S556" i="81" s="1"/>
  <c r="AR458" i="81"/>
  <c r="AR559" i="81" s="1"/>
  <c r="Q448" i="81"/>
  <c r="Q549" i="81" s="1"/>
  <c r="AB449" i="81"/>
  <c r="AB550" i="81" s="1"/>
  <c r="R451" i="81"/>
  <c r="R552" i="81" s="1"/>
  <c r="Z453" i="81"/>
  <c r="Z554" i="81" s="1"/>
  <c r="D455" i="81"/>
  <c r="D556" i="81" s="1"/>
  <c r="H459" i="81"/>
  <c r="H560" i="81" s="1"/>
  <c r="AR452" i="81"/>
  <c r="AR553" i="81" s="1"/>
  <c r="AD454" i="81"/>
  <c r="AD555" i="81" s="1"/>
  <c r="Y457" i="81"/>
  <c r="Y558" i="81" s="1"/>
  <c r="AB461" i="81"/>
  <c r="AB562" i="81" s="1"/>
  <c r="O454" i="81"/>
  <c r="O555" i="81" s="1"/>
  <c r="AB456" i="81"/>
  <c r="AB557" i="81" s="1"/>
  <c r="D461" i="81"/>
  <c r="D562" i="81" s="1"/>
  <c r="AE455" i="81"/>
  <c r="AE556" i="81" s="1"/>
  <c r="C458" i="81"/>
  <c r="C559" i="81" s="1"/>
  <c r="L460" i="81"/>
  <c r="L561" i="81" s="1"/>
  <c r="A462" i="81"/>
  <c r="A563" i="81" s="1"/>
  <c r="X463" i="81"/>
  <c r="X564" i="81" s="1"/>
  <c r="V474" i="81"/>
  <c r="V575" i="81" s="1"/>
  <c r="Q457" i="81"/>
  <c r="Q558" i="81" s="1"/>
  <c r="Z458" i="81"/>
  <c r="Z559" i="81" s="1"/>
  <c r="AD460" i="81"/>
  <c r="AD561" i="81" s="1"/>
  <c r="AA462" i="81"/>
  <c r="AA563" i="81" s="1"/>
  <c r="AA467" i="81"/>
  <c r="AA568" i="81" s="1"/>
  <c r="AB474" i="81"/>
  <c r="AB575" i="81" s="1"/>
  <c r="E458" i="81"/>
  <c r="E559" i="81" s="1"/>
  <c r="N460" i="81"/>
  <c r="N561" i="81" s="1"/>
  <c r="I462" i="81"/>
  <c r="I563" i="81" s="1"/>
  <c r="B464" i="81"/>
  <c r="B565" i="81" s="1"/>
  <c r="T466" i="81"/>
  <c r="T567" i="81" s="1"/>
  <c r="AD470" i="81"/>
  <c r="AD571" i="81" s="1"/>
  <c r="J456" i="81"/>
  <c r="J557" i="81" s="1"/>
  <c r="K458" i="81"/>
  <c r="K559" i="81" s="1"/>
  <c r="A460" i="81"/>
  <c r="A561" i="81" s="1"/>
  <c r="AD461" i="81"/>
  <c r="AD562" i="81" s="1"/>
  <c r="AG463" i="81"/>
  <c r="AG564" i="81" s="1"/>
  <c r="T467" i="81"/>
  <c r="T568" i="81" s="1"/>
  <c r="AR460" i="81"/>
  <c r="AR561" i="81" s="1"/>
  <c r="W462" i="81"/>
  <c r="W563" i="81" s="1"/>
  <c r="AA465" i="81"/>
  <c r="AA566" i="81" s="1"/>
  <c r="AE468" i="81"/>
  <c r="AE569" i="81" s="1"/>
  <c r="K462" i="81"/>
  <c r="K563" i="81" s="1"/>
  <c r="F464" i="81"/>
  <c r="F565" i="81" s="1"/>
  <c r="D467" i="81"/>
  <c r="D568" i="81" s="1"/>
  <c r="G473" i="81"/>
  <c r="G574" i="81" s="1"/>
  <c r="AF461" i="81"/>
  <c r="AF562" i="81" s="1"/>
  <c r="AC463" i="81"/>
  <c r="AC564" i="81" s="1"/>
  <c r="AR467" i="81"/>
  <c r="AR568" i="81" s="1"/>
  <c r="V464" i="81"/>
  <c r="V565" i="81" s="1"/>
  <c r="O466" i="81"/>
  <c r="O567" i="81" s="1"/>
  <c r="T468" i="81"/>
  <c r="T569" i="81" s="1"/>
  <c r="R470" i="81"/>
  <c r="R571" i="81" s="1"/>
  <c r="AR471" i="81"/>
  <c r="AR572" i="81" s="1"/>
  <c r="AR473" i="81"/>
  <c r="AR574" i="81" s="1"/>
  <c r="G465" i="81"/>
  <c r="G566" i="81" s="1"/>
  <c r="A467" i="81"/>
  <c r="A568" i="81" s="1"/>
  <c r="AA468" i="81"/>
  <c r="AA569" i="81" s="1"/>
  <c r="S470" i="81"/>
  <c r="S571" i="81" s="1"/>
  <c r="R472" i="81"/>
  <c r="R573" i="81" s="1"/>
  <c r="K474" i="81"/>
  <c r="K575" i="81" s="1"/>
  <c r="T470" i="81"/>
  <c r="T571" i="81" s="1"/>
  <c r="L472" i="81"/>
  <c r="L573" i="81" s="1"/>
  <c r="R474" i="81"/>
  <c r="R575" i="81" s="1"/>
  <c r="H465" i="81"/>
  <c r="H566" i="81" s="1"/>
  <c r="B467" i="81"/>
  <c r="B568" i="81" s="1"/>
  <c r="A469" i="81"/>
  <c r="A570" i="81" s="1"/>
  <c r="AA470" i="81"/>
  <c r="AA571" i="81" s="1"/>
  <c r="AF472" i="81"/>
  <c r="AF573" i="81" s="1"/>
  <c r="S474" i="81"/>
  <c r="S575" i="81" s="1"/>
  <c r="O470" i="81"/>
  <c r="O571" i="81" s="1"/>
  <c r="G472" i="81"/>
  <c r="G573" i="81" s="1"/>
  <c r="G474" i="81"/>
  <c r="G575" i="81" s="1"/>
  <c r="S464" i="81"/>
  <c r="S565" i="81" s="1"/>
  <c r="F466" i="81"/>
  <c r="F567" i="81" s="1"/>
  <c r="AE467" i="81"/>
  <c r="AE568" i="81" s="1"/>
  <c r="U469" i="81"/>
  <c r="U570" i="81" s="1"/>
  <c r="O471" i="81"/>
  <c r="O572" i="81" s="1"/>
  <c r="O473" i="81"/>
  <c r="O574" i="81" s="1"/>
  <c r="Z469" i="81"/>
  <c r="Z570" i="81" s="1"/>
  <c r="Y471" i="81"/>
  <c r="Y572" i="81" s="1"/>
  <c r="AC473" i="81"/>
  <c r="AC574" i="81" s="1"/>
  <c r="K449" i="81"/>
  <c r="K550" i="81" s="1"/>
  <c r="Z452" i="81"/>
  <c r="Z553" i="81" s="1"/>
  <c r="AC458" i="81"/>
  <c r="AC559" i="81" s="1"/>
  <c r="N449" i="81"/>
  <c r="N550" i="81" s="1"/>
  <c r="AA452" i="81"/>
  <c r="AA553" i="81" s="1"/>
  <c r="J447" i="81"/>
  <c r="J548" i="81" s="1"/>
  <c r="F449" i="81"/>
  <c r="F550" i="81" s="1"/>
  <c r="C457" i="81"/>
  <c r="C558" i="81" s="1"/>
  <c r="C448" i="81"/>
  <c r="C549" i="81" s="1"/>
  <c r="AA450" i="81"/>
  <c r="AA551" i="81" s="1"/>
  <c r="Z454" i="81"/>
  <c r="Z555" i="81" s="1"/>
  <c r="X447" i="81"/>
  <c r="X548" i="81" s="1"/>
  <c r="AR450" i="81"/>
  <c r="AR551" i="81" s="1"/>
  <c r="W468" i="81"/>
  <c r="W569" i="81" s="1"/>
  <c r="I449" i="81"/>
  <c r="I550" i="81" s="1"/>
  <c r="V452" i="81"/>
  <c r="V553" i="81" s="1"/>
  <c r="J449" i="81"/>
  <c r="J550" i="81" s="1"/>
  <c r="H448" i="81"/>
  <c r="H549" i="81" s="1"/>
  <c r="Y450" i="81"/>
  <c r="Y551" i="81" s="1"/>
  <c r="T448" i="81"/>
  <c r="T549" i="81" s="1"/>
  <c r="E451" i="81"/>
  <c r="E552" i="81" s="1"/>
  <c r="W452" i="81"/>
  <c r="W553" i="81" s="1"/>
  <c r="AA454" i="81"/>
  <c r="AA555" i="81" s="1"/>
  <c r="G457" i="81"/>
  <c r="G558" i="81" s="1"/>
  <c r="H452" i="81"/>
  <c r="H553" i="81" s="1"/>
  <c r="AC453" i="81"/>
  <c r="AC554" i="81" s="1"/>
  <c r="H457" i="81"/>
  <c r="H558" i="81" s="1"/>
  <c r="U460" i="81"/>
  <c r="U561" i="81" s="1"/>
  <c r="AG450" i="81"/>
  <c r="AG551" i="81" s="1"/>
  <c r="S452" i="81"/>
  <c r="S553" i="81" s="1"/>
  <c r="F454" i="81"/>
  <c r="F555" i="81" s="1"/>
  <c r="R455" i="81"/>
  <c r="R556" i="81" s="1"/>
  <c r="AG458" i="81"/>
  <c r="AG559" i="81" s="1"/>
  <c r="T464" i="81"/>
  <c r="T565" i="81" s="1"/>
  <c r="AF448" i="81"/>
  <c r="AF549" i="81" s="1"/>
  <c r="AB450" i="81"/>
  <c r="AB551" i="81" s="1"/>
  <c r="O452" i="81"/>
  <c r="O553" i="81" s="1"/>
  <c r="Z455" i="81"/>
  <c r="Z556" i="81" s="1"/>
  <c r="G459" i="81"/>
  <c r="G560" i="81" s="1"/>
  <c r="V448" i="81"/>
  <c r="V549" i="81" s="1"/>
  <c r="AG449" i="81"/>
  <c r="AG550" i="81" s="1"/>
  <c r="AC451" i="81"/>
  <c r="AC552" i="81" s="1"/>
  <c r="AE453" i="81"/>
  <c r="AE554" i="81" s="1"/>
  <c r="M455" i="81"/>
  <c r="M556" i="81" s="1"/>
  <c r="U459" i="81"/>
  <c r="U560" i="81" s="1"/>
  <c r="D453" i="81"/>
  <c r="D554" i="81" s="1"/>
  <c r="F455" i="81"/>
  <c r="F556" i="81" s="1"/>
  <c r="B458" i="81"/>
  <c r="B559" i="81" s="1"/>
  <c r="R463" i="81"/>
  <c r="R564" i="81" s="1"/>
  <c r="T454" i="81"/>
  <c r="T555" i="81" s="1"/>
  <c r="B457" i="81"/>
  <c r="B558" i="81" s="1"/>
  <c r="J468" i="81"/>
  <c r="J569" i="81" s="1"/>
  <c r="A456" i="81"/>
  <c r="A557" i="81" s="1"/>
  <c r="T458" i="81"/>
  <c r="T559" i="81" s="1"/>
  <c r="R460" i="81"/>
  <c r="R561" i="81" s="1"/>
  <c r="G462" i="81"/>
  <c r="G563" i="81" s="1"/>
  <c r="J464" i="81"/>
  <c r="J565" i="81" s="1"/>
  <c r="B456" i="81"/>
  <c r="B557" i="81" s="1"/>
  <c r="AB457" i="81"/>
  <c r="AB558" i="81" s="1"/>
  <c r="AE458" i="81"/>
  <c r="AE559" i="81" s="1"/>
  <c r="F461" i="81"/>
  <c r="F562" i="81" s="1"/>
  <c r="E463" i="81"/>
  <c r="E564" i="81" s="1"/>
  <c r="Y468" i="81"/>
  <c r="Y569" i="81" s="1"/>
  <c r="C456" i="81"/>
  <c r="C557" i="81" s="1"/>
  <c r="P458" i="81"/>
  <c r="P559" i="81" s="1"/>
  <c r="S460" i="81"/>
  <c r="S561" i="81" s="1"/>
  <c r="O462" i="81"/>
  <c r="O563" i="81" s="1"/>
  <c r="L464" i="81"/>
  <c r="L565" i="81" s="1"/>
  <c r="AG466" i="81"/>
  <c r="AG567" i="81" s="1"/>
  <c r="J472" i="81"/>
  <c r="J573" i="81" s="1"/>
  <c r="P456" i="81"/>
  <c r="P557" i="81" s="1"/>
  <c r="Q458" i="81"/>
  <c r="Q559" i="81" s="1"/>
  <c r="I460" i="81"/>
  <c r="I561" i="81" s="1"/>
  <c r="AR461" i="81"/>
  <c r="AR562" i="81" s="1"/>
  <c r="C464" i="81"/>
  <c r="C565" i="81" s="1"/>
  <c r="AC467" i="81"/>
  <c r="AC568" i="81" s="1"/>
  <c r="C461" i="81"/>
  <c r="C562" i="81" s="1"/>
  <c r="B463" i="81"/>
  <c r="B564" i="81" s="1"/>
  <c r="X466" i="81"/>
  <c r="X567" i="81" s="1"/>
  <c r="AE469" i="81"/>
  <c r="AE570" i="81" s="1"/>
  <c r="X462" i="81"/>
  <c r="X563" i="81" s="1"/>
  <c r="Q464" i="81"/>
  <c r="Q565" i="81" s="1"/>
  <c r="M467" i="81"/>
  <c r="M568" i="81" s="1"/>
  <c r="C474" i="81"/>
  <c r="C575" i="81" s="1"/>
  <c r="L462" i="81"/>
  <c r="L563" i="81" s="1"/>
  <c r="G464" i="81"/>
  <c r="G565" i="81" s="1"/>
  <c r="U468" i="81"/>
  <c r="U569" i="81" s="1"/>
  <c r="AB464" i="81"/>
  <c r="AB565" i="81" s="1"/>
  <c r="U466" i="81"/>
  <c r="U567" i="81" s="1"/>
  <c r="Z468" i="81"/>
  <c r="Z569" i="81" s="1"/>
  <c r="Y470" i="81"/>
  <c r="Y571" i="81" s="1"/>
  <c r="D472" i="81"/>
  <c r="D573" i="81" s="1"/>
  <c r="J474" i="81"/>
  <c r="J575" i="81" s="1"/>
  <c r="P465" i="81"/>
  <c r="P566" i="81" s="1"/>
  <c r="J467" i="81"/>
  <c r="J568" i="81" s="1"/>
  <c r="AG468" i="81"/>
  <c r="AG569" i="81" s="1"/>
  <c r="AF470" i="81"/>
  <c r="AF571" i="81" s="1"/>
  <c r="X472" i="81"/>
  <c r="X573" i="81" s="1"/>
  <c r="Q474" i="81"/>
  <c r="Q575" i="81" s="1"/>
  <c r="Z470" i="81"/>
  <c r="Z571" i="81" s="1"/>
  <c r="Y472" i="81"/>
  <c r="Y573" i="81" s="1"/>
  <c r="X474" i="81"/>
  <c r="X575" i="81" s="1"/>
  <c r="Q465" i="81"/>
  <c r="Q566" i="81" s="1"/>
  <c r="G467" i="81"/>
  <c r="G568" i="81" s="1"/>
  <c r="F469" i="81"/>
  <c r="F570" i="81" s="1"/>
  <c r="E471" i="81"/>
  <c r="E572" i="81" s="1"/>
  <c r="D473" i="81"/>
  <c r="D574" i="81" s="1"/>
  <c r="Y474" i="81"/>
  <c r="Y575" i="81" s="1"/>
  <c r="AB470" i="81"/>
  <c r="AB571" i="81" s="1"/>
  <c r="N472" i="81"/>
  <c r="N573" i="81" s="1"/>
  <c r="M474" i="81"/>
  <c r="M575" i="81" s="1"/>
  <c r="Z464" i="81"/>
  <c r="Z565" i="81" s="1"/>
  <c r="L466" i="81"/>
  <c r="L567" i="81" s="1"/>
  <c r="K468" i="81"/>
  <c r="K569" i="81" s="1"/>
  <c r="AD469" i="81"/>
  <c r="AD570" i="81" s="1"/>
  <c r="X471" i="81"/>
  <c r="X572" i="81" s="1"/>
  <c r="X473" i="81"/>
  <c r="X574" i="81" s="1"/>
  <c r="D470" i="81"/>
  <c r="D571" i="81" s="1"/>
  <c r="I472" i="81"/>
  <c r="I573" i="81" s="1"/>
  <c r="B474" i="81"/>
  <c r="B575" i="81" s="1"/>
  <c r="AB381" i="81"/>
  <c r="AB482" i="81" s="1"/>
  <c r="AB378" i="81"/>
  <c r="AB479" i="81" s="1"/>
  <c r="L399" i="81"/>
  <c r="L500" i="81" s="1"/>
  <c r="F386" i="81"/>
  <c r="F487" i="81" s="1"/>
  <c r="J378" i="81"/>
  <c r="J479" i="81" s="1"/>
  <c r="Z397" i="81"/>
  <c r="Z498" i="81" s="1"/>
  <c r="V385" i="81"/>
  <c r="V486" i="81" s="1"/>
  <c r="AD377" i="81"/>
  <c r="AD478" i="81" s="1"/>
  <c r="E399" i="81"/>
  <c r="E500" i="81" s="1"/>
  <c r="G388" i="81"/>
  <c r="G489" i="81" s="1"/>
  <c r="Z390" i="81"/>
  <c r="Z491" i="81" s="1"/>
  <c r="Q392" i="81"/>
  <c r="Q493" i="81" s="1"/>
  <c r="F399" i="81"/>
  <c r="F500" i="81" s="1"/>
  <c r="S394" i="81"/>
  <c r="S495" i="81" s="1"/>
  <c r="AG395" i="81"/>
  <c r="AG496" i="81" s="1"/>
  <c r="I398" i="81"/>
  <c r="I499" i="81" s="1"/>
  <c r="N400" i="81"/>
  <c r="N501" i="81" s="1"/>
  <c r="AR401" i="81"/>
  <c r="AR502" i="81" s="1"/>
  <c r="Y403" i="81"/>
  <c r="Y504" i="81" s="1"/>
  <c r="AA406" i="81"/>
  <c r="AA507" i="81" s="1"/>
  <c r="L408" i="81"/>
  <c r="L509" i="81" s="1"/>
  <c r="AE409" i="81"/>
  <c r="AE510" i="81" s="1"/>
  <c r="C413" i="81"/>
  <c r="C514" i="81" s="1"/>
  <c r="K417" i="81"/>
  <c r="K518" i="81" s="1"/>
  <c r="R401" i="81"/>
  <c r="R502" i="81" s="1"/>
  <c r="N403" i="81"/>
  <c r="N504" i="81" s="1"/>
  <c r="Y404" i="81"/>
  <c r="Y505" i="81" s="1"/>
  <c r="C406" i="81"/>
  <c r="C507" i="81" s="1"/>
  <c r="E408" i="81"/>
  <c r="E509" i="81" s="1"/>
  <c r="J410" i="81"/>
  <c r="J511" i="81" s="1"/>
  <c r="AA413" i="81"/>
  <c r="AA514" i="81" s="1"/>
  <c r="S419" i="81"/>
  <c r="S520" i="81" s="1"/>
  <c r="V395" i="81"/>
  <c r="V496" i="81" s="1"/>
  <c r="S397" i="81"/>
  <c r="S498" i="81" s="1"/>
  <c r="R399" i="81"/>
  <c r="R500" i="81" s="1"/>
  <c r="F401" i="81"/>
  <c r="F502" i="81" s="1"/>
  <c r="B403" i="81"/>
  <c r="B504" i="81" s="1"/>
  <c r="K405" i="81"/>
  <c r="K506" i="81" s="1"/>
  <c r="G407" i="81"/>
  <c r="G508" i="81" s="1"/>
  <c r="AR408" i="81"/>
  <c r="AR509" i="81" s="1"/>
  <c r="S410" i="81"/>
  <c r="S511" i="81" s="1"/>
  <c r="S413" i="81"/>
  <c r="S514" i="81" s="1"/>
  <c r="AG418" i="81"/>
  <c r="AG519" i="81" s="1"/>
  <c r="AG393" i="81"/>
  <c r="AG494" i="81" s="1"/>
  <c r="I396" i="81"/>
  <c r="I497" i="81" s="1"/>
  <c r="X397" i="81"/>
  <c r="X498" i="81" s="1"/>
  <c r="B399" i="81"/>
  <c r="B500" i="81" s="1"/>
  <c r="M401" i="81"/>
  <c r="M502" i="81" s="1"/>
  <c r="V403" i="81"/>
  <c r="V504" i="81" s="1"/>
  <c r="E405" i="81"/>
  <c r="E506" i="81" s="1"/>
  <c r="AC406" i="81"/>
  <c r="AC507" i="81" s="1"/>
  <c r="K409" i="81"/>
  <c r="K510" i="81" s="1"/>
  <c r="AC411" i="81"/>
  <c r="AC512" i="81" s="1"/>
  <c r="AF414" i="81"/>
  <c r="AF515" i="81" s="1"/>
  <c r="T421" i="81"/>
  <c r="T522" i="81" s="1"/>
  <c r="AA392" i="81"/>
  <c r="AA493" i="81" s="1"/>
  <c r="J395" i="81"/>
  <c r="J496" i="81" s="1"/>
  <c r="R396" i="81"/>
  <c r="R497" i="81" s="1"/>
  <c r="AA398" i="81"/>
  <c r="AA499" i="81" s="1"/>
  <c r="Q400" i="81"/>
  <c r="Q501" i="81" s="1"/>
  <c r="A402" i="81"/>
  <c r="A503" i="81" s="1"/>
  <c r="P403" i="81"/>
  <c r="P504" i="81" s="1"/>
  <c r="AD405" i="81"/>
  <c r="AD506" i="81" s="1"/>
  <c r="Z407" i="81"/>
  <c r="Z508" i="81" s="1"/>
  <c r="L409" i="81"/>
  <c r="L510" i="81" s="1"/>
  <c r="AA410" i="81"/>
  <c r="AA511" i="81" s="1"/>
  <c r="I413" i="81"/>
  <c r="I514" i="81" s="1"/>
  <c r="D418" i="81"/>
  <c r="D519" i="81" s="1"/>
  <c r="V393" i="81"/>
  <c r="V494" i="81" s="1"/>
  <c r="K395" i="81"/>
  <c r="K496" i="81" s="1"/>
  <c r="Y397" i="81"/>
  <c r="Y498" i="81" s="1"/>
  <c r="D399" i="81"/>
  <c r="D500" i="81" s="1"/>
  <c r="U401" i="81"/>
  <c r="U502" i="81" s="1"/>
  <c r="Q403" i="81"/>
  <c r="Q504" i="81" s="1"/>
  <c r="G405" i="81"/>
  <c r="G506" i="81" s="1"/>
  <c r="Y406" i="81"/>
  <c r="Y507" i="81" s="1"/>
  <c r="P408" i="81"/>
  <c r="P509" i="81" s="1"/>
  <c r="L411" i="81"/>
  <c r="L512" i="81" s="1"/>
  <c r="X415" i="81"/>
  <c r="X516" i="81" s="1"/>
  <c r="AC391" i="81"/>
  <c r="AC492" i="81" s="1"/>
  <c r="A394" i="81"/>
  <c r="A495" i="81" s="1"/>
  <c r="X395" i="81"/>
  <c r="X496" i="81" s="1"/>
  <c r="AG396" i="81"/>
  <c r="AG497" i="81" s="1"/>
  <c r="AC398" i="81"/>
  <c r="AC499" i="81" s="1"/>
  <c r="W400" i="81"/>
  <c r="W501" i="81" s="1"/>
  <c r="Z402" i="81"/>
  <c r="Z503" i="81" s="1"/>
  <c r="AG404" i="81"/>
  <c r="AG505" i="81" s="1"/>
  <c r="J407" i="81"/>
  <c r="J508" i="81" s="1"/>
  <c r="V408" i="81"/>
  <c r="V509" i="81" s="1"/>
  <c r="AD409" i="81"/>
  <c r="AD510" i="81" s="1"/>
  <c r="J412" i="81"/>
  <c r="J513" i="81" s="1"/>
  <c r="C417" i="81"/>
  <c r="C518" i="81" s="1"/>
  <c r="X400" i="81"/>
  <c r="X501" i="81" s="1"/>
  <c r="J402" i="81"/>
  <c r="J503" i="81" s="1"/>
  <c r="M404" i="81"/>
  <c r="M505" i="81" s="1"/>
  <c r="AF405" i="81"/>
  <c r="AF506" i="81" s="1"/>
  <c r="K407" i="81"/>
  <c r="K508" i="81" s="1"/>
  <c r="H410" i="81"/>
  <c r="H511" i="81" s="1"/>
  <c r="AA412" i="81"/>
  <c r="AA513" i="81" s="1"/>
  <c r="U416" i="81"/>
  <c r="U517" i="81" s="1"/>
  <c r="W416" i="81"/>
  <c r="W517" i="81" s="1"/>
  <c r="K418" i="81"/>
  <c r="K519" i="81" s="1"/>
  <c r="R419" i="81"/>
  <c r="R520" i="81" s="1"/>
  <c r="O420" i="81"/>
  <c r="O521" i="81" s="1"/>
  <c r="Q423" i="81"/>
  <c r="Q524" i="81" s="1"/>
  <c r="C412" i="81"/>
  <c r="C513" i="81" s="1"/>
  <c r="AF413" i="81"/>
  <c r="AF514" i="81" s="1"/>
  <c r="AF415" i="81"/>
  <c r="AF516" i="81" s="1"/>
  <c r="AR416" i="81"/>
  <c r="AR517" i="81" s="1"/>
  <c r="P418" i="81"/>
  <c r="P519" i="81" s="1"/>
  <c r="T419" i="81"/>
  <c r="T520" i="81" s="1"/>
  <c r="R424" i="81"/>
  <c r="R525" i="81" s="1"/>
  <c r="T412" i="81"/>
  <c r="T513" i="81" s="1"/>
  <c r="U414" i="81"/>
  <c r="U515" i="81" s="1"/>
  <c r="E417" i="81"/>
  <c r="E518" i="81" s="1"/>
  <c r="AC419" i="81"/>
  <c r="AC520" i="81" s="1"/>
  <c r="A423" i="81"/>
  <c r="A524" i="81" s="1"/>
  <c r="H428" i="81"/>
  <c r="H529" i="81" s="1"/>
  <c r="F412" i="81"/>
  <c r="F513" i="81" s="1"/>
  <c r="I414" i="81"/>
  <c r="I515" i="81" s="1"/>
  <c r="AB415" i="81"/>
  <c r="AB516" i="81" s="1"/>
  <c r="O419" i="81"/>
  <c r="O520" i="81" s="1"/>
  <c r="J421" i="81"/>
  <c r="J522" i="81" s="1"/>
  <c r="G425" i="81"/>
  <c r="G526" i="81" s="1"/>
  <c r="N416" i="81"/>
  <c r="N517" i="81" s="1"/>
  <c r="AF417" i="81"/>
  <c r="AF518" i="81" s="1"/>
  <c r="H419" i="81"/>
  <c r="H520" i="81" s="1"/>
  <c r="AF423" i="81"/>
  <c r="AF524" i="81" s="1"/>
  <c r="Z410" i="81"/>
  <c r="Z511" i="81" s="1"/>
  <c r="W412" i="81"/>
  <c r="W513" i="81" s="1"/>
  <c r="AD414" i="81"/>
  <c r="AD515" i="81" s="1"/>
  <c r="Q417" i="81"/>
  <c r="Q518" i="81" s="1"/>
  <c r="C420" i="81"/>
  <c r="C521" i="81" s="1"/>
  <c r="K423" i="81"/>
  <c r="K524" i="81" s="1"/>
  <c r="D422" i="81"/>
  <c r="D523" i="81" s="1"/>
  <c r="AR422" i="81"/>
  <c r="AR523" i="81" s="1"/>
  <c r="K425" i="81"/>
  <c r="K526" i="81" s="1"/>
  <c r="AA426" i="81"/>
  <c r="AA527" i="81" s="1"/>
  <c r="AE428" i="81"/>
  <c r="AE529" i="81" s="1"/>
  <c r="AG432" i="81"/>
  <c r="AG533" i="81" s="1"/>
  <c r="M420" i="81"/>
  <c r="M521" i="81" s="1"/>
  <c r="V421" i="81"/>
  <c r="V522" i="81" s="1"/>
  <c r="L424" i="81"/>
  <c r="L525" i="81" s="1"/>
  <c r="L425" i="81"/>
  <c r="L526" i="81" s="1"/>
  <c r="AA427" i="81"/>
  <c r="AA528" i="81" s="1"/>
  <c r="Z429" i="81"/>
  <c r="Z530" i="81" s="1"/>
  <c r="V432" i="81"/>
  <c r="V533" i="81" s="1"/>
  <c r="G421" i="81"/>
  <c r="G522" i="81" s="1"/>
  <c r="U422" i="81"/>
  <c r="U523" i="81" s="1"/>
  <c r="E425" i="81"/>
  <c r="E526" i="81" s="1"/>
  <c r="X426" i="81"/>
  <c r="X527" i="81" s="1"/>
  <c r="AR427" i="81"/>
  <c r="AR528" i="81" s="1"/>
  <c r="H430" i="81"/>
  <c r="H531" i="81" s="1"/>
  <c r="I437" i="81"/>
  <c r="I538" i="81" s="1"/>
  <c r="V420" i="81"/>
  <c r="V521" i="81" s="1"/>
  <c r="G423" i="81"/>
  <c r="G524" i="81" s="1"/>
  <c r="U424" i="81"/>
  <c r="U525" i="81" s="1"/>
  <c r="D426" i="81"/>
  <c r="D527" i="81" s="1"/>
  <c r="D429" i="81"/>
  <c r="D530" i="81" s="1"/>
  <c r="M432" i="81"/>
  <c r="M533" i="81" s="1"/>
  <c r="Q426" i="81"/>
  <c r="Q527" i="81" s="1"/>
  <c r="AD427" i="81"/>
  <c r="AD528" i="81" s="1"/>
  <c r="C430" i="81"/>
  <c r="C531" i="81" s="1"/>
  <c r="A433" i="81"/>
  <c r="A534" i="81" s="1"/>
  <c r="V424" i="81"/>
  <c r="V525" i="81" s="1"/>
  <c r="G427" i="81"/>
  <c r="G528" i="81" s="1"/>
  <c r="AR428" i="81"/>
  <c r="AR529" i="81" s="1"/>
  <c r="W433" i="81"/>
  <c r="W534" i="81" s="1"/>
  <c r="S422" i="81"/>
  <c r="S523" i="81" s="1"/>
  <c r="B424" i="81"/>
  <c r="B525" i="81" s="1"/>
  <c r="N426" i="81"/>
  <c r="N527" i="81" s="1"/>
  <c r="AF427" i="81"/>
  <c r="AF528" i="81" s="1"/>
  <c r="E430" i="81"/>
  <c r="E531" i="81" s="1"/>
  <c r="S435" i="81"/>
  <c r="S536" i="81" s="1"/>
  <c r="N430" i="81"/>
  <c r="N531" i="81" s="1"/>
  <c r="C432" i="81"/>
  <c r="C533" i="81" s="1"/>
  <c r="Y433" i="81"/>
  <c r="Y534" i="81" s="1"/>
  <c r="AA435" i="81"/>
  <c r="AA536" i="81" s="1"/>
  <c r="S437" i="81"/>
  <c r="S538" i="81" s="1"/>
  <c r="Z439" i="81"/>
  <c r="Z540" i="81" s="1"/>
  <c r="A444" i="81"/>
  <c r="A545" i="81" s="1"/>
  <c r="AE432" i="81"/>
  <c r="AE533" i="81" s="1"/>
  <c r="X434" i="81"/>
  <c r="X535" i="81" s="1"/>
  <c r="C436" i="81"/>
  <c r="C537" i="81" s="1"/>
  <c r="J438" i="81"/>
  <c r="J539" i="81" s="1"/>
  <c r="D443" i="81"/>
  <c r="D544" i="81" s="1"/>
  <c r="AC434" i="81"/>
  <c r="AC535" i="81" s="1"/>
  <c r="V436" i="81"/>
  <c r="V537" i="81" s="1"/>
  <c r="AB438" i="81"/>
  <c r="AB539" i="81" s="1"/>
  <c r="AE441" i="81"/>
  <c r="AE542" i="81" s="1"/>
  <c r="Q446" i="81"/>
  <c r="Q547" i="81" s="1"/>
  <c r="T430" i="81"/>
  <c r="T531" i="81" s="1"/>
  <c r="W432" i="81"/>
  <c r="W533" i="81" s="1"/>
  <c r="P434" i="81"/>
  <c r="P535" i="81" s="1"/>
  <c r="AA436" i="81"/>
  <c r="AA537" i="81" s="1"/>
  <c r="AD439" i="81"/>
  <c r="AD540" i="81" s="1"/>
  <c r="K444" i="81"/>
  <c r="K545" i="81" s="1"/>
  <c r="AE431" i="81"/>
  <c r="AE532" i="81" s="1"/>
  <c r="AB433" i="81"/>
  <c r="AB534" i="81" s="1"/>
  <c r="D435" i="81"/>
  <c r="D536" i="81" s="1"/>
  <c r="AF436" i="81"/>
  <c r="AF537" i="81" s="1"/>
  <c r="Q438" i="81"/>
  <c r="Q539" i="81" s="1"/>
  <c r="P442" i="81"/>
  <c r="P543" i="81" s="1"/>
  <c r="D434" i="81"/>
  <c r="D535" i="81" s="1"/>
  <c r="F436" i="81"/>
  <c r="F537" i="81" s="1"/>
  <c r="AE437" i="81"/>
  <c r="AE538" i="81" s="1"/>
  <c r="I440" i="81"/>
  <c r="I541" i="81" s="1"/>
  <c r="AC429" i="81"/>
  <c r="AC530" i="81" s="1"/>
  <c r="AA431" i="81"/>
  <c r="AA532" i="81" s="1"/>
  <c r="I434" i="81"/>
  <c r="I535" i="81" s="1"/>
  <c r="B436" i="81"/>
  <c r="B537" i="81" s="1"/>
  <c r="N438" i="81"/>
  <c r="N539" i="81" s="1"/>
  <c r="Q441" i="81"/>
  <c r="Q542" i="81" s="1"/>
  <c r="Y439" i="81"/>
  <c r="Y540" i="81" s="1"/>
  <c r="T441" i="81"/>
  <c r="T542" i="81" s="1"/>
  <c r="I443" i="81"/>
  <c r="I544" i="81" s="1"/>
  <c r="R445" i="81"/>
  <c r="R546" i="81" s="1"/>
  <c r="AG444" i="81"/>
  <c r="AG545" i="81" s="1"/>
  <c r="N446" i="81"/>
  <c r="N547" i="81" s="1"/>
  <c r="N444" i="81"/>
  <c r="N545" i="81" s="1"/>
  <c r="AD446" i="81"/>
  <c r="AD547" i="81" s="1"/>
  <c r="AG439" i="81"/>
  <c r="AG540" i="81" s="1"/>
  <c r="J441" i="81"/>
  <c r="J542" i="81" s="1"/>
  <c r="X442" i="81"/>
  <c r="X543" i="81" s="1"/>
  <c r="D445" i="81"/>
  <c r="D546" i="81" s="1"/>
  <c r="AE446" i="81"/>
  <c r="AE547" i="81" s="1"/>
  <c r="K438" i="81"/>
  <c r="K539" i="81" s="1"/>
  <c r="Q440" i="81"/>
  <c r="Q541" i="81" s="1"/>
  <c r="Y442" i="81"/>
  <c r="Y543" i="81" s="1"/>
  <c r="J444" i="81"/>
  <c r="J545" i="81" s="1"/>
  <c r="E446" i="81"/>
  <c r="E547" i="81" s="1"/>
  <c r="F443" i="81"/>
  <c r="F544" i="81" s="1"/>
  <c r="K445" i="81"/>
  <c r="K546" i="81" s="1"/>
  <c r="AE439" i="81"/>
  <c r="AE540" i="81" s="1"/>
  <c r="K442" i="81"/>
  <c r="K543" i="81" s="1"/>
  <c r="AD443" i="81"/>
  <c r="AD544" i="81" s="1"/>
  <c r="Q445" i="81"/>
  <c r="Q546" i="81" s="1"/>
  <c r="AD387" i="81"/>
  <c r="AD488" i="81" s="1"/>
  <c r="AB385" i="81"/>
  <c r="AB486" i="81" s="1"/>
  <c r="A377" i="81"/>
  <c r="A478" i="81" s="1"/>
  <c r="AF392" i="81"/>
  <c r="AF493" i="81" s="1"/>
  <c r="G382" i="81"/>
  <c r="G483" i="81" s="1"/>
  <c r="AF393" i="81"/>
  <c r="AF494" i="81" s="1"/>
  <c r="M392" i="81"/>
  <c r="M493" i="81" s="1"/>
  <c r="H384" i="81"/>
  <c r="H485" i="81" s="1"/>
  <c r="W384" i="81"/>
  <c r="W485" i="81" s="1"/>
  <c r="W378" i="81"/>
  <c r="W479" i="81" s="1"/>
  <c r="AB389" i="81"/>
  <c r="AB490" i="81" s="1"/>
  <c r="AF385" i="81"/>
  <c r="AF486" i="81" s="1"/>
  <c r="G396" i="81"/>
  <c r="G497" i="81" s="1"/>
  <c r="S388" i="81"/>
  <c r="S489" i="81" s="1"/>
  <c r="P378" i="81"/>
  <c r="P479" i="81" s="1"/>
  <c r="D388" i="81"/>
  <c r="D489" i="81" s="1"/>
  <c r="O380" i="81"/>
  <c r="O481" i="81" s="1"/>
  <c r="E388" i="81"/>
  <c r="E489" i="81" s="1"/>
  <c r="O392" i="81"/>
  <c r="O493" i="81" s="1"/>
  <c r="H383" i="81"/>
  <c r="H484" i="81" s="1"/>
  <c r="AB399" i="81"/>
  <c r="AB500" i="81" s="1"/>
  <c r="N404" i="81"/>
  <c r="N505" i="81" s="1"/>
  <c r="T403" i="81"/>
  <c r="T504" i="81" s="1"/>
  <c r="L393" i="81"/>
  <c r="L494" i="81" s="1"/>
  <c r="Q405" i="81"/>
  <c r="Q506" i="81" s="1"/>
  <c r="F394" i="81"/>
  <c r="F495" i="81" s="1"/>
  <c r="L405" i="81"/>
  <c r="L506" i="81" s="1"/>
  <c r="O395" i="81"/>
  <c r="O496" i="81" s="1"/>
  <c r="AG403" i="81"/>
  <c r="AG504" i="81" s="1"/>
  <c r="U418" i="81"/>
  <c r="U519" i="81" s="1"/>
  <c r="W403" i="81"/>
  <c r="W504" i="81" s="1"/>
  <c r="AG391" i="81"/>
  <c r="AG492" i="81" s="1"/>
  <c r="AE402" i="81"/>
  <c r="AE503" i="81" s="1"/>
  <c r="I418" i="81"/>
  <c r="I519" i="81" s="1"/>
  <c r="A406" i="81"/>
  <c r="A507" i="81" s="1"/>
  <c r="AA416" i="81"/>
  <c r="AA517" i="81" s="1"/>
  <c r="K412" i="81"/>
  <c r="K513" i="81" s="1"/>
  <c r="Z425" i="81"/>
  <c r="Z526" i="81" s="1"/>
  <c r="K420" i="81"/>
  <c r="K521" i="81" s="1"/>
  <c r="W419" i="81"/>
  <c r="W520" i="81" s="1"/>
  <c r="R416" i="81"/>
  <c r="R517" i="81" s="1"/>
  <c r="Y417" i="81"/>
  <c r="Y518" i="81" s="1"/>
  <c r="L429" i="81"/>
  <c r="L530" i="81" s="1"/>
  <c r="P424" i="81"/>
  <c r="P525" i="81" s="1"/>
  <c r="Y422" i="81"/>
  <c r="Y523" i="81" s="1"/>
  <c r="Y441" i="81"/>
  <c r="Y542" i="81" s="1"/>
  <c r="Q433" i="81"/>
  <c r="Q534" i="81" s="1"/>
  <c r="H434" i="81"/>
  <c r="H535" i="81" s="1"/>
  <c r="W422" i="81"/>
  <c r="W523" i="81" s="1"/>
  <c r="A428" i="81"/>
  <c r="A529" i="81" s="1"/>
  <c r="AD433" i="81"/>
  <c r="AD534" i="81" s="1"/>
  <c r="AG435" i="81"/>
  <c r="AG536" i="81" s="1"/>
  <c r="AA437" i="81"/>
  <c r="AA538" i="81" s="1"/>
  <c r="B440" i="81"/>
  <c r="B541" i="81" s="1"/>
  <c r="W444" i="81"/>
  <c r="W545" i="81" s="1"/>
  <c r="E433" i="81"/>
  <c r="E534" i="81" s="1"/>
  <c r="AG434" i="81"/>
  <c r="AG535" i="81" s="1"/>
  <c r="L436" i="81"/>
  <c r="L537" i="81" s="1"/>
  <c r="O438" i="81"/>
  <c r="O539" i="81" s="1"/>
  <c r="E444" i="81"/>
  <c r="E545" i="81" s="1"/>
  <c r="B435" i="81"/>
  <c r="B536" i="81" s="1"/>
  <c r="AE436" i="81"/>
  <c r="AE537" i="81" s="1"/>
  <c r="C439" i="81"/>
  <c r="C540" i="81" s="1"/>
  <c r="B442" i="81"/>
  <c r="B543" i="81" s="1"/>
  <c r="AC430" i="81"/>
  <c r="AC531" i="81" s="1"/>
  <c r="AF432" i="81"/>
  <c r="AF533" i="81" s="1"/>
  <c r="Y434" i="81"/>
  <c r="Y535" i="81" s="1"/>
  <c r="G437" i="81"/>
  <c r="G538" i="81" s="1"/>
  <c r="F440" i="81"/>
  <c r="F541" i="81" s="1"/>
  <c r="V446" i="81"/>
  <c r="V547" i="81" s="1"/>
  <c r="E432" i="81"/>
  <c r="E533" i="81" s="1"/>
  <c r="AG433" i="81"/>
  <c r="AG534" i="81" s="1"/>
  <c r="L435" i="81"/>
  <c r="L536" i="81" s="1"/>
  <c r="H437" i="81"/>
  <c r="H538" i="81" s="1"/>
  <c r="W438" i="81"/>
  <c r="W539" i="81" s="1"/>
  <c r="AC442" i="81"/>
  <c r="AC543" i="81" s="1"/>
  <c r="M434" i="81"/>
  <c r="M535" i="81" s="1"/>
  <c r="O436" i="81"/>
  <c r="O537" i="81" s="1"/>
  <c r="C438" i="81"/>
  <c r="C539" i="81" s="1"/>
  <c r="R440" i="81"/>
  <c r="R541" i="81" s="1"/>
  <c r="D430" i="81"/>
  <c r="D531" i="81" s="1"/>
  <c r="B432" i="81"/>
  <c r="B533" i="81" s="1"/>
  <c r="R434" i="81"/>
  <c r="R535" i="81" s="1"/>
  <c r="K436" i="81"/>
  <c r="K537" i="81" s="1"/>
  <c r="S438" i="81"/>
  <c r="S539" i="81" s="1"/>
  <c r="H442" i="81"/>
  <c r="H543" i="81" s="1"/>
  <c r="A440" i="81"/>
  <c r="A541" i="81" s="1"/>
  <c r="AD441" i="81"/>
  <c r="AD542" i="81" s="1"/>
  <c r="O443" i="81"/>
  <c r="O544" i="81" s="1"/>
  <c r="W445" i="81"/>
  <c r="W546" i="81" s="1"/>
  <c r="H445" i="81"/>
  <c r="H546" i="81" s="1"/>
  <c r="X446" i="81"/>
  <c r="X547" i="81" s="1"/>
  <c r="S444" i="81"/>
  <c r="S545" i="81" s="1"/>
  <c r="AR439" i="81"/>
  <c r="AR540" i="81" s="1"/>
  <c r="P441" i="81"/>
  <c r="P542" i="81" s="1"/>
  <c r="E443" i="81"/>
  <c r="E544" i="81" s="1"/>
  <c r="J445" i="81"/>
  <c r="J546" i="81" s="1"/>
  <c r="T438" i="81"/>
  <c r="T539" i="81" s="1"/>
  <c r="Z440" i="81"/>
  <c r="Z541" i="81" s="1"/>
  <c r="AD442" i="81"/>
  <c r="AD543" i="81" s="1"/>
  <c r="O444" i="81"/>
  <c r="O545" i="81" s="1"/>
  <c r="K446" i="81"/>
  <c r="K547" i="81" s="1"/>
  <c r="M443" i="81"/>
  <c r="M544" i="81" s="1"/>
  <c r="P445" i="81"/>
  <c r="P546" i="81" s="1"/>
  <c r="E440" i="81"/>
  <c r="E541" i="81" s="1"/>
  <c r="Q442" i="81"/>
  <c r="Q543" i="81" s="1"/>
  <c r="F444" i="81"/>
  <c r="F545" i="81" s="1"/>
  <c r="AB445" i="81"/>
  <c r="AB546" i="81" s="1"/>
  <c r="M378" i="81"/>
  <c r="M479" i="81" s="1"/>
  <c r="R394" i="81"/>
  <c r="R495" i="81" s="1"/>
  <c r="C391" i="81"/>
  <c r="C492" i="81" s="1"/>
  <c r="AB382" i="81"/>
  <c r="AB483" i="81" s="1"/>
  <c r="S391" i="81"/>
  <c r="S492" i="81" s="1"/>
  <c r="P387" i="81"/>
  <c r="P488" i="81" s="1"/>
  <c r="Q386" i="81"/>
  <c r="Q487" i="81" s="1"/>
  <c r="J379" i="81"/>
  <c r="J480" i="81" s="1"/>
  <c r="K380" i="81"/>
  <c r="K481" i="81" s="1"/>
  <c r="L391" i="81"/>
  <c r="L492" i="81" s="1"/>
  <c r="O393" i="81"/>
  <c r="O494" i="81" s="1"/>
  <c r="AC378" i="81"/>
  <c r="AC479" i="81" s="1"/>
  <c r="B393" i="81"/>
  <c r="B494" i="81" s="1"/>
  <c r="T380" i="81"/>
  <c r="T481" i="81" s="1"/>
  <c r="V389" i="81"/>
  <c r="V490" i="81" s="1"/>
  <c r="Z385" i="81"/>
  <c r="Z486" i="81" s="1"/>
  <c r="I391" i="81"/>
  <c r="I492" i="81" s="1"/>
  <c r="Y386" i="81"/>
  <c r="Y487" i="81" s="1"/>
  <c r="X377" i="81"/>
  <c r="X478" i="81" s="1"/>
  <c r="B386" i="81"/>
  <c r="B487" i="81" s="1"/>
  <c r="Q398" i="81"/>
  <c r="Q499" i="81" s="1"/>
  <c r="P413" i="81"/>
  <c r="P514" i="81" s="1"/>
  <c r="M408" i="81"/>
  <c r="M509" i="81" s="1"/>
  <c r="X399" i="81"/>
  <c r="X500" i="81" s="1"/>
  <c r="D414" i="81"/>
  <c r="D515" i="81" s="1"/>
  <c r="AB397" i="81"/>
  <c r="AB498" i="81" s="1"/>
  <c r="AB409" i="81"/>
  <c r="AB510" i="81" s="1"/>
  <c r="AF396" i="81"/>
  <c r="AF497" i="81" s="1"/>
  <c r="AF407" i="81"/>
  <c r="AF508" i="81" s="1"/>
  <c r="C396" i="81"/>
  <c r="C497" i="81" s="1"/>
  <c r="AD406" i="81"/>
  <c r="AD507" i="81" s="1"/>
  <c r="AB395" i="81"/>
  <c r="AB496" i="81" s="1"/>
  <c r="A405" i="81"/>
  <c r="A506" i="81" s="1"/>
  <c r="U402" i="81"/>
  <c r="U503" i="81" s="1"/>
  <c r="O418" i="81"/>
  <c r="O519" i="81" s="1"/>
  <c r="T418" i="81"/>
  <c r="T519" i="81" s="1"/>
  <c r="X423" i="81"/>
  <c r="X524" i="81" s="1"/>
  <c r="P419" i="81"/>
  <c r="P520" i="81" s="1"/>
  <c r="D423" i="81"/>
  <c r="D524" i="81" s="1"/>
  <c r="J428" i="81"/>
  <c r="J529" i="81" s="1"/>
  <c r="P430" i="81"/>
  <c r="P531" i="81" s="1"/>
  <c r="Q430" i="81"/>
  <c r="Q531" i="81" s="1"/>
  <c r="R426" i="81"/>
  <c r="R527" i="81" s="1"/>
  <c r="Z377" i="81"/>
  <c r="Z478" i="81" s="1"/>
  <c r="Y389" i="81"/>
  <c r="Y490" i="81" s="1"/>
  <c r="F377" i="81"/>
  <c r="F478" i="81" s="1"/>
  <c r="C379" i="81"/>
  <c r="C480" i="81" s="1"/>
  <c r="V380" i="81"/>
  <c r="V481" i="81" s="1"/>
  <c r="Q382" i="81"/>
  <c r="Q483" i="81" s="1"/>
  <c r="J384" i="81"/>
  <c r="J485" i="81" s="1"/>
  <c r="AA386" i="81"/>
  <c r="AA487" i="81" s="1"/>
  <c r="P388" i="81"/>
  <c r="P489" i="81" s="1"/>
  <c r="AF389" i="81"/>
  <c r="AF490" i="81" s="1"/>
  <c r="Q391" i="81"/>
  <c r="Q492" i="81" s="1"/>
  <c r="AF399" i="81"/>
  <c r="AF500" i="81" s="1"/>
  <c r="AR378" i="81"/>
  <c r="AR479" i="81" s="1"/>
  <c r="W380" i="81"/>
  <c r="W481" i="81" s="1"/>
  <c r="V382" i="81"/>
  <c r="V483" i="81" s="1"/>
  <c r="P384" i="81"/>
  <c r="P485" i="81" s="1"/>
  <c r="AR385" i="81"/>
  <c r="AR486" i="81" s="1"/>
  <c r="R387" i="81"/>
  <c r="R488" i="81" s="1"/>
  <c r="P389" i="81"/>
  <c r="P490" i="81" s="1"/>
  <c r="M391" i="81"/>
  <c r="M492" i="81" s="1"/>
  <c r="AE393" i="81"/>
  <c r="AE494" i="81" s="1"/>
  <c r="I400" i="81"/>
  <c r="I501" i="81" s="1"/>
  <c r="Q384" i="81"/>
  <c r="Q485" i="81" s="1"/>
  <c r="V397" i="81"/>
  <c r="V498" i="81" s="1"/>
  <c r="O377" i="81"/>
  <c r="O478" i="81" s="1"/>
  <c r="AG378" i="81"/>
  <c r="AG479" i="81" s="1"/>
  <c r="K381" i="81"/>
  <c r="K482" i="81" s="1"/>
  <c r="AR382" i="81"/>
  <c r="AR483" i="81" s="1"/>
  <c r="AD384" i="81"/>
  <c r="AD485" i="81" s="1"/>
  <c r="V386" i="81"/>
  <c r="V487" i="81" s="1"/>
  <c r="Z388" i="81"/>
  <c r="Z489" i="81" s="1"/>
  <c r="E391" i="81"/>
  <c r="E492" i="81" s="1"/>
  <c r="S393" i="81"/>
  <c r="S494" i="81" s="1"/>
  <c r="W381" i="81"/>
  <c r="W482" i="81" s="1"/>
  <c r="A393" i="81"/>
  <c r="A494" i="81" s="1"/>
  <c r="Y378" i="81"/>
  <c r="Y479" i="81" s="1"/>
  <c r="AC380" i="81"/>
  <c r="AC481" i="81" s="1"/>
  <c r="S382" i="81"/>
  <c r="S483" i="81" s="1"/>
  <c r="R384" i="81"/>
  <c r="R485" i="81" s="1"/>
  <c r="AD386" i="81"/>
  <c r="AD487" i="81" s="1"/>
  <c r="L388" i="81"/>
  <c r="L489" i="81" s="1"/>
  <c r="Z389" i="81"/>
  <c r="Z490" i="81" s="1"/>
  <c r="Y392" i="81"/>
  <c r="Y493" i="81" s="1"/>
  <c r="G377" i="81"/>
  <c r="G478" i="81" s="1"/>
  <c r="W387" i="81"/>
  <c r="W488" i="81" s="1"/>
  <c r="AD378" i="81"/>
  <c r="AD479" i="81" s="1"/>
  <c r="Y380" i="81"/>
  <c r="Y481" i="81" s="1"/>
  <c r="AG382" i="81"/>
  <c r="AG483" i="81" s="1"/>
  <c r="Z384" i="81"/>
  <c r="Z485" i="81" s="1"/>
  <c r="AD385" i="81"/>
  <c r="AD486" i="81" s="1"/>
  <c r="M388" i="81"/>
  <c r="M489" i="81" s="1"/>
  <c r="Y390" i="81"/>
  <c r="Y491" i="81" s="1"/>
  <c r="G393" i="81"/>
  <c r="G494" i="81" s="1"/>
  <c r="A399" i="81"/>
  <c r="A500" i="81" s="1"/>
  <c r="F385" i="81"/>
  <c r="F486" i="81" s="1"/>
  <c r="P393" i="81"/>
  <c r="P494" i="81" s="1"/>
  <c r="L378" i="81"/>
  <c r="L479" i="81" s="1"/>
  <c r="P380" i="81"/>
  <c r="P481" i="81" s="1"/>
  <c r="I382" i="81"/>
  <c r="I483" i="81" s="1"/>
  <c r="AF384" i="81"/>
  <c r="AF485" i="81" s="1"/>
  <c r="A387" i="81"/>
  <c r="A488" i="81" s="1"/>
  <c r="N388" i="81"/>
  <c r="N489" i="81" s="1"/>
  <c r="B390" i="81"/>
  <c r="B491" i="81" s="1"/>
  <c r="X393" i="81"/>
  <c r="X494" i="81" s="1"/>
  <c r="H378" i="81"/>
  <c r="H479" i="81" s="1"/>
  <c r="F390" i="81"/>
  <c r="F491" i="81" s="1"/>
  <c r="AR377" i="81"/>
  <c r="AR478" i="81" s="1"/>
  <c r="AC379" i="81"/>
  <c r="AC480" i="81" s="1"/>
  <c r="U381" i="81"/>
  <c r="U482" i="81" s="1"/>
  <c r="U383" i="81"/>
  <c r="U484" i="81" s="1"/>
  <c r="AG384" i="81"/>
  <c r="AG485" i="81" s="1"/>
  <c r="J386" i="81"/>
  <c r="J487" i="81" s="1"/>
  <c r="W388" i="81"/>
  <c r="W489" i="81" s="1"/>
  <c r="G391" i="81"/>
  <c r="G492" i="81" s="1"/>
  <c r="AA393" i="81"/>
  <c r="AA494" i="81" s="1"/>
  <c r="H392" i="81"/>
  <c r="H493" i="81" s="1"/>
  <c r="C395" i="81"/>
  <c r="C496" i="81" s="1"/>
  <c r="N396" i="81"/>
  <c r="N497" i="81" s="1"/>
  <c r="Y398" i="81"/>
  <c r="Y499" i="81" s="1"/>
  <c r="Y400" i="81"/>
  <c r="Y501" i="81" s="1"/>
  <c r="P402" i="81"/>
  <c r="P503" i="81" s="1"/>
  <c r="C405" i="81"/>
  <c r="C506" i="81" s="1"/>
  <c r="L407" i="81"/>
  <c r="L508" i="81" s="1"/>
  <c r="W408" i="81"/>
  <c r="W509" i="81" s="1"/>
  <c r="R410" i="81"/>
  <c r="R511" i="81" s="1"/>
  <c r="O414" i="81"/>
  <c r="O515" i="81" s="1"/>
  <c r="AC418" i="81"/>
  <c r="AC519" i="81" s="1"/>
  <c r="AC401" i="81"/>
  <c r="AC502" i="81" s="1"/>
  <c r="Z403" i="81"/>
  <c r="Z504" i="81" s="1"/>
  <c r="AR404" i="81"/>
  <c r="AR505" i="81" s="1"/>
  <c r="Q406" i="81"/>
  <c r="Q507" i="81" s="1"/>
  <c r="X408" i="81"/>
  <c r="X509" i="81" s="1"/>
  <c r="Q411" i="81"/>
  <c r="Q512" i="81" s="1"/>
  <c r="Q414" i="81"/>
  <c r="Q515" i="81" s="1"/>
  <c r="E394" i="81"/>
  <c r="E495" i="81" s="1"/>
  <c r="AD395" i="81"/>
  <c r="AD496" i="81" s="1"/>
  <c r="K398" i="81"/>
  <c r="K499" i="81" s="1"/>
  <c r="AR399" i="81"/>
  <c r="AR500" i="81" s="1"/>
  <c r="X401" i="81"/>
  <c r="X502" i="81" s="1"/>
  <c r="O403" i="81"/>
  <c r="O504" i="81" s="1"/>
  <c r="AR405" i="81"/>
  <c r="AR506" i="81" s="1"/>
  <c r="Y407" i="81"/>
  <c r="Y508" i="81" s="1"/>
  <c r="Q409" i="81"/>
  <c r="Q510" i="81" s="1"/>
  <c r="H411" i="81"/>
  <c r="H512" i="81" s="1"/>
  <c r="R414" i="81"/>
  <c r="R515" i="81" s="1"/>
  <c r="I421" i="81"/>
  <c r="I522" i="81" s="1"/>
  <c r="N394" i="81"/>
  <c r="N495" i="81" s="1"/>
  <c r="Y396" i="81"/>
  <c r="Y497" i="81" s="1"/>
  <c r="AF397" i="81"/>
  <c r="AF498" i="81" s="1"/>
  <c r="S399" i="81"/>
  <c r="S500" i="81" s="1"/>
  <c r="Y401" i="81"/>
  <c r="Y502" i="81" s="1"/>
  <c r="AF403" i="81"/>
  <c r="AF504" i="81" s="1"/>
  <c r="R405" i="81"/>
  <c r="R506" i="81" s="1"/>
  <c r="N407" i="81"/>
  <c r="N508" i="81" s="1"/>
  <c r="C410" i="81"/>
  <c r="C511" i="81" s="1"/>
  <c r="AF412" i="81"/>
  <c r="AF513" i="81" s="1"/>
  <c r="H415" i="81"/>
  <c r="H516" i="81" s="1"/>
  <c r="AB391" i="81"/>
  <c r="AB492" i="81" s="1"/>
  <c r="C393" i="81"/>
  <c r="C494" i="81" s="1"/>
  <c r="S395" i="81"/>
  <c r="S496" i="81" s="1"/>
  <c r="B397" i="81"/>
  <c r="B498" i="81" s="1"/>
  <c r="C399" i="81"/>
  <c r="C500" i="81" s="1"/>
  <c r="AA400" i="81"/>
  <c r="AA501" i="81" s="1"/>
  <c r="N402" i="81"/>
  <c r="N503" i="81" s="1"/>
  <c r="D404" i="81"/>
  <c r="D505" i="81" s="1"/>
  <c r="M406" i="81"/>
  <c r="M507" i="81" s="1"/>
  <c r="H408" i="81"/>
  <c r="H509" i="81" s="1"/>
  <c r="W409" i="81"/>
  <c r="W510" i="81" s="1"/>
  <c r="B411" i="81"/>
  <c r="B512" i="81" s="1"/>
  <c r="AE413" i="81"/>
  <c r="AE514" i="81" s="1"/>
  <c r="AD419" i="81"/>
  <c r="AD520" i="81" s="1"/>
  <c r="AD393" i="81"/>
  <c r="AD494" i="81" s="1"/>
  <c r="K396" i="81"/>
  <c r="K497" i="81" s="1"/>
  <c r="AG397" i="81"/>
  <c r="AG498" i="81" s="1"/>
  <c r="U399" i="81"/>
  <c r="U500" i="81" s="1"/>
  <c r="AE401" i="81"/>
  <c r="AE502" i="81" s="1"/>
  <c r="AB403" i="81"/>
  <c r="AB504" i="81" s="1"/>
  <c r="T405" i="81"/>
  <c r="T506" i="81" s="1"/>
  <c r="AR406" i="81"/>
  <c r="AR507" i="81" s="1"/>
  <c r="M409" i="81"/>
  <c r="M510" i="81" s="1"/>
  <c r="I412" i="81"/>
  <c r="I513" i="81" s="1"/>
  <c r="Q416" i="81"/>
  <c r="Q517" i="81" s="1"/>
  <c r="F392" i="81"/>
  <c r="F493" i="81" s="1"/>
  <c r="Q394" i="81"/>
  <c r="Q495" i="81" s="1"/>
  <c r="AF395" i="81"/>
  <c r="AF496" i="81" s="1"/>
  <c r="C397" i="81"/>
  <c r="C498" i="81" s="1"/>
  <c r="O399" i="81"/>
  <c r="O500" i="81" s="1"/>
  <c r="I401" i="81"/>
  <c r="I502" i="81" s="1"/>
  <c r="E403" i="81"/>
  <c r="E504" i="81" s="1"/>
  <c r="H405" i="81"/>
  <c r="H506" i="81" s="1"/>
  <c r="V407" i="81"/>
  <c r="V508" i="81" s="1"/>
  <c r="AG408" i="81"/>
  <c r="AG509" i="81" s="1"/>
  <c r="P410" i="81"/>
  <c r="P511" i="81" s="1"/>
  <c r="AG413" i="81"/>
  <c r="AG514" i="81" s="1"/>
  <c r="Y418" i="81"/>
  <c r="Y519" i="81" s="1"/>
  <c r="J401" i="81"/>
  <c r="J502" i="81" s="1"/>
  <c r="F403" i="81"/>
  <c r="F504" i="81" s="1"/>
  <c r="X404" i="81"/>
  <c r="X505" i="81" s="1"/>
  <c r="I406" i="81"/>
  <c r="I507" i="81" s="1"/>
  <c r="C408" i="81"/>
  <c r="C509" i="81" s="1"/>
  <c r="W410" i="81"/>
  <c r="W511" i="81" s="1"/>
  <c r="N413" i="81"/>
  <c r="N514" i="81" s="1"/>
  <c r="K419" i="81"/>
  <c r="K520" i="81" s="1"/>
  <c r="AE416" i="81"/>
  <c r="AE517" i="81" s="1"/>
  <c r="S418" i="81"/>
  <c r="S519" i="81" s="1"/>
  <c r="B421" i="81"/>
  <c r="B522" i="81" s="1"/>
  <c r="AE420" i="81"/>
  <c r="AE521" i="81" s="1"/>
  <c r="AE424" i="81"/>
  <c r="AE525" i="81" s="1"/>
  <c r="S412" i="81"/>
  <c r="S513" i="81" s="1"/>
  <c r="T414" i="81"/>
  <c r="T515" i="81" s="1"/>
  <c r="L416" i="81"/>
  <c r="L517" i="81" s="1"/>
  <c r="L417" i="81"/>
  <c r="L518" i="81" s="1"/>
  <c r="X418" i="81"/>
  <c r="X519" i="81" s="1"/>
  <c r="AR420" i="81"/>
  <c r="AR521" i="81" s="1"/>
  <c r="I427" i="81"/>
  <c r="I528" i="81" s="1"/>
  <c r="E413" i="81"/>
  <c r="E514" i="81" s="1"/>
  <c r="AG414" i="81"/>
  <c r="AG515" i="81" s="1"/>
  <c r="U417" i="81"/>
  <c r="U518" i="81" s="1"/>
  <c r="P420" i="81"/>
  <c r="P521" i="81" s="1"/>
  <c r="S424" i="81"/>
  <c r="S525" i="81" s="1"/>
  <c r="M431" i="81"/>
  <c r="M532" i="81" s="1"/>
  <c r="U412" i="81"/>
  <c r="U513" i="81" s="1"/>
  <c r="V414" i="81"/>
  <c r="V515" i="81" s="1"/>
  <c r="G417" i="81"/>
  <c r="G518" i="81" s="1"/>
  <c r="AF419" i="81"/>
  <c r="AF520" i="81" s="1"/>
  <c r="AD422" i="81"/>
  <c r="AD523" i="81" s="1"/>
  <c r="N428" i="81"/>
  <c r="N529" i="81" s="1"/>
  <c r="V416" i="81"/>
  <c r="V517" i="81" s="1"/>
  <c r="J418" i="81"/>
  <c r="J519" i="81" s="1"/>
  <c r="X419" i="81"/>
  <c r="X520" i="81" s="1"/>
  <c r="S428" i="81"/>
  <c r="S529" i="81" s="1"/>
  <c r="E411" i="81"/>
  <c r="E512" i="81" s="1"/>
  <c r="O413" i="81"/>
  <c r="O514" i="81" s="1"/>
  <c r="J415" i="81"/>
  <c r="J516" i="81" s="1"/>
  <c r="AG417" i="81"/>
  <c r="AG518" i="81" s="1"/>
  <c r="S420" i="81"/>
  <c r="S521" i="81" s="1"/>
  <c r="N424" i="81"/>
  <c r="N525" i="81" s="1"/>
  <c r="L422" i="81"/>
  <c r="L523" i="81" s="1"/>
  <c r="L423" i="81"/>
  <c r="L524" i="81" s="1"/>
  <c r="AA425" i="81"/>
  <c r="AA526" i="81" s="1"/>
  <c r="B427" i="81"/>
  <c r="B528" i="81" s="1"/>
  <c r="Y429" i="81"/>
  <c r="Y530" i="81" s="1"/>
  <c r="A436" i="81"/>
  <c r="A537" i="81" s="1"/>
  <c r="U420" i="81"/>
  <c r="U521" i="81" s="1"/>
  <c r="E423" i="81"/>
  <c r="E524" i="81" s="1"/>
  <c r="T424" i="81"/>
  <c r="T525" i="81" s="1"/>
  <c r="AB425" i="81"/>
  <c r="AB526" i="81" s="1"/>
  <c r="O428" i="81"/>
  <c r="O529" i="81" s="1"/>
  <c r="V430" i="81"/>
  <c r="V531" i="81" s="1"/>
  <c r="AC433" i="81"/>
  <c r="AC534" i="81" s="1"/>
  <c r="W421" i="81"/>
  <c r="W522" i="81" s="1"/>
  <c r="AC422" i="81"/>
  <c r="AC523" i="81" s="1"/>
  <c r="U425" i="81"/>
  <c r="U526" i="81" s="1"/>
  <c r="AF426" i="81"/>
  <c r="AF527" i="81" s="1"/>
  <c r="U428" i="81"/>
  <c r="U529" i="81" s="1"/>
  <c r="D431" i="81"/>
  <c r="D532" i="81" s="1"/>
  <c r="R442" i="81"/>
  <c r="R543" i="81" s="1"/>
  <c r="AD420" i="81"/>
  <c r="AD521" i="81" s="1"/>
  <c r="W423" i="81"/>
  <c r="W524" i="81" s="1"/>
  <c r="AC424" i="81"/>
  <c r="AC525" i="81" s="1"/>
  <c r="M427" i="81"/>
  <c r="M528" i="81" s="1"/>
  <c r="J430" i="81"/>
  <c r="J531" i="81" s="1"/>
  <c r="Q437" i="81"/>
  <c r="Q538" i="81" s="1"/>
  <c r="Y426" i="81"/>
  <c r="Y527" i="81" s="1"/>
  <c r="Q428" i="81"/>
  <c r="Q529" i="81" s="1"/>
  <c r="Z430" i="81"/>
  <c r="Z531" i="81" s="1"/>
  <c r="E435" i="81"/>
  <c r="E536" i="81" s="1"/>
  <c r="AD424" i="81"/>
  <c r="AD525" i="81" s="1"/>
  <c r="W427" i="81"/>
  <c r="W528" i="81" s="1"/>
  <c r="T429" i="81"/>
  <c r="T530" i="81" s="1"/>
  <c r="M435" i="81"/>
  <c r="M536" i="81" s="1"/>
  <c r="AA422" i="81"/>
  <c r="AA523" i="81" s="1"/>
  <c r="I425" i="81"/>
  <c r="I526" i="81" s="1"/>
  <c r="V426" i="81"/>
  <c r="V527" i="81" s="1"/>
  <c r="M428" i="81"/>
  <c r="M529" i="81" s="1"/>
  <c r="AB430" i="81"/>
  <c r="AB531" i="81" s="1"/>
  <c r="T439" i="81"/>
  <c r="T540" i="81" s="1"/>
  <c r="AF430" i="81"/>
  <c r="AF531" i="81" s="1"/>
  <c r="U432" i="81"/>
  <c r="U533" i="81" s="1"/>
  <c r="E434" i="81"/>
  <c r="E535" i="81" s="1"/>
  <c r="G436" i="81"/>
  <c r="G537" i="81" s="1"/>
  <c r="AG437" i="81"/>
  <c r="AG538" i="81" s="1"/>
  <c r="F441" i="81"/>
  <c r="F542" i="81" s="1"/>
  <c r="G446" i="81"/>
  <c r="G547" i="81" s="1"/>
  <c r="M433" i="81"/>
  <c r="M534" i="81" s="1"/>
  <c r="A435" i="81"/>
  <c r="A536" i="81" s="1"/>
  <c r="Q436" i="81"/>
  <c r="Q537" i="81" s="1"/>
  <c r="N439" i="81"/>
  <c r="N540" i="81" s="1"/>
  <c r="L446" i="81"/>
  <c r="L547" i="81" s="1"/>
  <c r="J435" i="81"/>
  <c r="J536" i="81" s="1"/>
  <c r="F437" i="81"/>
  <c r="F538" i="81" s="1"/>
  <c r="P439" i="81"/>
  <c r="P540" i="81" s="1"/>
  <c r="M442" i="81"/>
  <c r="M543" i="81" s="1"/>
  <c r="Y428" i="81"/>
  <c r="Y529" i="81" s="1"/>
  <c r="B431" i="81"/>
  <c r="B532" i="81" s="1"/>
  <c r="G433" i="81"/>
  <c r="G534" i="81" s="1"/>
  <c r="C435" i="81"/>
  <c r="C536" i="81" s="1"/>
  <c r="O437" i="81"/>
  <c r="O538" i="81" s="1"/>
  <c r="L441" i="81"/>
  <c r="L542" i="81" s="1"/>
  <c r="Y430" i="81"/>
  <c r="Y531" i="81" s="1"/>
  <c r="N432" i="81"/>
  <c r="N533" i="81" s="1"/>
  <c r="AR433" i="81"/>
  <c r="AR534" i="81" s="1"/>
  <c r="R435" i="81"/>
  <c r="R536" i="81" s="1"/>
  <c r="P437" i="81"/>
  <c r="P538" i="81" s="1"/>
  <c r="G439" i="81"/>
  <c r="G540" i="81" s="1"/>
  <c r="J443" i="81"/>
  <c r="J544" i="81" s="1"/>
  <c r="V434" i="81"/>
  <c r="V535" i="81" s="1"/>
  <c r="X436" i="81"/>
  <c r="X537" i="81" s="1"/>
  <c r="H438" i="81"/>
  <c r="H539" i="81" s="1"/>
  <c r="C441" i="81"/>
  <c r="C542" i="81" s="1"/>
  <c r="M430" i="81"/>
  <c r="M531" i="81" s="1"/>
  <c r="G432" i="81"/>
  <c r="G533" i="81" s="1"/>
  <c r="AA434" i="81"/>
  <c r="AA535" i="81" s="1"/>
  <c r="T436" i="81"/>
  <c r="T537" i="81" s="1"/>
  <c r="Z438" i="81"/>
  <c r="Z539" i="81" s="1"/>
  <c r="A443" i="81"/>
  <c r="A544" i="81" s="1"/>
  <c r="J440" i="81"/>
  <c r="J541" i="81" s="1"/>
  <c r="A442" i="81"/>
  <c r="A543" i="81" s="1"/>
  <c r="U443" i="81"/>
  <c r="U544" i="81" s="1"/>
  <c r="AG445" i="81"/>
  <c r="AG546" i="81" s="1"/>
  <c r="N445" i="81"/>
  <c r="N546" i="81" s="1"/>
  <c r="AC446" i="81"/>
  <c r="AC547" i="81" s="1"/>
  <c r="C445" i="81"/>
  <c r="C546" i="81" s="1"/>
  <c r="X438" i="81"/>
  <c r="X539" i="81" s="1"/>
  <c r="C440" i="81"/>
  <c r="C541" i="81" s="1"/>
  <c r="AA441" i="81"/>
  <c r="AA542" i="81" s="1"/>
  <c r="K443" i="81"/>
  <c r="K544" i="81" s="1"/>
  <c r="O445" i="81"/>
  <c r="O546" i="81" s="1"/>
  <c r="AC438" i="81"/>
  <c r="AC539" i="81" s="1"/>
  <c r="AE440" i="81"/>
  <c r="AE541" i="81" s="1"/>
  <c r="L443" i="81"/>
  <c r="L544" i="81" s="1"/>
  <c r="T444" i="81"/>
  <c r="T545" i="81" s="1"/>
  <c r="P446" i="81"/>
  <c r="P547" i="81" s="1"/>
  <c r="S443" i="81"/>
  <c r="S544" i="81" s="1"/>
  <c r="U445" i="81"/>
  <c r="U546" i="81" s="1"/>
  <c r="N440" i="81"/>
  <c r="N541" i="81" s="1"/>
  <c r="V442" i="81"/>
  <c r="V543" i="81" s="1"/>
  <c r="Q444" i="81"/>
  <c r="Q545" i="81" s="1"/>
  <c r="M446" i="81"/>
  <c r="M547" i="81" s="1"/>
  <c r="B391" i="81"/>
  <c r="B492" i="81" s="1"/>
  <c r="A389" i="81"/>
  <c r="A490" i="81" s="1"/>
  <c r="X380" i="81"/>
  <c r="X481" i="81" s="1"/>
  <c r="AR390" i="81"/>
  <c r="AR491" i="81" s="1"/>
  <c r="M389" i="81"/>
  <c r="M490" i="81" s="1"/>
  <c r="G384" i="81"/>
  <c r="G485" i="81" s="1"/>
  <c r="B392" i="81"/>
  <c r="B493" i="81" s="1"/>
  <c r="AE385" i="81"/>
  <c r="AE486" i="81" s="1"/>
  <c r="P398" i="81"/>
  <c r="P499" i="81" s="1"/>
  <c r="I387" i="81"/>
  <c r="I488" i="81" s="1"/>
  <c r="AF382" i="81"/>
  <c r="AF483" i="81" s="1"/>
  <c r="J425" i="81"/>
  <c r="J526" i="81" s="1"/>
  <c r="S425" i="81"/>
  <c r="S526" i="81" s="1"/>
  <c r="AD421" i="81"/>
  <c r="AD522" i="81" s="1"/>
  <c r="M425" i="81"/>
  <c r="M526" i="81" s="1"/>
  <c r="Q429" i="81"/>
  <c r="Q530" i="81" s="1"/>
  <c r="Z424" i="81"/>
  <c r="Z525" i="81" s="1"/>
  <c r="A425" i="81"/>
  <c r="A526" i="81" s="1"/>
  <c r="AF377" i="81"/>
  <c r="AF478" i="81" s="1"/>
  <c r="AB390" i="81"/>
  <c r="AB491" i="81" s="1"/>
  <c r="L377" i="81"/>
  <c r="L478" i="81" s="1"/>
  <c r="K379" i="81"/>
  <c r="K480" i="81" s="1"/>
  <c r="AA380" i="81"/>
  <c r="AA481" i="81" s="1"/>
  <c r="Z382" i="81"/>
  <c r="Z483" i="81" s="1"/>
  <c r="U384" i="81"/>
  <c r="U485" i="81" s="1"/>
  <c r="C387" i="81"/>
  <c r="C488" i="81" s="1"/>
  <c r="X388" i="81"/>
  <c r="X489" i="81" s="1"/>
  <c r="AR389" i="81"/>
  <c r="AR490" i="81" s="1"/>
  <c r="E392" i="81"/>
  <c r="E493" i="81" s="1"/>
  <c r="B400" i="81"/>
  <c r="B501" i="81" s="1"/>
  <c r="D379" i="81"/>
  <c r="D480" i="81" s="1"/>
  <c r="C381" i="81"/>
  <c r="C482" i="81" s="1"/>
  <c r="AE382" i="81"/>
  <c r="AE483" i="81" s="1"/>
  <c r="V384" i="81"/>
  <c r="V485" i="81" s="1"/>
  <c r="D386" i="81"/>
  <c r="D487" i="81" s="1"/>
  <c r="A388" i="81"/>
  <c r="A489" i="81" s="1"/>
  <c r="E390" i="81"/>
  <c r="E491" i="81" s="1"/>
  <c r="V391" i="81"/>
  <c r="V492" i="81" s="1"/>
  <c r="T394" i="81"/>
  <c r="T495" i="81" s="1"/>
  <c r="M377" i="81"/>
  <c r="M478" i="81" s="1"/>
  <c r="E386" i="81"/>
  <c r="E487" i="81" s="1"/>
  <c r="P399" i="81"/>
  <c r="P500" i="81" s="1"/>
  <c r="U377" i="81"/>
  <c r="U478" i="81" s="1"/>
  <c r="F379" i="81"/>
  <c r="F480" i="81" s="1"/>
  <c r="X381" i="81"/>
  <c r="X482" i="81" s="1"/>
  <c r="D383" i="81"/>
  <c r="D484" i="81" s="1"/>
  <c r="L385" i="81"/>
  <c r="L486" i="81" s="1"/>
  <c r="AC386" i="81"/>
  <c r="AC487" i="81" s="1"/>
  <c r="C389" i="81"/>
  <c r="C490" i="81" s="1"/>
  <c r="N391" i="81"/>
  <c r="N492" i="81" s="1"/>
  <c r="AB394" i="81"/>
  <c r="AB495" i="81" s="1"/>
  <c r="C383" i="81"/>
  <c r="C484" i="81" s="1"/>
  <c r="Z394" i="81"/>
  <c r="Z495" i="81" s="1"/>
  <c r="B377" i="81"/>
  <c r="B478" i="81" s="1"/>
  <c r="G379" i="81"/>
  <c r="G480" i="81" s="1"/>
  <c r="AG380" i="81"/>
  <c r="AG481" i="81" s="1"/>
  <c r="X382" i="81"/>
  <c r="X483" i="81" s="1"/>
  <c r="Y384" i="81"/>
  <c r="Y485" i="81" s="1"/>
  <c r="K387" i="81"/>
  <c r="K488" i="81" s="1"/>
  <c r="T388" i="81"/>
  <c r="T489" i="81" s="1"/>
  <c r="AD389" i="81"/>
  <c r="AD490" i="81" s="1"/>
  <c r="F393" i="81"/>
  <c r="F494" i="81" s="1"/>
  <c r="J388" i="81"/>
  <c r="J489" i="81" s="1"/>
  <c r="C377" i="81"/>
  <c r="C478" i="81" s="1"/>
  <c r="H379" i="81"/>
  <c r="H480" i="81" s="1"/>
  <c r="F381" i="81"/>
  <c r="F482" i="81" s="1"/>
  <c r="F383" i="81"/>
  <c r="F484" i="81" s="1"/>
  <c r="AE384" i="81"/>
  <c r="AE485" i="81" s="1"/>
  <c r="H386" i="81"/>
  <c r="H487" i="81" s="1"/>
  <c r="U388" i="81"/>
  <c r="U489" i="81" s="1"/>
  <c r="AD390" i="81"/>
  <c r="AD491" i="81" s="1"/>
  <c r="W393" i="81"/>
  <c r="W494" i="81" s="1"/>
  <c r="W399" i="81"/>
  <c r="W500" i="81" s="1"/>
  <c r="U386" i="81"/>
  <c r="U487" i="81" s="1"/>
  <c r="Q378" i="81"/>
  <c r="Q479" i="81" s="1"/>
  <c r="U380" i="81"/>
  <c r="U481" i="81" s="1"/>
  <c r="O382" i="81"/>
  <c r="O483" i="81" s="1"/>
  <c r="C385" i="81"/>
  <c r="C486" i="81" s="1"/>
  <c r="G387" i="81"/>
  <c r="G488" i="81" s="1"/>
  <c r="V388" i="81"/>
  <c r="V489" i="81" s="1"/>
  <c r="J390" i="81"/>
  <c r="J491" i="81" s="1"/>
  <c r="J394" i="81"/>
  <c r="J495" i="81" s="1"/>
  <c r="Y379" i="81"/>
  <c r="Y480" i="81" s="1"/>
  <c r="R391" i="81"/>
  <c r="R492" i="81" s="1"/>
  <c r="E378" i="81"/>
  <c r="E479" i="81" s="1"/>
  <c r="C380" i="81"/>
  <c r="C481" i="81" s="1"/>
  <c r="AA381" i="81"/>
  <c r="AA482" i="81" s="1"/>
  <c r="AA383" i="81"/>
  <c r="AA484" i="81" s="1"/>
  <c r="AR384" i="81"/>
  <c r="AR485" i="81" s="1"/>
  <c r="R386" i="81"/>
  <c r="R487" i="81" s="1"/>
  <c r="J389" i="81"/>
  <c r="J490" i="81" s="1"/>
  <c r="P391" i="81"/>
  <c r="P492" i="81" s="1"/>
  <c r="L394" i="81"/>
  <c r="L495" i="81" s="1"/>
  <c r="P392" i="81"/>
  <c r="P493" i="81" s="1"/>
  <c r="H395" i="81"/>
  <c r="H496" i="81" s="1"/>
  <c r="V396" i="81"/>
  <c r="V497" i="81" s="1"/>
  <c r="AD398" i="81"/>
  <c r="AD499" i="81" s="1"/>
  <c r="AD400" i="81"/>
  <c r="AD501" i="81" s="1"/>
  <c r="V402" i="81"/>
  <c r="V503" i="81" s="1"/>
  <c r="I405" i="81"/>
  <c r="I506" i="81" s="1"/>
  <c r="R407" i="81"/>
  <c r="R508" i="81" s="1"/>
  <c r="AC408" i="81"/>
  <c r="AC509" i="81" s="1"/>
  <c r="AD410" i="81"/>
  <c r="AD511" i="81" s="1"/>
  <c r="AB414" i="81"/>
  <c r="AB515" i="81" s="1"/>
  <c r="N419" i="81"/>
  <c r="N520" i="81" s="1"/>
  <c r="E402" i="81"/>
  <c r="E503" i="81" s="1"/>
  <c r="AE403" i="81"/>
  <c r="AE504" i="81" s="1"/>
  <c r="D405" i="81"/>
  <c r="D506" i="81" s="1"/>
  <c r="V406" i="81"/>
  <c r="V507" i="81" s="1"/>
  <c r="C409" i="81"/>
  <c r="C510" i="81" s="1"/>
  <c r="AA411" i="81"/>
  <c r="AA512" i="81" s="1"/>
  <c r="E415" i="81"/>
  <c r="E516" i="81" s="1"/>
  <c r="M394" i="81"/>
  <c r="M495" i="81" s="1"/>
  <c r="H396" i="81"/>
  <c r="H497" i="81" s="1"/>
  <c r="S398" i="81"/>
  <c r="S499" i="81" s="1"/>
  <c r="C400" i="81"/>
  <c r="C501" i="81" s="1"/>
  <c r="F402" i="81"/>
  <c r="F503" i="81" s="1"/>
  <c r="U403" i="81"/>
  <c r="U504" i="81" s="1"/>
  <c r="D406" i="81"/>
  <c r="D507" i="81" s="1"/>
  <c r="AD407" i="81"/>
  <c r="AD508" i="81" s="1"/>
  <c r="V409" i="81"/>
  <c r="V510" i="81" s="1"/>
  <c r="AB411" i="81"/>
  <c r="AB512" i="81" s="1"/>
  <c r="AE414" i="81"/>
  <c r="AE515" i="81" s="1"/>
  <c r="H393" i="81"/>
  <c r="H494" i="81" s="1"/>
  <c r="V394" i="81"/>
  <c r="V495" i="81" s="1"/>
  <c r="AE396" i="81"/>
  <c r="AE497" i="81" s="1"/>
  <c r="AR397" i="81"/>
  <c r="AR498" i="81" s="1"/>
  <c r="AC399" i="81"/>
  <c r="AC500" i="81" s="1"/>
  <c r="AD401" i="81"/>
  <c r="AD502" i="81" s="1"/>
  <c r="C404" i="81"/>
  <c r="C505" i="81" s="1"/>
  <c r="X405" i="81"/>
  <c r="X506" i="81" s="1"/>
  <c r="AE407" i="81"/>
  <c r="AE508" i="81" s="1"/>
  <c r="L410" i="81"/>
  <c r="L511" i="81" s="1"/>
  <c r="AR412" i="81"/>
  <c r="AR513" i="81" s="1"/>
  <c r="M416" i="81"/>
  <c r="M517" i="81" s="1"/>
  <c r="AF391" i="81"/>
  <c r="AF492" i="81" s="1"/>
  <c r="M393" i="81"/>
  <c r="M494" i="81" s="1"/>
  <c r="W395" i="81"/>
  <c r="W496" i="81" s="1"/>
  <c r="K397" i="81"/>
  <c r="K498" i="81" s="1"/>
  <c r="N399" i="81"/>
  <c r="N500" i="81" s="1"/>
  <c r="AG400" i="81"/>
  <c r="AG501" i="81" s="1"/>
  <c r="S402" i="81"/>
  <c r="S503" i="81" s="1"/>
  <c r="K404" i="81"/>
  <c r="K505" i="81" s="1"/>
  <c r="S406" i="81"/>
  <c r="S507" i="81" s="1"/>
  <c r="O408" i="81"/>
  <c r="O509" i="81" s="1"/>
  <c r="AC409" i="81"/>
  <c r="AC510" i="81" s="1"/>
  <c r="K411" i="81"/>
  <c r="K512" i="81" s="1"/>
  <c r="AR413" i="81"/>
  <c r="AR514" i="81" s="1"/>
  <c r="AR392" i="81"/>
  <c r="AR493" i="81" s="1"/>
  <c r="H394" i="81"/>
  <c r="H495" i="81" s="1"/>
  <c r="S396" i="81"/>
  <c r="S497" i="81" s="1"/>
  <c r="F398" i="81"/>
  <c r="F499" i="81" s="1"/>
  <c r="AD399" i="81"/>
  <c r="AD500" i="81" s="1"/>
  <c r="B402" i="81"/>
  <c r="B503" i="81" s="1"/>
  <c r="AR403" i="81"/>
  <c r="AR504" i="81" s="1"/>
  <c r="Y405" i="81"/>
  <c r="Y506" i="81" s="1"/>
  <c r="C407" i="81"/>
  <c r="C508" i="81" s="1"/>
  <c r="X409" i="81"/>
  <c r="X510" i="81" s="1"/>
  <c r="X412" i="81"/>
  <c r="X513" i="81" s="1"/>
  <c r="AG416" i="81"/>
  <c r="AG517" i="81" s="1"/>
  <c r="N392" i="81"/>
  <c r="N493" i="81" s="1"/>
  <c r="Y394" i="81"/>
  <c r="Y495" i="81" s="1"/>
  <c r="AR395" i="81"/>
  <c r="AR496" i="81" s="1"/>
  <c r="H397" i="81"/>
  <c r="H498" i="81" s="1"/>
  <c r="Z399" i="81"/>
  <c r="Z500" i="81" s="1"/>
  <c r="O401" i="81"/>
  <c r="O502" i="81" s="1"/>
  <c r="R403" i="81"/>
  <c r="R504" i="81" s="1"/>
  <c r="N405" i="81"/>
  <c r="N506" i="81" s="1"/>
  <c r="AB407" i="81"/>
  <c r="AB508" i="81" s="1"/>
  <c r="A409" i="81"/>
  <c r="A510" i="81" s="1"/>
  <c r="AB410" i="81"/>
  <c r="AB511" i="81" s="1"/>
  <c r="L414" i="81"/>
  <c r="L515" i="81" s="1"/>
  <c r="F419" i="81"/>
  <c r="F520" i="81" s="1"/>
  <c r="P401" i="81"/>
  <c r="P502" i="81" s="1"/>
  <c r="L403" i="81"/>
  <c r="L504" i="81" s="1"/>
  <c r="AC404" i="81"/>
  <c r="AC505" i="81" s="1"/>
  <c r="P406" i="81"/>
  <c r="P507" i="81" s="1"/>
  <c r="K408" i="81"/>
  <c r="K509" i="81" s="1"/>
  <c r="AC410" i="81"/>
  <c r="AC511" i="81" s="1"/>
  <c r="Y413" i="81"/>
  <c r="Y514" i="81" s="1"/>
  <c r="AR419" i="81"/>
  <c r="AR520" i="81" s="1"/>
  <c r="B417" i="81"/>
  <c r="B518" i="81" s="1"/>
  <c r="W418" i="81"/>
  <c r="W519" i="81" s="1"/>
  <c r="M421" i="81"/>
  <c r="M522" i="81" s="1"/>
  <c r="C421" i="81"/>
  <c r="C522" i="81" s="1"/>
  <c r="W425" i="81"/>
  <c r="W526" i="81" s="1"/>
  <c r="Y412" i="81"/>
  <c r="Y513" i="81" s="1"/>
  <c r="Z414" i="81"/>
  <c r="Z515" i="81" s="1"/>
  <c r="P416" i="81"/>
  <c r="P517" i="81" s="1"/>
  <c r="T417" i="81"/>
  <c r="T518" i="81" s="1"/>
  <c r="AB418" i="81"/>
  <c r="AB519" i="81" s="1"/>
  <c r="D421" i="81"/>
  <c r="D522" i="81" s="1"/>
  <c r="I433" i="81"/>
  <c r="I534" i="81" s="1"/>
  <c r="L413" i="81"/>
  <c r="L514" i="81" s="1"/>
  <c r="A415" i="81"/>
  <c r="A516" i="81" s="1"/>
  <c r="AC417" i="81"/>
  <c r="AC518" i="81" s="1"/>
  <c r="AA420" i="81"/>
  <c r="AA521" i="81" s="1"/>
  <c r="AE425" i="81"/>
  <c r="AE526" i="81" s="1"/>
  <c r="AG436" i="81"/>
  <c r="AG537" i="81" s="1"/>
  <c r="G413" i="81"/>
  <c r="G514" i="81" s="1"/>
  <c r="AC414" i="81"/>
  <c r="AC515" i="81" s="1"/>
  <c r="O417" i="81"/>
  <c r="O518" i="81" s="1"/>
  <c r="A420" i="81"/>
  <c r="A521" i="81" s="1"/>
  <c r="H423" i="81"/>
  <c r="H524" i="81" s="1"/>
  <c r="V429" i="81"/>
  <c r="V530" i="81" s="1"/>
  <c r="Z416" i="81"/>
  <c r="Z517" i="81" s="1"/>
  <c r="N418" i="81"/>
  <c r="N519" i="81" s="1"/>
  <c r="AG419" i="81"/>
  <c r="AG520" i="81" s="1"/>
  <c r="AF429" i="81"/>
  <c r="AF530" i="81" s="1"/>
  <c r="R411" i="81"/>
  <c r="R512" i="81" s="1"/>
  <c r="U413" i="81"/>
  <c r="U514" i="81" s="1"/>
  <c r="Q415" i="81"/>
  <c r="Q516" i="81" s="1"/>
  <c r="F418" i="81"/>
  <c r="F519" i="81" s="1"/>
  <c r="X420" i="81"/>
  <c r="X521" i="81" s="1"/>
  <c r="AA424" i="81"/>
  <c r="AA525" i="81" s="1"/>
  <c r="P422" i="81"/>
  <c r="P523" i="81" s="1"/>
  <c r="T423" i="81"/>
  <c r="T524" i="81" s="1"/>
  <c r="G426" i="81"/>
  <c r="G527" i="81" s="1"/>
  <c r="J427" i="81"/>
  <c r="J528" i="81" s="1"/>
  <c r="AG429" i="81"/>
  <c r="AG530" i="81" s="1"/>
  <c r="AA440" i="81"/>
  <c r="AA541" i="81" s="1"/>
  <c r="Y420" i="81"/>
  <c r="Y521" i="81" s="1"/>
  <c r="M423" i="81"/>
  <c r="M524" i="81" s="1"/>
  <c r="X424" i="81"/>
  <c r="X525" i="81" s="1"/>
  <c r="AR425" i="81"/>
  <c r="AR526" i="81" s="1"/>
  <c r="T428" i="81"/>
  <c r="T529" i="81" s="1"/>
  <c r="AE430" i="81"/>
  <c r="AE531" i="81" s="1"/>
  <c r="Z434" i="81"/>
  <c r="Z535" i="81" s="1"/>
  <c r="AE421" i="81"/>
  <c r="AE522" i="81" s="1"/>
  <c r="AG422" i="81"/>
  <c r="AG523" i="81" s="1"/>
  <c r="AC425" i="81"/>
  <c r="AC526" i="81" s="1"/>
  <c r="AR426" i="81"/>
  <c r="AR527" i="81" s="1"/>
  <c r="AG428" i="81"/>
  <c r="AG529" i="81" s="1"/>
  <c r="S431" i="81"/>
  <c r="S532" i="81" s="1"/>
  <c r="B420" i="81"/>
  <c r="B521" i="81" s="1"/>
  <c r="H421" i="81"/>
  <c r="H522" i="81" s="1"/>
  <c r="AE423" i="81"/>
  <c r="AE524" i="81" s="1"/>
  <c r="AG424" i="81"/>
  <c r="AG525" i="81" s="1"/>
  <c r="U427" i="81"/>
  <c r="U528" i="81" s="1"/>
  <c r="X430" i="81"/>
  <c r="X531" i="81" s="1"/>
  <c r="AF438" i="81"/>
  <c r="AF539" i="81" s="1"/>
  <c r="AC426" i="81"/>
  <c r="AC527" i="81" s="1"/>
  <c r="V428" i="81"/>
  <c r="V529" i="81" s="1"/>
  <c r="AR430" i="81"/>
  <c r="AR531" i="81" s="1"/>
  <c r="S436" i="81"/>
  <c r="S537" i="81" s="1"/>
  <c r="H425" i="81"/>
  <c r="H526" i="81" s="1"/>
  <c r="AE427" i="81"/>
  <c r="AE528" i="81" s="1"/>
  <c r="S430" i="81"/>
  <c r="S531" i="81" s="1"/>
  <c r="AE422" i="81"/>
  <c r="AE523" i="81" s="1"/>
  <c r="Q425" i="81"/>
  <c r="Q526" i="81" s="1"/>
  <c r="Z426" i="81"/>
  <c r="Z527" i="81" s="1"/>
  <c r="AD428" i="81"/>
  <c r="AD529" i="81" s="1"/>
  <c r="L431" i="81"/>
  <c r="L532" i="81" s="1"/>
  <c r="H429" i="81"/>
  <c r="H530" i="81" s="1"/>
  <c r="G431" i="81"/>
  <c r="G532" i="81" s="1"/>
  <c r="AD432" i="81"/>
  <c r="AD533" i="81" s="1"/>
  <c r="N434" i="81"/>
  <c r="N535" i="81" s="1"/>
  <c r="P436" i="81"/>
  <c r="P537" i="81" s="1"/>
  <c r="AR437" i="81"/>
  <c r="AR538" i="81" s="1"/>
  <c r="R441" i="81"/>
  <c r="R542" i="81" s="1"/>
  <c r="T433" i="81"/>
  <c r="T534" i="81" s="1"/>
  <c r="I435" i="81"/>
  <c r="I536" i="81" s="1"/>
  <c r="Z436" i="81"/>
  <c r="Z537" i="81" s="1"/>
  <c r="AA439" i="81"/>
  <c r="AA540" i="81" s="1"/>
  <c r="Q435" i="81"/>
  <c r="Q536" i="81" s="1"/>
  <c r="V437" i="81"/>
  <c r="V538" i="81" s="1"/>
  <c r="AC439" i="81"/>
  <c r="AC540" i="81" s="1"/>
  <c r="Z442" i="81"/>
  <c r="Z543" i="81" s="1"/>
  <c r="C429" i="81"/>
  <c r="C530" i="81" s="1"/>
  <c r="J431" i="81"/>
  <c r="J532" i="81" s="1"/>
  <c r="O433" i="81"/>
  <c r="O534" i="81" s="1"/>
  <c r="K435" i="81"/>
  <c r="K536" i="81" s="1"/>
  <c r="AC437" i="81"/>
  <c r="AC538" i="81" s="1"/>
  <c r="AG441" i="81"/>
  <c r="AG542" i="81" s="1"/>
  <c r="AD430" i="81"/>
  <c r="AD531" i="81" s="1"/>
  <c r="S432" i="81"/>
  <c r="S533" i="81" s="1"/>
  <c r="G434" i="81"/>
  <c r="G535" i="81" s="1"/>
  <c r="Y435" i="81"/>
  <c r="Y536" i="81" s="1"/>
  <c r="W437" i="81"/>
  <c r="W538" i="81" s="1"/>
  <c r="AF439" i="81"/>
  <c r="AF540" i="81" s="1"/>
  <c r="Z443" i="81"/>
  <c r="Z544" i="81" s="1"/>
  <c r="AE434" i="81"/>
  <c r="AE535" i="81" s="1"/>
  <c r="AC436" i="81"/>
  <c r="AC537" i="81" s="1"/>
  <c r="M438" i="81"/>
  <c r="M539" i="81" s="1"/>
  <c r="O441" i="81"/>
  <c r="O542" i="81" s="1"/>
  <c r="R428" i="81"/>
  <c r="R529" i="81" s="1"/>
  <c r="R430" i="81"/>
  <c r="R531" i="81" s="1"/>
  <c r="P432" i="81"/>
  <c r="P533" i="81" s="1"/>
  <c r="AF434" i="81"/>
  <c r="AF535" i="81" s="1"/>
  <c r="Y436" i="81"/>
  <c r="Y537" i="81" s="1"/>
  <c r="K439" i="81"/>
  <c r="K540" i="81" s="1"/>
  <c r="Q443" i="81"/>
  <c r="Q544" i="81" s="1"/>
  <c r="O440" i="81"/>
  <c r="O541" i="81" s="1"/>
  <c r="F442" i="81"/>
  <c r="F543" i="81" s="1"/>
  <c r="L444" i="81"/>
  <c r="L545" i="81" s="1"/>
  <c r="B446" i="81"/>
  <c r="B547" i="81" s="1"/>
  <c r="X445" i="81"/>
  <c r="X546" i="81" s="1"/>
  <c r="I445" i="81"/>
  <c r="I546" i="81" s="1"/>
  <c r="AG438" i="81"/>
  <c r="AG539" i="81" s="1"/>
  <c r="L440" i="81"/>
  <c r="L541" i="81" s="1"/>
  <c r="AF441" i="81"/>
  <c r="AF542" i="81" s="1"/>
  <c r="AF443" i="81"/>
  <c r="AF544" i="81" s="1"/>
  <c r="T445" i="81"/>
  <c r="T546" i="81" s="1"/>
  <c r="B439" i="81"/>
  <c r="B540" i="81" s="1"/>
  <c r="K441" i="81"/>
  <c r="K542" i="81" s="1"/>
  <c r="R443" i="81"/>
  <c r="R544" i="81" s="1"/>
  <c r="Y444" i="81"/>
  <c r="Y545" i="81" s="1"/>
  <c r="U446" i="81"/>
  <c r="U547" i="81" s="1"/>
  <c r="AC443" i="81"/>
  <c r="AC544" i="81" s="1"/>
  <c r="F446" i="81"/>
  <c r="F547" i="81" s="1"/>
  <c r="V438" i="81"/>
  <c r="V539" i="81" s="1"/>
  <c r="S440" i="81"/>
  <c r="S541" i="81" s="1"/>
  <c r="AF442" i="81"/>
  <c r="AF543" i="81" s="1"/>
  <c r="V444" i="81"/>
  <c r="V545" i="81" s="1"/>
  <c r="R446" i="81"/>
  <c r="R547" i="81" s="1"/>
  <c r="AB383" i="81"/>
  <c r="AB484" i="81" s="1"/>
  <c r="D382" i="81"/>
  <c r="D483" i="81" s="1"/>
  <c r="D391" i="81"/>
  <c r="D492" i="81" s="1"/>
  <c r="K388" i="81"/>
  <c r="K489" i="81" s="1"/>
  <c r="O386" i="81"/>
  <c r="O487" i="81" s="1"/>
  <c r="T382" i="81"/>
  <c r="T483" i="81" s="1"/>
  <c r="N390" i="81"/>
  <c r="N491" i="81" s="1"/>
  <c r="AA389" i="81"/>
  <c r="AA490" i="81" s="1"/>
  <c r="T384" i="81"/>
  <c r="T485" i="81" s="1"/>
  <c r="M386" i="81"/>
  <c r="M487" i="81" s="1"/>
  <c r="H388" i="81"/>
  <c r="H489" i="81" s="1"/>
  <c r="K384" i="81"/>
  <c r="K485" i="81" s="1"/>
  <c r="Q383" i="81"/>
  <c r="Q484" i="81" s="1"/>
  <c r="N386" i="81"/>
  <c r="N487" i="81" s="1"/>
  <c r="U392" i="81"/>
  <c r="U493" i="81" s="1"/>
  <c r="M384" i="81"/>
  <c r="M485" i="81" s="1"/>
  <c r="V399" i="81"/>
  <c r="V500" i="81" s="1"/>
  <c r="AC382" i="81"/>
  <c r="AC483" i="81" s="1"/>
  <c r="B398" i="81"/>
  <c r="B499" i="81" s="1"/>
  <c r="A382" i="81"/>
  <c r="A483" i="81" s="1"/>
  <c r="AE389" i="81"/>
  <c r="AE490" i="81" s="1"/>
  <c r="N381" i="81"/>
  <c r="N482" i="81" s="1"/>
  <c r="AB392" i="81"/>
  <c r="AB493" i="81" s="1"/>
  <c r="D402" i="81"/>
  <c r="D503" i="81" s="1"/>
  <c r="M418" i="81"/>
  <c r="M519" i="81" s="1"/>
  <c r="X410" i="81"/>
  <c r="X511" i="81" s="1"/>
  <c r="H403" i="81"/>
  <c r="H504" i="81" s="1"/>
  <c r="Y410" i="81"/>
  <c r="Y511" i="81" s="1"/>
  <c r="H399" i="81"/>
  <c r="H500" i="81" s="1"/>
  <c r="E412" i="81"/>
  <c r="E513" i="81" s="1"/>
  <c r="AG398" i="81"/>
  <c r="AG499" i="81" s="1"/>
  <c r="R409" i="81"/>
  <c r="R510" i="81" s="1"/>
  <c r="AC397" i="81"/>
  <c r="AC498" i="81" s="1"/>
  <c r="AF408" i="81"/>
  <c r="AF509" i="81" s="1"/>
  <c r="AR396" i="81"/>
  <c r="AR497" i="81" s="1"/>
  <c r="AA408" i="81"/>
  <c r="AA509" i="81" s="1"/>
  <c r="S404" i="81"/>
  <c r="S505" i="81" s="1"/>
  <c r="F417" i="81"/>
  <c r="F518" i="81" s="1"/>
  <c r="F424" i="81"/>
  <c r="F525" i="81" s="1"/>
  <c r="D417" i="81"/>
  <c r="D518" i="81" s="1"/>
  <c r="AA414" i="81"/>
  <c r="AA515" i="81" s="1"/>
  <c r="N412" i="81"/>
  <c r="N513" i="81" s="1"/>
  <c r="AG427" i="81"/>
  <c r="AG528" i="81" s="1"/>
  <c r="B413" i="81"/>
  <c r="B514" i="81" s="1"/>
  <c r="AG423" i="81"/>
  <c r="AG524" i="81" s="1"/>
  <c r="Q420" i="81"/>
  <c r="Q521" i="81" s="1"/>
  <c r="N433" i="81"/>
  <c r="N534" i="81" s="1"/>
  <c r="D428" i="81"/>
  <c r="D529" i="81" s="1"/>
  <c r="E427" i="81"/>
  <c r="E528" i="81" s="1"/>
  <c r="O427" i="81"/>
  <c r="O528" i="81" s="1"/>
  <c r="L430" i="81"/>
  <c r="L531" i="81" s="1"/>
  <c r="Q379" i="81"/>
  <c r="Q480" i="81" s="1"/>
  <c r="H387" i="81"/>
  <c r="H488" i="81" s="1"/>
  <c r="R392" i="81"/>
  <c r="R493" i="81" s="1"/>
  <c r="L379" i="81"/>
  <c r="L480" i="81" s="1"/>
  <c r="P381" i="81"/>
  <c r="P482" i="81" s="1"/>
  <c r="B383" i="81"/>
  <c r="B484" i="81" s="1"/>
  <c r="E385" i="81"/>
  <c r="E486" i="81" s="1"/>
  <c r="L386" i="81"/>
  <c r="L487" i="81" s="1"/>
  <c r="I388" i="81"/>
  <c r="I489" i="81" s="1"/>
  <c r="M390" i="81"/>
  <c r="M491" i="81" s="1"/>
  <c r="Z391" i="81"/>
  <c r="Z492" i="81" s="1"/>
  <c r="AR394" i="81"/>
  <c r="AR495" i="81" s="1"/>
  <c r="S387" i="81"/>
  <c r="S488" i="81" s="1"/>
  <c r="AG377" i="81"/>
  <c r="AG478" i="81" s="1"/>
  <c r="M379" i="81"/>
  <c r="M480" i="81" s="1"/>
  <c r="AD381" i="81"/>
  <c r="AD482" i="81" s="1"/>
  <c r="K383" i="81"/>
  <c r="K484" i="81" s="1"/>
  <c r="U385" i="81"/>
  <c r="U486" i="81" s="1"/>
  <c r="E387" i="81"/>
  <c r="E488" i="81" s="1"/>
  <c r="H389" i="81"/>
  <c r="H490" i="81" s="1"/>
  <c r="W391" i="81"/>
  <c r="W492" i="81" s="1"/>
  <c r="M396" i="81"/>
  <c r="M497" i="81" s="1"/>
  <c r="D384" i="81"/>
  <c r="D485" i="81" s="1"/>
  <c r="M395" i="81"/>
  <c r="M496" i="81" s="1"/>
  <c r="I377" i="81"/>
  <c r="I478" i="81" s="1"/>
  <c r="N379" i="81"/>
  <c r="N480" i="81" s="1"/>
  <c r="L381" i="81"/>
  <c r="L482" i="81" s="1"/>
  <c r="E383" i="81"/>
  <c r="E484" i="81" s="1"/>
  <c r="A385" i="81"/>
  <c r="A486" i="81" s="1"/>
  <c r="T387" i="81"/>
  <c r="T488" i="81" s="1"/>
  <c r="AA388" i="81"/>
  <c r="AA489" i="81" s="1"/>
  <c r="H390" i="81"/>
  <c r="H491" i="81" s="1"/>
  <c r="T393" i="81"/>
  <c r="T494" i="81" s="1"/>
  <c r="AF379" i="81"/>
  <c r="AF480" i="81" s="1"/>
  <c r="G389" i="81"/>
  <c r="G490" i="81" s="1"/>
  <c r="P377" i="81"/>
  <c r="P478" i="81" s="1"/>
  <c r="O379" i="81"/>
  <c r="O480" i="81" s="1"/>
  <c r="M381" i="81"/>
  <c r="M482" i="81" s="1"/>
  <c r="M383" i="81"/>
  <c r="M484" i="81" s="1"/>
  <c r="B385" i="81"/>
  <c r="B486" i="81" s="1"/>
  <c r="P386" i="81"/>
  <c r="P487" i="81" s="1"/>
  <c r="AB388" i="81"/>
  <c r="AB489" i="81" s="1"/>
  <c r="F391" i="81"/>
  <c r="F492" i="81" s="1"/>
  <c r="D394" i="81"/>
  <c r="D495" i="81" s="1"/>
  <c r="AA387" i="81"/>
  <c r="AA488" i="81" s="1"/>
  <c r="V378" i="81"/>
  <c r="V479" i="81" s="1"/>
  <c r="AD380" i="81"/>
  <c r="AD481" i="81" s="1"/>
  <c r="Y382" i="81"/>
  <c r="Y483" i="81" s="1"/>
  <c r="I385" i="81"/>
  <c r="I486" i="81" s="1"/>
  <c r="L387" i="81"/>
  <c r="L488" i="81" s="1"/>
  <c r="AC388" i="81"/>
  <c r="AC489" i="81" s="1"/>
  <c r="R390" i="81"/>
  <c r="R491" i="81" s="1"/>
  <c r="W396" i="81"/>
  <c r="W497" i="81" s="1"/>
  <c r="S380" i="81"/>
  <c r="S481" i="81" s="1"/>
  <c r="R378" i="81"/>
  <c r="R479" i="81" s="1"/>
  <c r="J380" i="81"/>
  <c r="J481" i="81" s="1"/>
  <c r="B382" i="81"/>
  <c r="B483" i="81" s="1"/>
  <c r="AG383" i="81"/>
  <c r="AG484" i="81" s="1"/>
  <c r="J385" i="81"/>
  <c r="J486" i="81" s="1"/>
  <c r="Z386" i="81"/>
  <c r="Z487" i="81" s="1"/>
  <c r="S389" i="81"/>
  <c r="S490" i="81" s="1"/>
  <c r="U391" i="81"/>
  <c r="U492" i="81" s="1"/>
  <c r="AB396" i="81"/>
  <c r="AB497" i="81" s="1"/>
  <c r="X392" i="81"/>
  <c r="X493" i="81" s="1"/>
  <c r="Q395" i="81"/>
  <c r="Q496" i="81" s="1"/>
  <c r="AC396" i="81"/>
  <c r="AC497" i="81" s="1"/>
  <c r="K399" i="81"/>
  <c r="K500" i="81" s="1"/>
  <c r="AR400" i="81"/>
  <c r="AR501" i="81" s="1"/>
  <c r="AA402" i="81"/>
  <c r="AA503" i="81" s="1"/>
  <c r="P405" i="81"/>
  <c r="P506" i="81" s="1"/>
  <c r="X407" i="81"/>
  <c r="X508" i="81" s="1"/>
  <c r="I409" i="81"/>
  <c r="I510" i="81" s="1"/>
  <c r="G411" i="81"/>
  <c r="G512" i="81" s="1"/>
  <c r="C415" i="81"/>
  <c r="C516" i="81" s="1"/>
  <c r="B425" i="81"/>
  <c r="B526" i="81" s="1"/>
  <c r="K402" i="81"/>
  <c r="K503" i="81" s="1"/>
  <c r="A404" i="81"/>
  <c r="A505" i="81" s="1"/>
  <c r="J405" i="81"/>
  <c r="J506" i="81" s="1"/>
  <c r="AB406" i="81"/>
  <c r="AB507" i="81" s="1"/>
  <c r="J409" i="81"/>
  <c r="J510" i="81" s="1"/>
  <c r="A412" i="81"/>
  <c r="A513" i="81" s="1"/>
  <c r="AD415" i="81"/>
  <c r="AD516" i="81" s="1"/>
  <c r="U394" i="81"/>
  <c r="U495" i="81" s="1"/>
  <c r="P396" i="81"/>
  <c r="P497" i="81" s="1"/>
  <c r="Z398" i="81"/>
  <c r="Z499" i="81" s="1"/>
  <c r="O400" i="81"/>
  <c r="O501" i="81" s="1"/>
  <c r="L402" i="81"/>
  <c r="L503" i="81" s="1"/>
  <c r="B404" i="81"/>
  <c r="B505" i="81" s="1"/>
  <c r="L406" i="81"/>
  <c r="L507" i="81" s="1"/>
  <c r="F408" i="81"/>
  <c r="F509" i="81" s="1"/>
  <c r="AA409" i="81"/>
  <c r="AA510" i="81" s="1"/>
  <c r="B412" i="81"/>
  <c r="B513" i="81" s="1"/>
  <c r="R415" i="81"/>
  <c r="R516" i="81" s="1"/>
  <c r="Q393" i="81"/>
  <c r="Q494" i="81" s="1"/>
  <c r="AC394" i="81"/>
  <c r="AC495" i="81" s="1"/>
  <c r="A397" i="81"/>
  <c r="A498" i="81" s="1"/>
  <c r="D398" i="81"/>
  <c r="D499" i="81" s="1"/>
  <c r="D400" i="81"/>
  <c r="D501" i="81" s="1"/>
  <c r="M402" i="81"/>
  <c r="M503" i="81" s="1"/>
  <c r="J404" i="81"/>
  <c r="J505" i="81" s="1"/>
  <c r="AC405" i="81"/>
  <c r="AC506" i="81" s="1"/>
  <c r="G408" i="81"/>
  <c r="G509" i="81" s="1"/>
  <c r="AF410" i="81"/>
  <c r="AF511" i="81" s="1"/>
  <c r="H413" i="81"/>
  <c r="H514" i="81" s="1"/>
  <c r="AC416" i="81"/>
  <c r="AC517" i="81" s="1"/>
  <c r="AR391" i="81"/>
  <c r="AR492" i="81" s="1"/>
  <c r="G394" i="81"/>
  <c r="G495" i="81" s="1"/>
  <c r="AA395" i="81"/>
  <c r="AA496" i="81" s="1"/>
  <c r="P397" i="81"/>
  <c r="P498" i="81" s="1"/>
  <c r="T399" i="81"/>
  <c r="T500" i="81" s="1"/>
  <c r="A401" i="81"/>
  <c r="A502" i="81" s="1"/>
  <c r="X402" i="81"/>
  <c r="X503" i="81" s="1"/>
  <c r="V404" i="81"/>
  <c r="V505" i="81" s="1"/>
  <c r="B407" i="81"/>
  <c r="B508" i="81" s="1"/>
  <c r="U408" i="81"/>
  <c r="U509" i="81" s="1"/>
  <c r="AR409" i="81"/>
  <c r="AR510" i="81" s="1"/>
  <c r="U411" i="81"/>
  <c r="U512" i="81" s="1"/>
  <c r="H414" i="81"/>
  <c r="H515" i="81" s="1"/>
  <c r="D393" i="81"/>
  <c r="D494" i="81" s="1"/>
  <c r="P394" i="81"/>
  <c r="P495" i="81" s="1"/>
  <c r="Z396" i="81"/>
  <c r="Z497" i="81" s="1"/>
  <c r="N398" i="81"/>
  <c r="N499" i="81" s="1"/>
  <c r="L400" i="81"/>
  <c r="L501" i="81" s="1"/>
  <c r="H402" i="81"/>
  <c r="H503" i="81" s="1"/>
  <c r="E404" i="81"/>
  <c r="E505" i="81" s="1"/>
  <c r="AE405" i="81"/>
  <c r="AE506" i="81" s="1"/>
  <c r="P407" i="81"/>
  <c r="P508" i="81" s="1"/>
  <c r="E410" i="81"/>
  <c r="E511" i="81" s="1"/>
  <c r="J413" i="81"/>
  <c r="J514" i="81" s="1"/>
  <c r="AD417" i="81"/>
  <c r="AD518" i="81" s="1"/>
  <c r="V392" i="81"/>
  <c r="V493" i="81" s="1"/>
  <c r="A395" i="81"/>
  <c r="A496" i="81" s="1"/>
  <c r="D396" i="81"/>
  <c r="D497" i="81" s="1"/>
  <c r="Q397" i="81"/>
  <c r="Q498" i="81" s="1"/>
  <c r="AE399" i="81"/>
  <c r="AE500" i="81" s="1"/>
  <c r="AF401" i="81"/>
  <c r="AF502" i="81" s="1"/>
  <c r="AC403" i="81"/>
  <c r="AC504" i="81" s="1"/>
  <c r="Z405" i="81"/>
  <c r="Z506" i="81" s="1"/>
  <c r="AG407" i="81"/>
  <c r="AG508" i="81" s="1"/>
  <c r="G409" i="81"/>
  <c r="G510" i="81" s="1"/>
  <c r="AR410" i="81"/>
  <c r="AR511" i="81" s="1"/>
  <c r="Y414" i="81"/>
  <c r="Y515" i="81" s="1"/>
  <c r="AR421" i="81"/>
  <c r="AR522" i="81" s="1"/>
  <c r="V401" i="81"/>
  <c r="V502" i="81" s="1"/>
  <c r="S403" i="81"/>
  <c r="S504" i="81" s="1"/>
  <c r="B405" i="81"/>
  <c r="B506" i="81" s="1"/>
  <c r="U406" i="81"/>
  <c r="U507" i="81" s="1"/>
  <c r="AB408" i="81"/>
  <c r="AB509" i="81" s="1"/>
  <c r="F411" i="81"/>
  <c r="F512" i="81" s="1"/>
  <c r="M414" i="81"/>
  <c r="M515" i="81" s="1"/>
  <c r="Y423" i="81"/>
  <c r="Y524" i="81" s="1"/>
  <c r="J417" i="81"/>
  <c r="J518" i="81" s="1"/>
  <c r="AA418" i="81"/>
  <c r="AA519" i="81" s="1"/>
  <c r="AB421" i="81"/>
  <c r="AB522" i="81" s="1"/>
  <c r="Q421" i="81"/>
  <c r="Q522" i="81" s="1"/>
  <c r="B426" i="81"/>
  <c r="B527" i="81" s="1"/>
  <c r="AE412" i="81"/>
  <c r="AE513" i="81" s="1"/>
  <c r="F415" i="81"/>
  <c r="F516" i="81" s="1"/>
  <c r="T416" i="81"/>
  <c r="T517" i="81" s="1"/>
  <c r="AB417" i="81"/>
  <c r="AB518" i="81" s="1"/>
  <c r="AF418" i="81"/>
  <c r="AF519" i="81" s="1"/>
  <c r="R421" i="81"/>
  <c r="R522" i="81" s="1"/>
  <c r="T411" i="81"/>
  <c r="T512" i="81" s="1"/>
  <c r="R413" i="81"/>
  <c r="R514" i="81" s="1"/>
  <c r="G415" i="81"/>
  <c r="G516" i="81" s="1"/>
  <c r="H418" i="81"/>
  <c r="H519" i="81" s="1"/>
  <c r="AF420" i="81"/>
  <c r="AF521" i="81" s="1"/>
  <c r="Q427" i="81"/>
  <c r="Q528" i="81" s="1"/>
  <c r="J411" i="81"/>
  <c r="J512" i="81" s="1"/>
  <c r="M413" i="81"/>
  <c r="M514" i="81" s="1"/>
  <c r="B415" i="81"/>
  <c r="B516" i="81" s="1"/>
  <c r="W417" i="81"/>
  <c r="W518" i="81" s="1"/>
  <c r="G420" i="81"/>
  <c r="G521" i="81" s="1"/>
  <c r="AA423" i="81"/>
  <c r="AA524" i="81" s="1"/>
  <c r="Z431" i="81"/>
  <c r="Z532" i="81" s="1"/>
  <c r="AD416" i="81"/>
  <c r="AD517" i="81" s="1"/>
  <c r="R418" i="81"/>
  <c r="R519" i="81" s="1"/>
  <c r="K421" i="81"/>
  <c r="K522" i="81" s="1"/>
  <c r="F430" i="81"/>
  <c r="F531" i="81" s="1"/>
  <c r="W411" i="81"/>
  <c r="W512" i="81" s="1"/>
  <c r="Z413" i="81"/>
  <c r="Z514" i="81" s="1"/>
  <c r="W415" i="81"/>
  <c r="W516" i="81" s="1"/>
  <c r="A419" i="81"/>
  <c r="A520" i="81" s="1"/>
  <c r="A421" i="81"/>
  <c r="A522" i="81" s="1"/>
  <c r="O425" i="81"/>
  <c r="O526" i="81" s="1"/>
  <c r="T422" i="81"/>
  <c r="T523" i="81" s="1"/>
  <c r="AB423" i="81"/>
  <c r="AB524" i="81" s="1"/>
  <c r="K426" i="81"/>
  <c r="K527" i="81" s="1"/>
  <c r="R427" i="81"/>
  <c r="R528" i="81" s="1"/>
  <c r="G430" i="81"/>
  <c r="G531" i="81" s="1"/>
  <c r="B441" i="81"/>
  <c r="B542" i="81" s="1"/>
  <c r="AC420" i="81"/>
  <c r="AC521" i="81" s="1"/>
  <c r="U423" i="81"/>
  <c r="U524" i="81" s="1"/>
  <c r="AB424" i="81"/>
  <c r="AB525" i="81" s="1"/>
  <c r="C426" i="81"/>
  <c r="C527" i="81" s="1"/>
  <c r="Z428" i="81"/>
  <c r="Z529" i="81" s="1"/>
  <c r="A431" i="81"/>
  <c r="A532" i="81" s="1"/>
  <c r="A437" i="81"/>
  <c r="A538" i="81" s="1"/>
  <c r="E422" i="81"/>
  <c r="E523" i="81" s="1"/>
  <c r="F423" i="81"/>
  <c r="F524" i="81" s="1"/>
  <c r="H426" i="81"/>
  <c r="H527" i="81" s="1"/>
  <c r="D427" i="81"/>
  <c r="D528" i="81" s="1"/>
  <c r="B429" i="81"/>
  <c r="B530" i="81" s="1"/>
  <c r="K432" i="81"/>
  <c r="K533" i="81" s="1"/>
  <c r="F420" i="81"/>
  <c r="F521" i="81" s="1"/>
  <c r="P421" i="81"/>
  <c r="P522" i="81" s="1"/>
  <c r="E424" i="81"/>
  <c r="E525" i="81" s="1"/>
  <c r="F425" i="81"/>
  <c r="F526" i="81" s="1"/>
  <c r="AC427" i="81"/>
  <c r="AC528" i="81" s="1"/>
  <c r="AG430" i="81"/>
  <c r="AG531" i="81" s="1"/>
  <c r="AE442" i="81"/>
  <c r="AE543" i="81" s="1"/>
  <c r="AG426" i="81"/>
  <c r="AG527" i="81" s="1"/>
  <c r="AB428" i="81"/>
  <c r="AB529" i="81" s="1"/>
  <c r="H431" i="81"/>
  <c r="H532" i="81" s="1"/>
  <c r="X437" i="81"/>
  <c r="X538" i="81" s="1"/>
  <c r="P425" i="81"/>
  <c r="P526" i="81" s="1"/>
  <c r="G428" i="81"/>
  <c r="G529" i="81" s="1"/>
  <c r="I431" i="81"/>
  <c r="I532" i="81" s="1"/>
  <c r="C422" i="81"/>
  <c r="C523" i="81" s="1"/>
  <c r="B423" i="81"/>
  <c r="B524" i="81" s="1"/>
  <c r="Y425" i="81"/>
  <c r="Y526" i="81" s="1"/>
  <c r="AD426" i="81"/>
  <c r="AD527" i="81" s="1"/>
  <c r="I429" i="81"/>
  <c r="I530" i="81" s="1"/>
  <c r="Y431" i="81"/>
  <c r="Y532" i="81" s="1"/>
  <c r="P429" i="81"/>
  <c r="P530" i="81" s="1"/>
  <c r="O431" i="81"/>
  <c r="O532" i="81" s="1"/>
  <c r="AR432" i="81"/>
  <c r="AR533" i="81" s="1"/>
  <c r="W434" i="81"/>
  <c r="W535" i="81" s="1"/>
  <c r="U436" i="81"/>
  <c r="U537" i="81" s="1"/>
  <c r="D438" i="81"/>
  <c r="D539" i="81" s="1"/>
  <c r="AC441" i="81"/>
  <c r="AC542" i="81" s="1"/>
  <c r="AE433" i="81"/>
  <c r="AE534" i="81" s="1"/>
  <c r="P435" i="81"/>
  <c r="P536" i="81" s="1"/>
  <c r="AR436" i="81"/>
  <c r="AR537" i="81" s="1"/>
  <c r="D440" i="81"/>
  <c r="D541" i="81" s="1"/>
  <c r="W435" i="81"/>
  <c r="W536" i="81" s="1"/>
  <c r="AB437" i="81"/>
  <c r="AB538" i="81" s="1"/>
  <c r="W440" i="81"/>
  <c r="W541" i="81" s="1"/>
  <c r="G443" i="81"/>
  <c r="G544" i="81" s="1"/>
  <c r="K429" i="81"/>
  <c r="K530" i="81" s="1"/>
  <c r="Q431" i="81"/>
  <c r="Q532" i="81" s="1"/>
  <c r="U433" i="81"/>
  <c r="U534" i="81" s="1"/>
  <c r="X435" i="81"/>
  <c r="X536" i="81" s="1"/>
  <c r="F438" i="81"/>
  <c r="F539" i="81" s="1"/>
  <c r="C442" i="81"/>
  <c r="C543" i="81" s="1"/>
  <c r="C431" i="81"/>
  <c r="C532" i="81" s="1"/>
  <c r="AB432" i="81"/>
  <c r="AB533" i="81" s="1"/>
  <c r="L434" i="81"/>
  <c r="L535" i="81" s="1"/>
  <c r="AD435" i="81"/>
  <c r="AD536" i="81" s="1"/>
  <c r="AD437" i="81"/>
  <c r="AD538" i="81" s="1"/>
  <c r="G440" i="81"/>
  <c r="G541" i="81" s="1"/>
  <c r="M444" i="81"/>
  <c r="M545" i="81" s="1"/>
  <c r="F435" i="81"/>
  <c r="F536" i="81" s="1"/>
  <c r="B437" i="81"/>
  <c r="B538" i="81" s="1"/>
  <c r="Y438" i="81"/>
  <c r="Y539" i="81" s="1"/>
  <c r="Z441" i="81"/>
  <c r="Z542" i="81" s="1"/>
  <c r="AA428" i="81"/>
  <c r="AA529" i="81" s="1"/>
  <c r="AA430" i="81"/>
  <c r="AA531" i="81" s="1"/>
  <c r="Y432" i="81"/>
  <c r="Y533" i="81" s="1"/>
  <c r="G435" i="81"/>
  <c r="G536" i="81" s="1"/>
  <c r="C437" i="81"/>
  <c r="C538" i="81" s="1"/>
  <c r="K440" i="81"/>
  <c r="K541" i="81" s="1"/>
  <c r="AE443" i="81"/>
  <c r="AE544" i="81" s="1"/>
  <c r="X440" i="81"/>
  <c r="X541" i="81" s="1"/>
  <c r="L442" i="81"/>
  <c r="L543" i="81" s="1"/>
  <c r="R444" i="81"/>
  <c r="R545" i="81" s="1"/>
  <c r="H446" i="81"/>
  <c r="H547" i="81" s="1"/>
  <c r="AC445" i="81"/>
  <c r="AC546" i="81" s="1"/>
  <c r="S445" i="81"/>
  <c r="S546" i="81" s="1"/>
  <c r="A439" i="81"/>
  <c r="A540" i="81" s="1"/>
  <c r="U440" i="81"/>
  <c r="U541" i="81" s="1"/>
  <c r="AR441" i="81"/>
  <c r="AR542" i="81" s="1"/>
  <c r="I444" i="81"/>
  <c r="I545" i="81" s="1"/>
  <c r="Y445" i="81"/>
  <c r="Y546" i="81" s="1"/>
  <c r="I439" i="81"/>
  <c r="I540" i="81" s="1"/>
  <c r="V441" i="81"/>
  <c r="V542" i="81" s="1"/>
  <c r="W443" i="81"/>
  <c r="W544" i="81" s="1"/>
  <c r="AD444" i="81"/>
  <c r="AD545" i="81" s="1"/>
  <c r="Z446" i="81"/>
  <c r="Z547" i="81" s="1"/>
  <c r="AR443" i="81"/>
  <c r="AR544" i="81" s="1"/>
  <c r="AA446" i="81"/>
  <c r="AA547" i="81" s="1"/>
  <c r="AE438" i="81"/>
  <c r="AE539" i="81" s="1"/>
  <c r="AB440" i="81"/>
  <c r="AB541" i="81" s="1"/>
  <c r="H443" i="81"/>
  <c r="H544" i="81" s="1"/>
  <c r="AA444" i="81"/>
  <c r="AA545" i="81" s="1"/>
  <c r="W446" i="81"/>
  <c r="W547" i="81" s="1"/>
  <c r="K386" i="81"/>
  <c r="K487" i="81" s="1"/>
  <c r="C384" i="81"/>
  <c r="C485" i="81" s="1"/>
  <c r="AF380" i="81"/>
  <c r="AF481" i="81" s="1"/>
  <c r="W390" i="81"/>
  <c r="W491" i="81" s="1"/>
  <c r="F384" i="81"/>
  <c r="F485" i="81" s="1"/>
  <c r="U378" i="81"/>
  <c r="U479" i="81" s="1"/>
  <c r="AA397" i="81"/>
  <c r="AA498" i="81" s="1"/>
  <c r="AG381" i="81"/>
  <c r="AG482" i="81" s="1"/>
  <c r="H381" i="81"/>
  <c r="H482" i="81" s="1"/>
  <c r="C382" i="81"/>
  <c r="C483" i="81" s="1"/>
  <c r="R380" i="81"/>
  <c r="R481" i="81" s="1"/>
  <c r="H391" i="81"/>
  <c r="H492" i="81" s="1"/>
  <c r="H377" i="81"/>
  <c r="H478" i="81" s="1"/>
  <c r="AC390" i="81"/>
  <c r="AC491" i="81" s="1"/>
  <c r="W386" i="81"/>
  <c r="W487" i="81" s="1"/>
  <c r="D387" i="81"/>
  <c r="D488" i="81" s="1"/>
  <c r="S384" i="81"/>
  <c r="S485" i="81" s="1"/>
  <c r="AR383" i="81"/>
  <c r="AR484" i="81" s="1"/>
  <c r="N384" i="81"/>
  <c r="N485" i="81" s="1"/>
  <c r="U389" i="81"/>
  <c r="U490" i="81" s="1"/>
  <c r="O388" i="81"/>
  <c r="O489" i="81" s="1"/>
  <c r="F396" i="81"/>
  <c r="F497" i="81" s="1"/>
  <c r="R408" i="81"/>
  <c r="R509" i="81" s="1"/>
  <c r="AD404" i="81"/>
  <c r="AD505" i="81" s="1"/>
  <c r="Z395" i="81"/>
  <c r="Z496" i="81" s="1"/>
  <c r="T407" i="81"/>
  <c r="T508" i="81" s="1"/>
  <c r="Q396" i="81"/>
  <c r="Q497" i="81" s="1"/>
  <c r="H407" i="81"/>
  <c r="H508" i="81" s="1"/>
  <c r="AG392" i="81"/>
  <c r="AG493" i="81" s="1"/>
  <c r="F406" i="81"/>
  <c r="F507" i="81" s="1"/>
  <c r="Z393" i="81"/>
  <c r="Z494" i="81" s="1"/>
  <c r="M405" i="81"/>
  <c r="M506" i="81" s="1"/>
  <c r="I394" i="81"/>
  <c r="I495" i="81" s="1"/>
  <c r="Q407" i="81"/>
  <c r="Q508" i="81" s="1"/>
  <c r="C401" i="81"/>
  <c r="C502" i="81" s="1"/>
  <c r="A413" i="81"/>
  <c r="A514" i="81" s="1"/>
  <c r="T420" i="81"/>
  <c r="T521" i="81" s="1"/>
  <c r="H416" i="81"/>
  <c r="H517" i="81" s="1"/>
  <c r="Z412" i="81"/>
  <c r="Z513" i="81" s="1"/>
  <c r="J429" i="81"/>
  <c r="J530" i="81" s="1"/>
  <c r="Y421" i="81"/>
  <c r="Y522" i="81" s="1"/>
  <c r="AE410" i="81"/>
  <c r="AE511" i="81" s="1"/>
  <c r="H420" i="81"/>
  <c r="H521" i="81" s="1"/>
  <c r="J433" i="81"/>
  <c r="J534" i="81" s="1"/>
  <c r="O421" i="81"/>
  <c r="O522" i="81" s="1"/>
  <c r="O423" i="81"/>
  <c r="O524" i="81" s="1"/>
  <c r="U426" i="81"/>
  <c r="U527" i="81" s="1"/>
  <c r="F429" i="81"/>
  <c r="F530" i="81" s="1"/>
  <c r="AB436" i="81"/>
  <c r="AB537" i="81" s="1"/>
  <c r="S377" i="81"/>
  <c r="S478" i="81" s="1"/>
  <c r="AB384" i="81"/>
  <c r="AB485" i="81" s="1"/>
  <c r="D390" i="81"/>
  <c r="D491" i="81" s="1"/>
  <c r="M380" i="81"/>
  <c r="M481" i="81" s="1"/>
  <c r="Y377" i="81"/>
  <c r="Y478" i="81" s="1"/>
  <c r="X379" i="81"/>
  <c r="X480" i="81" s="1"/>
  <c r="B381" i="81"/>
  <c r="B482" i="81" s="1"/>
  <c r="I383" i="81"/>
  <c r="I484" i="81" s="1"/>
  <c r="D385" i="81"/>
  <c r="D486" i="81" s="1"/>
  <c r="M387" i="81"/>
  <c r="M488" i="81" s="1"/>
  <c r="F389" i="81"/>
  <c r="F490" i="81" s="1"/>
  <c r="L390" i="81"/>
  <c r="L491" i="81" s="1"/>
  <c r="AD392" i="81"/>
  <c r="AD493" i="81" s="1"/>
  <c r="G378" i="81"/>
  <c r="G479" i="81" s="1"/>
  <c r="R379" i="81"/>
  <c r="R480" i="81" s="1"/>
  <c r="V381" i="81"/>
  <c r="V482" i="81" s="1"/>
  <c r="J383" i="81"/>
  <c r="J484" i="81" s="1"/>
  <c r="K385" i="81"/>
  <c r="K486" i="81" s="1"/>
  <c r="T386" i="81"/>
  <c r="T487" i="81" s="1"/>
  <c r="Q388" i="81"/>
  <c r="Q489" i="81" s="1"/>
  <c r="U390" i="81"/>
  <c r="U491" i="81" s="1"/>
  <c r="AE391" i="81"/>
  <c r="AE492" i="81" s="1"/>
  <c r="L395" i="81"/>
  <c r="L496" i="81" s="1"/>
  <c r="N377" i="81"/>
  <c r="N478" i="81" s="1"/>
  <c r="AE387" i="81"/>
  <c r="AE488" i="81" s="1"/>
  <c r="A378" i="81"/>
  <c r="A479" i="81" s="1"/>
  <c r="T379" i="81"/>
  <c r="T480" i="81" s="1"/>
  <c r="F382" i="81"/>
  <c r="F483" i="81" s="1"/>
  <c r="R383" i="81"/>
  <c r="R484" i="81" s="1"/>
  <c r="Y385" i="81"/>
  <c r="Y486" i="81" s="1"/>
  <c r="J387" i="81"/>
  <c r="J488" i="81" s="1"/>
  <c r="Q389" i="81"/>
  <c r="Q490" i="81" s="1"/>
  <c r="AA391" i="81"/>
  <c r="AA492" i="81" s="1"/>
  <c r="E397" i="81"/>
  <c r="E498" i="81" s="1"/>
  <c r="P385" i="81"/>
  <c r="P486" i="81" s="1"/>
  <c r="D397" i="81"/>
  <c r="D498" i="81" s="1"/>
  <c r="V377" i="81"/>
  <c r="V478" i="81" s="1"/>
  <c r="AA379" i="81"/>
  <c r="AA480" i="81" s="1"/>
  <c r="R381" i="81"/>
  <c r="R482" i="81" s="1"/>
  <c r="L383" i="81"/>
  <c r="L484" i="81" s="1"/>
  <c r="G385" i="81"/>
  <c r="G486" i="81" s="1"/>
  <c r="X387" i="81"/>
  <c r="X488" i="81" s="1"/>
  <c r="AG388" i="81"/>
  <c r="AG489" i="81" s="1"/>
  <c r="P390" i="81"/>
  <c r="P491" i="81" s="1"/>
  <c r="B394" i="81"/>
  <c r="B495" i="81" s="1"/>
  <c r="AB380" i="81"/>
  <c r="AB481" i="81" s="1"/>
  <c r="AG389" i="81"/>
  <c r="AG490" i="81" s="1"/>
  <c r="AC377" i="81"/>
  <c r="AC478" i="81" s="1"/>
  <c r="U379" i="81"/>
  <c r="U480" i="81" s="1"/>
  <c r="S381" i="81"/>
  <c r="S482" i="81" s="1"/>
  <c r="S383" i="81"/>
  <c r="S484" i="81" s="1"/>
  <c r="H385" i="81"/>
  <c r="H486" i="81" s="1"/>
  <c r="X386" i="81"/>
  <c r="X487" i="81" s="1"/>
  <c r="I389" i="81"/>
  <c r="I490" i="81" s="1"/>
  <c r="O391" i="81"/>
  <c r="O492" i="81" s="1"/>
  <c r="AG394" i="81"/>
  <c r="AG495" i="81" s="1"/>
  <c r="AA377" i="81"/>
  <c r="AA478" i="81" s="1"/>
  <c r="B388" i="81"/>
  <c r="B489" i="81" s="1"/>
  <c r="D377" i="81"/>
  <c r="D478" i="81" s="1"/>
  <c r="A379" i="81"/>
  <c r="A480" i="81" s="1"/>
  <c r="G381" i="81"/>
  <c r="G482" i="81" s="1"/>
  <c r="G383" i="81"/>
  <c r="G484" i="81" s="1"/>
  <c r="N385" i="81"/>
  <c r="N486" i="81" s="1"/>
  <c r="U387" i="81"/>
  <c r="U488" i="81" s="1"/>
  <c r="E389" i="81"/>
  <c r="E490" i="81" s="1"/>
  <c r="A391" i="81"/>
  <c r="A492" i="81" s="1"/>
  <c r="M397" i="81"/>
  <c r="M498" i="81" s="1"/>
  <c r="J381" i="81"/>
  <c r="J482" i="81" s="1"/>
  <c r="AA378" i="81"/>
  <c r="AA479" i="81" s="1"/>
  <c r="Q380" i="81"/>
  <c r="Q481" i="81" s="1"/>
  <c r="J382" i="81"/>
  <c r="J483" i="81" s="1"/>
  <c r="A384" i="81"/>
  <c r="A485" i="81" s="1"/>
  <c r="S385" i="81"/>
  <c r="S486" i="81" s="1"/>
  <c r="AF386" i="81"/>
  <c r="AF487" i="81" s="1"/>
  <c r="C390" i="81"/>
  <c r="C491" i="81" s="1"/>
  <c r="Y391" i="81"/>
  <c r="Y492" i="81" s="1"/>
  <c r="N397" i="81"/>
  <c r="N498" i="81" s="1"/>
  <c r="K393" i="81"/>
  <c r="K494" i="81" s="1"/>
  <c r="U395" i="81"/>
  <c r="U496" i="81" s="1"/>
  <c r="I397" i="81"/>
  <c r="I498" i="81" s="1"/>
  <c r="Q399" i="81"/>
  <c r="Q500" i="81" s="1"/>
  <c r="D401" i="81"/>
  <c r="D502" i="81" s="1"/>
  <c r="AF402" i="81"/>
  <c r="AF503" i="81" s="1"/>
  <c r="V405" i="81"/>
  <c r="V506" i="81" s="1"/>
  <c r="AC407" i="81"/>
  <c r="AC508" i="81" s="1"/>
  <c r="O409" i="81"/>
  <c r="O510" i="81" s="1"/>
  <c r="Z411" i="81"/>
  <c r="Z512" i="81" s="1"/>
  <c r="P415" i="81"/>
  <c r="P516" i="81" s="1"/>
  <c r="T400" i="81"/>
  <c r="T501" i="81" s="1"/>
  <c r="Q402" i="81"/>
  <c r="Q503" i="81" s="1"/>
  <c r="H404" i="81"/>
  <c r="H505" i="81" s="1"/>
  <c r="W405" i="81"/>
  <c r="W506" i="81" s="1"/>
  <c r="F407" i="81"/>
  <c r="F508" i="81" s="1"/>
  <c r="P409" i="81"/>
  <c r="P510" i="81" s="1"/>
  <c r="Q412" i="81"/>
  <c r="Q513" i="81" s="1"/>
  <c r="K416" i="81"/>
  <c r="K517" i="81" s="1"/>
  <c r="D395" i="81"/>
  <c r="D496" i="81" s="1"/>
  <c r="X396" i="81"/>
  <c r="X497" i="81" s="1"/>
  <c r="AE398" i="81"/>
  <c r="AE499" i="81" s="1"/>
  <c r="U400" i="81"/>
  <c r="U501" i="81" s="1"/>
  <c r="R402" i="81"/>
  <c r="R503" i="81" s="1"/>
  <c r="I404" i="81"/>
  <c r="I505" i="81" s="1"/>
  <c r="W406" i="81"/>
  <c r="W507" i="81" s="1"/>
  <c r="S408" i="81"/>
  <c r="S509" i="81" s="1"/>
  <c r="AG409" i="81"/>
  <c r="AG510" i="81" s="1"/>
  <c r="R412" i="81"/>
  <c r="R513" i="81" s="1"/>
  <c r="AE415" i="81"/>
  <c r="AE516" i="81" s="1"/>
  <c r="U393" i="81"/>
  <c r="U494" i="81" s="1"/>
  <c r="E395" i="81"/>
  <c r="E496" i="81" s="1"/>
  <c r="F397" i="81"/>
  <c r="F498" i="81" s="1"/>
  <c r="L398" i="81"/>
  <c r="L499" i="81" s="1"/>
  <c r="J400" i="81"/>
  <c r="J501" i="81" s="1"/>
  <c r="AC402" i="81"/>
  <c r="AC503" i="81" s="1"/>
  <c r="P404" i="81"/>
  <c r="P505" i="81" s="1"/>
  <c r="E406" i="81"/>
  <c r="E507" i="81" s="1"/>
  <c r="N408" i="81"/>
  <c r="N509" i="81" s="1"/>
  <c r="A411" i="81"/>
  <c r="A512" i="81" s="1"/>
  <c r="AD413" i="81"/>
  <c r="AD514" i="81" s="1"/>
  <c r="V417" i="81"/>
  <c r="V518" i="81" s="1"/>
  <c r="D392" i="81"/>
  <c r="D493" i="81" s="1"/>
  <c r="O394" i="81"/>
  <c r="O495" i="81" s="1"/>
  <c r="AE395" i="81"/>
  <c r="AE496" i="81" s="1"/>
  <c r="E398" i="81"/>
  <c r="E499" i="81" s="1"/>
  <c r="Y399" i="81"/>
  <c r="Y500" i="81" s="1"/>
  <c r="G401" i="81"/>
  <c r="G502" i="81" s="1"/>
  <c r="AD402" i="81"/>
  <c r="AD503" i="81" s="1"/>
  <c r="AF404" i="81"/>
  <c r="AF505" i="81" s="1"/>
  <c r="I407" i="81"/>
  <c r="I508" i="81" s="1"/>
  <c r="Z408" i="81"/>
  <c r="Z509" i="81" s="1"/>
  <c r="D410" i="81"/>
  <c r="D511" i="81" s="1"/>
  <c r="G412" i="81"/>
  <c r="G513" i="81" s="1"/>
  <c r="V415" i="81"/>
  <c r="V516" i="81" s="1"/>
  <c r="I393" i="81"/>
  <c r="I494" i="81" s="1"/>
  <c r="X394" i="81"/>
  <c r="X495" i="81" s="1"/>
  <c r="G397" i="81"/>
  <c r="G498" i="81" s="1"/>
  <c r="V398" i="81"/>
  <c r="V499" i="81" s="1"/>
  <c r="AB400" i="81"/>
  <c r="AB501" i="81" s="1"/>
  <c r="Y402" i="81"/>
  <c r="Y503" i="81" s="1"/>
  <c r="Q404" i="81"/>
  <c r="Q505" i="81" s="1"/>
  <c r="G406" i="81"/>
  <c r="G507" i="81" s="1"/>
  <c r="AA407" i="81"/>
  <c r="AA508" i="81" s="1"/>
  <c r="O410" i="81"/>
  <c r="O511" i="81" s="1"/>
  <c r="J414" i="81"/>
  <c r="J515" i="81" s="1"/>
  <c r="G418" i="81"/>
  <c r="G519" i="81" s="1"/>
  <c r="AC392" i="81"/>
  <c r="AC493" i="81" s="1"/>
  <c r="G395" i="81"/>
  <c r="G496" i="81" s="1"/>
  <c r="L396" i="81"/>
  <c r="L497" i="81" s="1"/>
  <c r="G398" i="81"/>
  <c r="G499" i="81" s="1"/>
  <c r="F400" i="81"/>
  <c r="F501" i="81" s="1"/>
  <c r="I402" i="81"/>
  <c r="I503" i="81" s="1"/>
  <c r="F404" i="81"/>
  <c r="F505" i="81" s="1"/>
  <c r="H406" i="81"/>
  <c r="H507" i="81" s="1"/>
  <c r="B408" i="81"/>
  <c r="B509" i="81" s="1"/>
  <c r="N409" i="81"/>
  <c r="N510" i="81" s="1"/>
  <c r="D411" i="81"/>
  <c r="D512" i="81" s="1"/>
  <c r="L415" i="81"/>
  <c r="L516" i="81" s="1"/>
  <c r="C423" i="81"/>
  <c r="C524" i="81" s="1"/>
  <c r="AA401" i="81"/>
  <c r="AA502" i="81" s="1"/>
  <c r="X403" i="81"/>
  <c r="X504" i="81" s="1"/>
  <c r="O405" i="81"/>
  <c r="O506" i="81" s="1"/>
  <c r="Z406" i="81"/>
  <c r="Z507" i="81" s="1"/>
  <c r="B409" i="81"/>
  <c r="B510" i="81" s="1"/>
  <c r="O411" i="81"/>
  <c r="O512" i="81" s="1"/>
  <c r="N415" i="81"/>
  <c r="N516" i="81" s="1"/>
  <c r="Y427" i="81"/>
  <c r="Y528" i="81" s="1"/>
  <c r="R417" i="81"/>
  <c r="R518" i="81" s="1"/>
  <c r="AE418" i="81"/>
  <c r="AE519" i="81" s="1"/>
  <c r="P423" i="81"/>
  <c r="P524" i="81" s="1"/>
  <c r="AG421" i="81"/>
  <c r="AG522" i="81" s="1"/>
  <c r="A427" i="81"/>
  <c r="A528" i="81" s="1"/>
  <c r="K413" i="81"/>
  <c r="K514" i="81" s="1"/>
  <c r="M415" i="81"/>
  <c r="M516" i="81" s="1"/>
  <c r="X416" i="81"/>
  <c r="X517" i="81" s="1"/>
  <c r="AR417" i="81"/>
  <c r="AR518" i="81" s="1"/>
  <c r="AR418" i="81"/>
  <c r="AR519" i="81" s="1"/>
  <c r="Z422" i="81"/>
  <c r="Z523" i="81" s="1"/>
  <c r="AD411" i="81"/>
  <c r="AD512" i="81" s="1"/>
  <c r="AB413" i="81"/>
  <c r="AB514" i="81" s="1"/>
  <c r="T415" i="81"/>
  <c r="T516" i="81" s="1"/>
  <c r="E419" i="81"/>
  <c r="E520" i="81" s="1"/>
  <c r="E421" i="81"/>
  <c r="E522" i="81" s="1"/>
  <c r="B428" i="81"/>
  <c r="B529" i="81" s="1"/>
  <c r="P411" i="81"/>
  <c r="P512" i="81" s="1"/>
  <c r="T413" i="81"/>
  <c r="T514" i="81" s="1"/>
  <c r="I415" i="81"/>
  <c r="I516" i="81" s="1"/>
  <c r="AE417" i="81"/>
  <c r="AE518" i="81" s="1"/>
  <c r="L420" i="81"/>
  <c r="L521" i="81" s="1"/>
  <c r="A424" i="81"/>
  <c r="A525" i="81" s="1"/>
  <c r="F432" i="81"/>
  <c r="F533" i="81" s="1"/>
  <c r="H417" i="81"/>
  <c r="H518" i="81" s="1"/>
  <c r="V418" i="81"/>
  <c r="V519" i="81" s="1"/>
  <c r="Z421" i="81"/>
  <c r="Z522" i="81" s="1"/>
  <c r="F410" i="81"/>
  <c r="F511" i="81" s="1"/>
  <c r="AF411" i="81"/>
  <c r="AF512" i="81" s="1"/>
  <c r="C414" i="81"/>
  <c r="C515" i="81" s="1"/>
  <c r="B416" i="81"/>
  <c r="B517" i="81" s="1"/>
  <c r="I419" i="81"/>
  <c r="I520" i="81" s="1"/>
  <c r="L421" i="81"/>
  <c r="L522" i="81" s="1"/>
  <c r="X428" i="81"/>
  <c r="X529" i="81" s="1"/>
  <c r="X422" i="81"/>
  <c r="X523" i="81" s="1"/>
  <c r="AR423" i="81"/>
  <c r="AR524" i="81" s="1"/>
  <c r="O426" i="81"/>
  <c r="O527" i="81" s="1"/>
  <c r="Z427" i="81"/>
  <c r="Z528" i="81" s="1"/>
  <c r="U430" i="81"/>
  <c r="U531" i="81" s="1"/>
  <c r="AE419" i="81"/>
  <c r="AE520" i="81" s="1"/>
  <c r="AG420" i="81"/>
  <c r="AG521" i="81" s="1"/>
  <c r="AC423" i="81"/>
  <c r="AC524" i="81" s="1"/>
  <c r="AF424" i="81"/>
  <c r="AF525" i="81" s="1"/>
  <c r="C427" i="81"/>
  <c r="C528" i="81" s="1"/>
  <c r="AF428" i="81"/>
  <c r="AF529" i="81" s="1"/>
  <c r="P431" i="81"/>
  <c r="P532" i="81" s="1"/>
  <c r="R438" i="81"/>
  <c r="R539" i="81" s="1"/>
  <c r="I422" i="81"/>
  <c r="I523" i="81" s="1"/>
  <c r="N423" i="81"/>
  <c r="N524" i="81" s="1"/>
  <c r="L426" i="81"/>
  <c r="L527" i="81" s="1"/>
  <c r="L427" i="81"/>
  <c r="L528" i="81" s="1"/>
  <c r="N429" i="81"/>
  <c r="N530" i="81" s="1"/>
  <c r="X432" i="81"/>
  <c r="X533" i="81" s="1"/>
  <c r="J420" i="81"/>
  <c r="J521" i="81" s="1"/>
  <c r="X421" i="81"/>
  <c r="X522" i="81" s="1"/>
  <c r="I424" i="81"/>
  <c r="I525" i="81" s="1"/>
  <c r="N425" i="81"/>
  <c r="N526" i="81" s="1"/>
  <c r="E428" i="81"/>
  <c r="E529" i="81" s="1"/>
  <c r="E431" i="81"/>
  <c r="E532" i="81" s="1"/>
  <c r="E426" i="81"/>
  <c r="E527" i="81" s="1"/>
  <c r="F427" i="81"/>
  <c r="F528" i="81" s="1"/>
  <c r="E429" i="81"/>
  <c r="E530" i="81" s="1"/>
  <c r="V431" i="81"/>
  <c r="V532" i="81" s="1"/>
  <c r="AA443" i="81"/>
  <c r="AA544" i="81" s="1"/>
  <c r="X425" i="81"/>
  <c r="X526" i="81" s="1"/>
  <c r="L428" i="81"/>
  <c r="L529" i="81" s="1"/>
  <c r="W431" i="81"/>
  <c r="W532" i="81" s="1"/>
  <c r="G422" i="81"/>
  <c r="G523" i="81" s="1"/>
  <c r="J423" i="81"/>
  <c r="J524" i="81" s="1"/>
  <c r="AG425" i="81"/>
  <c r="AG526" i="81" s="1"/>
  <c r="H427" i="81"/>
  <c r="H528" i="81" s="1"/>
  <c r="U429" i="81"/>
  <c r="U530" i="81" s="1"/>
  <c r="AC432" i="81"/>
  <c r="AC533" i="81" s="1"/>
  <c r="X429" i="81"/>
  <c r="X530" i="81" s="1"/>
  <c r="U431" i="81"/>
  <c r="U532" i="81" s="1"/>
  <c r="D433" i="81"/>
  <c r="D534" i="81" s="1"/>
  <c r="AB434" i="81"/>
  <c r="AB535" i="81" s="1"/>
  <c r="AD436" i="81"/>
  <c r="AD537" i="81" s="1"/>
  <c r="I438" i="81"/>
  <c r="I539" i="81" s="1"/>
  <c r="J442" i="81"/>
  <c r="J543" i="81" s="1"/>
  <c r="H432" i="81"/>
  <c r="H533" i="81" s="1"/>
  <c r="A434" i="81"/>
  <c r="A535" i="81" s="1"/>
  <c r="V435" i="81"/>
  <c r="V536" i="81" s="1"/>
  <c r="E437" i="81"/>
  <c r="E538" i="81" s="1"/>
  <c r="M440" i="81"/>
  <c r="M541" i="81" s="1"/>
  <c r="F434" i="81"/>
  <c r="F535" i="81" s="1"/>
  <c r="AC435" i="81"/>
  <c r="AC536" i="81" s="1"/>
  <c r="E438" i="81"/>
  <c r="E539" i="81" s="1"/>
  <c r="AF440" i="81"/>
  <c r="AF541" i="81" s="1"/>
  <c r="V443" i="81"/>
  <c r="V544" i="81" s="1"/>
  <c r="S429" i="81"/>
  <c r="S530" i="81" s="1"/>
  <c r="AD431" i="81"/>
  <c r="AD532" i="81" s="1"/>
  <c r="AA433" i="81"/>
  <c r="AA534" i="81" s="1"/>
  <c r="D436" i="81"/>
  <c r="D537" i="81" s="1"/>
  <c r="AD438" i="81"/>
  <c r="AD539" i="81" s="1"/>
  <c r="AB442" i="81"/>
  <c r="AB543" i="81" s="1"/>
  <c r="K431" i="81"/>
  <c r="K532" i="81" s="1"/>
  <c r="H433" i="81"/>
  <c r="H534" i="81" s="1"/>
  <c r="U434" i="81"/>
  <c r="U535" i="81" s="1"/>
  <c r="E436" i="81"/>
  <c r="E537" i="81" s="1"/>
  <c r="A438" i="81"/>
  <c r="A539" i="81" s="1"/>
  <c r="P440" i="81"/>
  <c r="P541" i="81" s="1"/>
  <c r="T435" i="81"/>
  <c r="T536" i="81" s="1"/>
  <c r="J437" i="81"/>
  <c r="J538" i="81" s="1"/>
  <c r="AR438" i="81"/>
  <c r="AR539" i="81" s="1"/>
  <c r="G442" i="81"/>
  <c r="G543" i="81" s="1"/>
  <c r="G429" i="81"/>
  <c r="G530" i="81" s="1"/>
  <c r="F431" i="81"/>
  <c r="F532" i="81" s="1"/>
  <c r="C433" i="81"/>
  <c r="C534" i="81" s="1"/>
  <c r="N435" i="81"/>
  <c r="N536" i="81" s="1"/>
  <c r="K437" i="81"/>
  <c r="K538" i="81" s="1"/>
  <c r="T440" i="81"/>
  <c r="T541" i="81" s="1"/>
  <c r="U444" i="81"/>
  <c r="U545" i="81" s="1"/>
  <c r="F439" i="81"/>
  <c r="F540" i="81" s="1"/>
  <c r="AG440" i="81"/>
  <c r="AG541" i="81" s="1"/>
  <c r="AA442" i="81"/>
  <c r="AA543" i="81" s="1"/>
  <c r="AF444" i="81"/>
  <c r="AF545" i="81" s="1"/>
  <c r="S446" i="81"/>
  <c r="S547" i="81" s="1"/>
  <c r="AR445" i="81"/>
  <c r="AR546" i="81" s="1"/>
  <c r="AD445" i="81"/>
  <c r="AD546" i="81" s="1"/>
  <c r="H439" i="81"/>
  <c r="H540" i="81" s="1"/>
  <c r="AD440" i="81"/>
  <c r="AD541" i="81" s="1"/>
  <c r="I442" i="81"/>
  <c r="I543" i="81" s="1"/>
  <c r="X444" i="81"/>
  <c r="X545" i="81" s="1"/>
  <c r="D446" i="81"/>
  <c r="D547" i="81" s="1"/>
  <c r="N437" i="81"/>
  <c r="N538" i="81" s="1"/>
  <c r="V439" i="81"/>
  <c r="V540" i="81" s="1"/>
  <c r="AB441" i="81"/>
  <c r="AB542" i="81" s="1"/>
  <c r="AB443" i="81"/>
  <c r="AB544" i="81" s="1"/>
  <c r="E445" i="81"/>
  <c r="E546" i="81" s="1"/>
  <c r="D444" i="81"/>
  <c r="D545" i="81" s="1"/>
  <c r="AF446" i="81"/>
  <c r="AF547" i="81" s="1"/>
  <c r="E439" i="81"/>
  <c r="E540" i="81" s="1"/>
  <c r="M441" i="81"/>
  <c r="M542" i="81" s="1"/>
  <c r="N443" i="81"/>
  <c r="N544" i="81" s="1"/>
  <c r="A445" i="81"/>
  <c r="A546" i="81" s="1"/>
  <c r="AB446" i="81"/>
  <c r="AB547" i="81" s="1"/>
  <c r="AC384" i="81"/>
  <c r="AC485" i="81" s="1"/>
  <c r="X389" i="81"/>
  <c r="X490" i="81" s="1"/>
  <c r="AR386" i="81"/>
  <c r="AR487" i="81" s="1"/>
  <c r="T378" i="81"/>
  <c r="T479" i="81" s="1"/>
  <c r="AR387" i="81"/>
  <c r="AR488" i="81" s="1"/>
  <c r="I380" i="81"/>
  <c r="I481" i="81" s="1"/>
  <c r="AA382" i="81"/>
  <c r="AA483" i="81" s="1"/>
  <c r="AG387" i="81"/>
  <c r="AG488" i="81" s="1"/>
  <c r="AD382" i="81"/>
  <c r="AD483" i="81" s="1"/>
  <c r="S386" i="81"/>
  <c r="S487" i="81" s="1"/>
  <c r="K382" i="81"/>
  <c r="K483" i="81" s="1"/>
  <c r="AG399" i="81"/>
  <c r="AG500" i="81" s="1"/>
  <c r="E381" i="81"/>
  <c r="E482" i="81" s="1"/>
  <c r="T377" i="81"/>
  <c r="T478" i="81" s="1"/>
  <c r="N382" i="81"/>
  <c r="N483" i="81" s="1"/>
  <c r="K392" i="81"/>
  <c r="K493" i="81" s="1"/>
  <c r="Z378" i="81"/>
  <c r="Z479" i="81" s="1"/>
  <c r="Q390" i="81"/>
  <c r="Q491" i="81" s="1"/>
  <c r="D378" i="81"/>
  <c r="D479" i="81" s="1"/>
  <c r="F388" i="81"/>
  <c r="F489" i="81" s="1"/>
  <c r="W379" i="81"/>
  <c r="W480" i="81" s="1"/>
  <c r="AE390" i="81"/>
  <c r="AE491" i="81" s="1"/>
  <c r="S400" i="81"/>
  <c r="S501" i="81" s="1"/>
  <c r="I410" i="81"/>
  <c r="I511" i="81" s="1"/>
  <c r="K406" i="81"/>
  <c r="K507" i="81" s="1"/>
  <c r="C398" i="81"/>
  <c r="C499" i="81" s="1"/>
  <c r="D409" i="81"/>
  <c r="D510" i="81" s="1"/>
  <c r="S401" i="81"/>
  <c r="S502" i="81" s="1"/>
  <c r="R422" i="81"/>
  <c r="R523" i="81" s="1"/>
  <c r="G402" i="81"/>
  <c r="G503" i="81" s="1"/>
  <c r="V413" i="81"/>
  <c r="V514" i="81" s="1"/>
  <c r="Z401" i="81"/>
  <c r="Z502" i="81" s="1"/>
  <c r="E416" i="81"/>
  <c r="E517" i="81" s="1"/>
  <c r="AC400" i="81"/>
  <c r="AC501" i="81" s="1"/>
  <c r="G410" i="81"/>
  <c r="G511" i="81" s="1"/>
  <c r="Q410" i="81"/>
  <c r="Q511" i="81" s="1"/>
  <c r="Z419" i="81"/>
  <c r="Z520" i="81" s="1"/>
  <c r="AB419" i="81"/>
  <c r="AB520" i="81" s="1"/>
  <c r="P414" i="81"/>
  <c r="P515" i="81" s="1"/>
  <c r="A418" i="81"/>
  <c r="A519" i="81" s="1"/>
  <c r="H422" i="81"/>
  <c r="H523" i="81" s="1"/>
  <c r="O430" i="81"/>
  <c r="O531" i="81" s="1"/>
  <c r="Z420" i="81"/>
  <c r="Z521" i="81" s="1"/>
  <c r="F428" i="81"/>
  <c r="F529" i="81" s="1"/>
  <c r="L432" i="81"/>
  <c r="L533" i="81" s="1"/>
  <c r="A383" i="81"/>
  <c r="A484" i="81" s="1"/>
  <c r="AR380" i="81"/>
  <c r="AR481" i="81" s="1"/>
  <c r="AE377" i="81"/>
  <c r="AE478" i="81" s="1"/>
  <c r="I381" i="81"/>
  <c r="I482" i="81" s="1"/>
  <c r="O385" i="81"/>
  <c r="O486" i="81" s="1"/>
  <c r="V387" i="81"/>
  <c r="V488" i="81" s="1"/>
  <c r="O389" i="81"/>
  <c r="O490" i="81" s="1"/>
  <c r="T390" i="81"/>
  <c r="T491" i="81" s="1"/>
  <c r="AB393" i="81"/>
  <c r="AB494" i="81" s="1"/>
  <c r="N378" i="81"/>
  <c r="N479" i="81" s="1"/>
  <c r="AE379" i="81"/>
  <c r="AE480" i="81" s="1"/>
  <c r="AC381" i="81"/>
  <c r="AC482" i="81" s="1"/>
  <c r="P383" i="81"/>
  <c r="P484" i="81" s="1"/>
  <c r="T385" i="81"/>
  <c r="T486" i="81" s="1"/>
  <c r="AB386" i="81"/>
  <c r="AB487" i="81" s="1"/>
  <c r="Y388" i="81"/>
  <c r="Y489" i="81" s="1"/>
  <c r="AA390" i="81"/>
  <c r="AA491" i="81" s="1"/>
  <c r="G392" i="81"/>
  <c r="G493" i="81" s="1"/>
  <c r="E396" i="81"/>
  <c r="E497" i="81" s="1"/>
  <c r="X378" i="81"/>
  <c r="X479" i="81" s="1"/>
  <c r="R388" i="81"/>
  <c r="R489" i="81" s="1"/>
  <c r="I378" i="81"/>
  <c r="I479" i="81" s="1"/>
  <c r="Z379" i="81"/>
  <c r="Z480" i="81" s="1"/>
  <c r="M382" i="81"/>
  <c r="M483" i="81" s="1"/>
  <c r="X383" i="81"/>
  <c r="X484" i="81" s="1"/>
  <c r="AC385" i="81"/>
  <c r="AC486" i="81" s="1"/>
  <c r="O387" i="81"/>
  <c r="O488" i="81" s="1"/>
  <c r="G390" i="81"/>
  <c r="G491" i="81" s="1"/>
  <c r="J392" i="81"/>
  <c r="J493" i="81" s="1"/>
  <c r="W397" i="81"/>
  <c r="W498" i="81" s="1"/>
  <c r="N387" i="81"/>
  <c r="N488" i="81" s="1"/>
  <c r="X398" i="81"/>
  <c r="X499" i="81" s="1"/>
  <c r="AB377" i="81"/>
  <c r="AB478" i="81" s="1"/>
  <c r="AG379" i="81"/>
  <c r="AG480" i="81" s="1"/>
  <c r="Y381" i="81"/>
  <c r="Y482" i="81" s="1"/>
  <c r="Y383" i="81"/>
  <c r="Y484" i="81" s="1"/>
  <c r="Q385" i="81"/>
  <c r="Q486" i="81" s="1"/>
  <c r="AB387" i="81"/>
  <c r="AB488" i="81" s="1"/>
  <c r="AR388" i="81"/>
  <c r="AR489" i="81" s="1"/>
  <c r="X390" i="81"/>
  <c r="X491" i="81" s="1"/>
  <c r="AF394" i="81"/>
  <c r="AF495" i="81" s="1"/>
  <c r="D381" i="81"/>
  <c r="D482" i="81" s="1"/>
  <c r="V390" i="81"/>
  <c r="V491" i="81" s="1"/>
  <c r="C378" i="81"/>
  <c r="C479" i="81" s="1"/>
  <c r="AB379" i="81"/>
  <c r="AB480" i="81" s="1"/>
  <c r="AF381" i="81"/>
  <c r="AF482" i="81" s="1"/>
  <c r="Z383" i="81"/>
  <c r="Z484" i="81" s="1"/>
  <c r="M385" i="81"/>
  <c r="M486" i="81" s="1"/>
  <c r="AE386" i="81"/>
  <c r="AE487" i="81" s="1"/>
  <c r="R389" i="81"/>
  <c r="R490" i="81" s="1"/>
  <c r="X391" i="81"/>
  <c r="X492" i="81" s="1"/>
  <c r="B395" i="81"/>
  <c r="B496" i="81" s="1"/>
  <c r="E379" i="81"/>
  <c r="E480" i="81" s="1"/>
  <c r="B389" i="81"/>
  <c r="B490" i="81" s="1"/>
  <c r="J377" i="81"/>
  <c r="J478" i="81" s="1"/>
  <c r="K377" i="81"/>
  <c r="K478" i="81" s="1"/>
  <c r="I379" i="81"/>
  <c r="I480" i="81" s="1"/>
  <c r="T381" i="81"/>
  <c r="T482" i="81" s="1"/>
  <c r="N383" i="81"/>
  <c r="N484" i="81" s="1"/>
  <c r="A386" i="81"/>
  <c r="A487" i="81" s="1"/>
  <c r="Y387" i="81"/>
  <c r="Y488" i="81" s="1"/>
  <c r="N389" i="81"/>
  <c r="N490" i="81" s="1"/>
  <c r="K391" i="81"/>
  <c r="K492" i="81" s="1"/>
  <c r="AD397" i="81"/>
  <c r="AD498" i="81" s="1"/>
  <c r="R382" i="81"/>
  <c r="R483" i="81" s="1"/>
  <c r="AE378" i="81"/>
  <c r="AE479" i="81" s="1"/>
  <c r="Z380" i="81"/>
  <c r="Z481" i="81" s="1"/>
  <c r="P382" i="81"/>
  <c r="P483" i="81" s="1"/>
  <c r="I384" i="81"/>
  <c r="I485" i="81" s="1"/>
  <c r="W385" i="81"/>
  <c r="W486" i="81" s="1"/>
  <c r="B387" i="81"/>
  <c r="B488" i="81" s="1"/>
  <c r="K390" i="81"/>
  <c r="K491" i="81" s="1"/>
  <c r="AD391" i="81"/>
  <c r="AD492" i="81" s="1"/>
  <c r="AE397" i="81"/>
  <c r="AE498" i="81" s="1"/>
  <c r="C394" i="81"/>
  <c r="C495" i="81" s="1"/>
  <c r="Y395" i="81"/>
  <c r="Y496" i="81" s="1"/>
  <c r="R397" i="81"/>
  <c r="R498" i="81" s="1"/>
  <c r="AA399" i="81"/>
  <c r="AA500" i="81" s="1"/>
  <c r="Q401" i="81"/>
  <c r="Q502" i="81" s="1"/>
  <c r="G403" i="81"/>
  <c r="G504" i="81" s="1"/>
  <c r="B406" i="81"/>
  <c r="B507" i="81" s="1"/>
  <c r="AR407" i="81"/>
  <c r="AR508" i="81" s="1"/>
  <c r="U409" i="81"/>
  <c r="U510" i="81" s="1"/>
  <c r="O412" i="81"/>
  <c r="O513" i="81" s="1"/>
  <c r="AC415" i="81"/>
  <c r="AC516" i="81" s="1"/>
  <c r="E401" i="81"/>
  <c r="E502" i="81" s="1"/>
  <c r="AG402" i="81"/>
  <c r="AG503" i="81" s="1"/>
  <c r="O404" i="81"/>
  <c r="O505" i="81" s="1"/>
  <c r="AB405" i="81"/>
  <c r="AB506" i="81" s="1"/>
  <c r="M407" i="81"/>
  <c r="M508" i="81" s="1"/>
  <c r="AF409" i="81"/>
  <c r="AF510" i="81" s="1"/>
  <c r="AC412" i="81"/>
  <c r="AC513" i="81" s="1"/>
  <c r="Y416" i="81"/>
  <c r="Y517" i="81" s="1"/>
  <c r="I395" i="81"/>
  <c r="I496" i="81" s="1"/>
  <c r="AD396" i="81"/>
  <c r="AD497" i="81" s="1"/>
  <c r="G399" i="81"/>
  <c r="G500" i="81" s="1"/>
  <c r="Z400" i="81"/>
  <c r="Z501" i="81" s="1"/>
  <c r="W402" i="81"/>
  <c r="W503" i="81" s="1"/>
  <c r="Z404" i="81"/>
  <c r="Z505" i="81" s="1"/>
  <c r="AG406" i="81"/>
  <c r="AG507" i="81" s="1"/>
  <c r="Y408" i="81"/>
  <c r="Y509" i="81" s="1"/>
  <c r="B410" i="81"/>
  <c r="B511" i="81" s="1"/>
  <c r="AD412" i="81"/>
  <c r="AD513" i="81" s="1"/>
  <c r="S417" i="81"/>
  <c r="S518" i="81" s="1"/>
  <c r="Y393" i="81"/>
  <c r="Y494" i="81" s="1"/>
  <c r="N395" i="81"/>
  <c r="N496" i="81" s="1"/>
  <c r="O397" i="81"/>
  <c r="O498" i="81" s="1"/>
  <c r="T398" i="81"/>
  <c r="T499" i="81" s="1"/>
  <c r="P400" i="81"/>
  <c r="P501" i="81" s="1"/>
  <c r="C403" i="81"/>
  <c r="C504" i="81" s="1"/>
  <c r="U404" i="81"/>
  <c r="U505" i="81" s="1"/>
  <c r="R406" i="81"/>
  <c r="R507" i="81" s="1"/>
  <c r="T408" i="81"/>
  <c r="T509" i="81" s="1"/>
  <c r="I411" i="81"/>
  <c r="I512" i="81" s="1"/>
  <c r="E414" i="81"/>
  <c r="E515" i="81" s="1"/>
  <c r="AA419" i="81"/>
  <c r="AA520" i="81" s="1"/>
  <c r="L392" i="81"/>
  <c r="L493" i="81" s="1"/>
  <c r="W394" i="81"/>
  <c r="W495" i="81" s="1"/>
  <c r="B396" i="81"/>
  <c r="B497" i="81" s="1"/>
  <c r="M398" i="81"/>
  <c r="M499" i="81" s="1"/>
  <c r="E400" i="81"/>
  <c r="E501" i="81" s="1"/>
  <c r="N401" i="81"/>
  <c r="N502" i="81" s="1"/>
  <c r="AR402" i="81"/>
  <c r="AR503" i="81" s="1"/>
  <c r="F405" i="81"/>
  <c r="F506" i="81" s="1"/>
  <c r="O407" i="81"/>
  <c r="O508" i="81" s="1"/>
  <c r="AE408" i="81"/>
  <c r="AE509" i="81" s="1"/>
  <c r="M410" i="81"/>
  <c r="M511" i="81" s="1"/>
  <c r="V412" i="81"/>
  <c r="V513" i="81" s="1"/>
  <c r="C416" i="81"/>
  <c r="C517" i="81" s="1"/>
  <c r="N393" i="81"/>
  <c r="N494" i="81" s="1"/>
  <c r="AE394" i="81"/>
  <c r="AE495" i="81" s="1"/>
  <c r="L397" i="81"/>
  <c r="L498" i="81" s="1"/>
  <c r="AB398" i="81"/>
  <c r="AB499" i="81" s="1"/>
  <c r="B401" i="81"/>
  <c r="B502" i="81" s="1"/>
  <c r="D403" i="81"/>
  <c r="D504" i="81" s="1"/>
  <c r="W404" i="81"/>
  <c r="W505" i="81" s="1"/>
  <c r="N406" i="81"/>
  <c r="N507" i="81" s="1"/>
  <c r="A408" i="81"/>
  <c r="A509" i="81" s="1"/>
  <c r="V410" i="81"/>
  <c r="V511" i="81" s="1"/>
  <c r="W414" i="81"/>
  <c r="W515" i="81" s="1"/>
  <c r="C419" i="81"/>
  <c r="C520" i="81" s="1"/>
  <c r="E393" i="81"/>
  <c r="E494" i="81" s="1"/>
  <c r="P395" i="81"/>
  <c r="P496" i="81" s="1"/>
  <c r="T396" i="81"/>
  <c r="T497" i="81" s="1"/>
  <c r="O398" i="81"/>
  <c r="O499" i="81" s="1"/>
  <c r="M400" i="81"/>
  <c r="M501" i="81" s="1"/>
  <c r="O402" i="81"/>
  <c r="O503" i="81" s="1"/>
  <c r="L404" i="81"/>
  <c r="L505" i="81" s="1"/>
  <c r="O406" i="81"/>
  <c r="O507" i="81" s="1"/>
  <c r="J408" i="81"/>
  <c r="J509" i="81" s="1"/>
  <c r="S409" i="81"/>
  <c r="S510" i="81" s="1"/>
  <c r="M411" i="81"/>
  <c r="M512" i="81" s="1"/>
  <c r="Y415" i="81"/>
  <c r="Y516" i="81" s="1"/>
  <c r="A400" i="81"/>
  <c r="A501" i="81" s="1"/>
  <c r="AG401" i="81"/>
  <c r="AG502" i="81" s="1"/>
  <c r="AD403" i="81"/>
  <c r="AD504" i="81" s="1"/>
  <c r="U405" i="81"/>
  <c r="U506" i="81" s="1"/>
  <c r="AE406" i="81"/>
  <c r="AE507" i="81" s="1"/>
  <c r="H409" i="81"/>
  <c r="H510" i="81" s="1"/>
  <c r="X411" i="81"/>
  <c r="X512" i="81" s="1"/>
  <c r="AA415" i="81"/>
  <c r="AA516" i="81" s="1"/>
  <c r="O416" i="81"/>
  <c r="O517" i="81" s="1"/>
  <c r="Z417" i="81"/>
  <c r="Z518" i="81" s="1"/>
  <c r="B419" i="81"/>
  <c r="B520" i="81" s="1"/>
  <c r="O424" i="81"/>
  <c r="O525" i="81" s="1"/>
  <c r="B422" i="81"/>
  <c r="B523" i="81" s="1"/>
  <c r="N411" i="81"/>
  <c r="N512" i="81" s="1"/>
  <c r="Q413" i="81"/>
  <c r="Q514" i="81" s="1"/>
  <c r="S415" i="81"/>
  <c r="S516" i="81" s="1"/>
  <c r="AB416" i="81"/>
  <c r="AB517" i="81" s="1"/>
  <c r="C418" i="81"/>
  <c r="C519" i="81" s="1"/>
  <c r="D419" i="81"/>
  <c r="D520" i="81" s="1"/>
  <c r="S423" i="81"/>
  <c r="S524" i="81" s="1"/>
  <c r="D412" i="81"/>
  <c r="D513" i="81" s="1"/>
  <c r="G414" i="81"/>
  <c r="G515" i="81" s="1"/>
  <c r="AG415" i="81"/>
  <c r="AG516" i="81" s="1"/>
  <c r="M419" i="81"/>
  <c r="M520" i="81" s="1"/>
  <c r="S421" i="81"/>
  <c r="S522" i="81" s="1"/>
  <c r="Z433" i="81"/>
  <c r="Z534" i="81" s="1"/>
  <c r="V411" i="81"/>
  <c r="V512" i="81" s="1"/>
  <c r="AC413" i="81"/>
  <c r="AC514" i="81" s="1"/>
  <c r="O415" i="81"/>
  <c r="O516" i="81" s="1"/>
  <c r="E418" i="81"/>
  <c r="E519" i="81" s="1"/>
  <c r="W420" i="81"/>
  <c r="W521" i="81" s="1"/>
  <c r="K424" i="81"/>
  <c r="K525" i="81" s="1"/>
  <c r="F416" i="81"/>
  <c r="F517" i="81" s="1"/>
  <c r="P417" i="81"/>
  <c r="P518" i="81" s="1"/>
  <c r="Z418" i="81"/>
  <c r="Z519" i="81" s="1"/>
  <c r="J422" i="81"/>
  <c r="J523" i="81" s="1"/>
  <c r="N410" i="81"/>
  <c r="N511" i="81" s="1"/>
  <c r="H412" i="81"/>
  <c r="H513" i="81" s="1"/>
  <c r="K414" i="81"/>
  <c r="K515" i="81" s="1"/>
  <c r="A417" i="81"/>
  <c r="A518" i="81" s="1"/>
  <c r="Q419" i="81"/>
  <c r="Q520" i="81" s="1"/>
  <c r="AA421" i="81"/>
  <c r="AA522" i="81" s="1"/>
  <c r="U421" i="81"/>
  <c r="U522" i="81" s="1"/>
  <c r="AB422" i="81"/>
  <c r="AB523" i="81" s="1"/>
  <c r="C424" i="81"/>
  <c r="C525" i="81" s="1"/>
  <c r="S426" i="81"/>
  <c r="S527" i="81" s="1"/>
  <c r="C428" i="81"/>
  <c r="C529" i="81" s="1"/>
  <c r="AB431" i="81"/>
  <c r="AB532" i="81" s="1"/>
  <c r="E420" i="81"/>
  <c r="E521" i="81" s="1"/>
  <c r="F421" i="81"/>
  <c r="F522" i="81" s="1"/>
  <c r="D424" i="81"/>
  <c r="D525" i="81" s="1"/>
  <c r="AR424" i="81"/>
  <c r="AR525" i="81" s="1"/>
  <c r="K427" i="81"/>
  <c r="K528" i="81" s="1"/>
  <c r="A429" i="81"/>
  <c r="A530" i="81" s="1"/>
  <c r="AC431" i="81"/>
  <c r="AC532" i="81" s="1"/>
  <c r="N441" i="81"/>
  <c r="N542" i="81" s="1"/>
  <c r="M422" i="81"/>
  <c r="M523" i="81" s="1"/>
  <c r="V423" i="81"/>
  <c r="V524" i="81" s="1"/>
  <c r="P426" i="81"/>
  <c r="P527" i="81" s="1"/>
  <c r="T427" i="81"/>
  <c r="T528" i="81" s="1"/>
  <c r="AA429" i="81"/>
  <c r="AA530" i="81" s="1"/>
  <c r="AF433" i="81"/>
  <c r="AF534" i="81" s="1"/>
  <c r="N420" i="81"/>
  <c r="N521" i="81" s="1"/>
  <c r="AF421" i="81"/>
  <c r="AF522" i="81" s="1"/>
  <c r="M424" i="81"/>
  <c r="M525" i="81" s="1"/>
  <c r="V425" i="81"/>
  <c r="V526" i="81" s="1"/>
  <c r="K428" i="81"/>
  <c r="K529" i="81" s="1"/>
  <c r="AF431" i="81"/>
  <c r="AF532" i="81" s="1"/>
  <c r="I426" i="81"/>
  <c r="I527" i="81" s="1"/>
  <c r="N427" i="81"/>
  <c r="N528" i="81" s="1"/>
  <c r="R429" i="81"/>
  <c r="R530" i="81" s="1"/>
  <c r="O432" i="81"/>
  <c r="O533" i="81" s="1"/>
  <c r="P444" i="81"/>
  <c r="P545" i="81" s="1"/>
  <c r="AF425" i="81"/>
  <c r="AF526" i="81" s="1"/>
  <c r="W428" i="81"/>
  <c r="W529" i="81" s="1"/>
  <c r="D432" i="81"/>
  <c r="D533" i="81" s="1"/>
  <c r="K422" i="81"/>
  <c r="K523" i="81" s="1"/>
  <c r="R423" i="81"/>
  <c r="R524" i="81" s="1"/>
  <c r="F426" i="81"/>
  <c r="F527" i="81" s="1"/>
  <c r="P427" i="81"/>
  <c r="P528" i="81" s="1"/>
  <c r="AE429" i="81"/>
  <c r="AE530" i="81" s="1"/>
  <c r="F433" i="81"/>
  <c r="F534" i="81" s="1"/>
  <c r="AD429" i="81"/>
  <c r="AD530" i="81" s="1"/>
  <c r="AG431" i="81"/>
  <c r="AG532" i="81" s="1"/>
  <c r="L433" i="81"/>
  <c r="L534" i="81" s="1"/>
  <c r="H435" i="81"/>
  <c r="H536" i="81" s="1"/>
  <c r="D437" i="81"/>
  <c r="D538" i="81" s="1"/>
  <c r="AA438" i="81"/>
  <c r="AA539" i="81" s="1"/>
  <c r="W442" i="81"/>
  <c r="W543" i="81" s="1"/>
  <c r="Q432" i="81"/>
  <c r="Q533" i="81" s="1"/>
  <c r="J434" i="81"/>
  <c r="J535" i="81" s="1"/>
  <c r="AB435" i="81"/>
  <c r="AB536" i="81" s="1"/>
  <c r="M437" i="81"/>
  <c r="M538" i="81" s="1"/>
  <c r="V440" i="81"/>
  <c r="V541" i="81" s="1"/>
  <c r="O434" i="81"/>
  <c r="O535" i="81" s="1"/>
  <c r="H436" i="81"/>
  <c r="H537" i="81" s="1"/>
  <c r="P438" i="81"/>
  <c r="P539" i="81" s="1"/>
  <c r="I441" i="81"/>
  <c r="I542" i="81" s="1"/>
  <c r="G444" i="81"/>
  <c r="G545" i="81" s="1"/>
  <c r="B430" i="81"/>
  <c r="B531" i="81" s="1"/>
  <c r="I432" i="81"/>
  <c r="I533" i="81" s="1"/>
  <c r="B434" i="81"/>
  <c r="B535" i="81" s="1"/>
  <c r="I436" i="81"/>
  <c r="I537" i="81" s="1"/>
  <c r="D439" i="81"/>
  <c r="D540" i="81" s="1"/>
  <c r="AR442" i="81"/>
  <c r="AR543" i="81" s="1"/>
  <c r="R431" i="81"/>
  <c r="R532" i="81" s="1"/>
  <c r="P433" i="81"/>
  <c r="P534" i="81" s="1"/>
  <c r="AD434" i="81"/>
  <c r="AD535" i="81" s="1"/>
  <c r="N436" i="81"/>
  <c r="N537" i="81" s="1"/>
  <c r="G438" i="81"/>
  <c r="G539" i="81" s="1"/>
  <c r="Y440" i="81"/>
  <c r="Y541" i="81" s="1"/>
  <c r="Z435" i="81"/>
  <c r="Z536" i="81" s="1"/>
  <c r="R437" i="81"/>
  <c r="R538" i="81" s="1"/>
  <c r="J439" i="81"/>
  <c r="J540" i="81" s="1"/>
  <c r="P443" i="81"/>
  <c r="P544" i="81" s="1"/>
  <c r="O429" i="81"/>
  <c r="O530" i="81" s="1"/>
  <c r="N431" i="81"/>
  <c r="N532" i="81" s="1"/>
  <c r="K433" i="81"/>
  <c r="K534" i="81" s="1"/>
  <c r="U435" i="81"/>
  <c r="U536" i="81" s="1"/>
  <c r="Z437" i="81"/>
  <c r="Z538" i="81" s="1"/>
  <c r="AC440" i="81"/>
  <c r="AC541" i="81" s="1"/>
  <c r="AF445" i="81"/>
  <c r="AF546" i="81" s="1"/>
  <c r="L439" i="81"/>
  <c r="L540" i="81" s="1"/>
  <c r="A441" i="81"/>
  <c r="A542" i="81" s="1"/>
  <c r="AG442" i="81"/>
  <c r="AG543" i="81" s="1"/>
  <c r="B445" i="81"/>
  <c r="B546" i="81" s="1"/>
  <c r="AR446" i="81"/>
  <c r="AR547" i="81" s="1"/>
  <c r="C446" i="81"/>
  <c r="C547" i="81" s="1"/>
  <c r="B444" i="81"/>
  <c r="B545" i="81" s="1"/>
  <c r="O446" i="81"/>
  <c r="O547" i="81" s="1"/>
  <c r="O439" i="81"/>
  <c r="O540" i="81" s="1"/>
  <c r="AR440" i="81"/>
  <c r="AR541" i="81" s="1"/>
  <c r="N442" i="81"/>
  <c r="N543" i="81" s="1"/>
  <c r="AC444" i="81"/>
  <c r="AC545" i="81" s="1"/>
  <c r="J446" i="81"/>
  <c r="J547" i="81" s="1"/>
  <c r="T437" i="81"/>
  <c r="T538" i="81" s="1"/>
  <c r="AB439" i="81"/>
  <c r="AB540" i="81" s="1"/>
  <c r="D442" i="81"/>
  <c r="D543" i="81" s="1"/>
  <c r="AG443" i="81"/>
  <c r="AG544" i="81" s="1"/>
  <c r="Z445" i="81"/>
  <c r="Z546" i="81" s="1"/>
  <c r="O442" i="81"/>
  <c r="O543" i="81" s="1"/>
  <c r="Z444" i="81"/>
  <c r="Z545" i="81" s="1"/>
  <c r="R439" i="81"/>
  <c r="R540" i="81" s="1"/>
  <c r="S441" i="81"/>
  <c r="S542" i="81" s="1"/>
  <c r="T443" i="81"/>
  <c r="T544" i="81" s="1"/>
  <c r="G445" i="81"/>
  <c r="G546" i="81" s="1"/>
  <c r="AG446" i="81"/>
  <c r="AG547" i="81" s="1"/>
  <c r="D380" i="81"/>
  <c r="D481" i="81" s="1"/>
  <c r="L380" i="81"/>
  <c r="L481" i="81" s="1"/>
  <c r="AE392" i="81"/>
  <c r="AE493" i="81" s="1"/>
  <c r="L384" i="81"/>
  <c r="L485" i="81" s="1"/>
  <c r="N380" i="81"/>
  <c r="N481" i="81" s="1"/>
  <c r="W383" i="81"/>
  <c r="W484" i="81" s="1"/>
  <c r="I390" i="81"/>
  <c r="I491" i="81" s="1"/>
  <c r="V379" i="81"/>
  <c r="V480" i="81" s="1"/>
  <c r="R377" i="81"/>
  <c r="R478" i="81" s="1"/>
  <c r="B384" i="81"/>
  <c r="B485" i="81" s="1"/>
  <c r="AF378" i="81"/>
  <c r="AF479" i="81" s="1"/>
  <c r="K389" i="81"/>
  <c r="K490" i="81" s="1"/>
  <c r="X384" i="81"/>
  <c r="X485" i="81" s="1"/>
  <c r="Z392" i="81"/>
  <c r="Z493" i="81" s="1"/>
  <c r="B380" i="81"/>
  <c r="B481" i="81" s="1"/>
  <c r="AA384" i="81"/>
  <c r="AA485" i="81" s="1"/>
  <c r="AA394" i="81"/>
  <c r="AA495" i="81" s="1"/>
  <c r="AF406" i="81"/>
  <c r="AF507" i="81" s="1"/>
  <c r="W401" i="81"/>
  <c r="W502" i="81" s="1"/>
  <c r="B414" i="81"/>
  <c r="B515" i="81" s="1"/>
  <c r="L401" i="81"/>
  <c r="L502" i="81" s="1"/>
  <c r="V419" i="81"/>
  <c r="V520" i="81" s="1"/>
  <c r="AA403" i="81"/>
  <c r="AA504" i="81" s="1"/>
  <c r="AR414" i="81"/>
  <c r="AR515" i="81" s="1"/>
  <c r="V400" i="81"/>
  <c r="V501" i="81" s="1"/>
  <c r="AG410" i="81"/>
  <c r="AG511" i="81" s="1"/>
  <c r="I399" i="81"/>
  <c r="I500" i="81" s="1"/>
  <c r="AR411" i="81"/>
  <c r="AR512" i="81" s="1"/>
  <c r="J399" i="81"/>
  <c r="J500" i="81" s="1"/>
  <c r="X413" i="81"/>
  <c r="X514" i="81" s="1"/>
  <c r="W407" i="81"/>
  <c r="W508" i="81" s="1"/>
  <c r="F414" i="81"/>
  <c r="F515" i="81" s="1"/>
  <c r="M417" i="81"/>
  <c r="M518" i="81" s="1"/>
  <c r="A416" i="81"/>
  <c r="A517" i="81" s="1"/>
  <c r="D415" i="81"/>
  <c r="D516" i="81" s="1"/>
  <c r="AE426" i="81"/>
  <c r="AE527" i="81" s="1"/>
  <c r="T425" i="81"/>
  <c r="T526" i="81" s="1"/>
  <c r="AB426" i="81"/>
  <c r="AB527" i="81" s="1"/>
  <c r="Y424" i="81"/>
  <c r="Y525" i="81" s="1"/>
  <c r="C434" i="81"/>
  <c r="C535" i="81" s="1"/>
  <c r="W430" i="81"/>
  <c r="W531" i="81" s="1"/>
  <c r="S379" i="81"/>
  <c r="S480" i="81" s="1"/>
  <c r="AE380" i="81"/>
  <c r="AE481" i="81" s="1"/>
  <c r="AD388" i="81"/>
  <c r="AD489" i="81" s="1"/>
  <c r="AD379" i="81"/>
  <c r="AD480" i="81" s="1"/>
  <c r="O383" i="81"/>
  <c r="O484" i="81" s="1"/>
  <c r="L382" i="81"/>
  <c r="L483" i="81" s="1"/>
  <c r="F378" i="81"/>
  <c r="F479" i="81" s="1"/>
  <c r="AR379" i="81"/>
  <c r="AR480" i="81" s="1"/>
  <c r="O381" i="81"/>
  <c r="O482" i="81" s="1"/>
  <c r="V383" i="81"/>
  <c r="V484" i="81" s="1"/>
  <c r="C386" i="81"/>
  <c r="C487" i="81" s="1"/>
  <c r="Z387" i="81"/>
  <c r="Z488" i="81" s="1"/>
  <c r="T389" i="81"/>
  <c r="T490" i="81" s="1"/>
  <c r="AF390" i="81"/>
  <c r="AF491" i="81" s="1"/>
  <c r="AR393" i="81"/>
  <c r="AR494" i="81" s="1"/>
  <c r="S378" i="81"/>
  <c r="S479" i="81" s="1"/>
  <c r="E380" i="81"/>
  <c r="E481" i="81" s="1"/>
  <c r="AR381" i="81"/>
  <c r="AR482" i="81" s="1"/>
  <c r="AC383" i="81"/>
  <c r="AC484" i="81" s="1"/>
  <c r="X385" i="81"/>
  <c r="X486" i="81" s="1"/>
  <c r="AG386" i="81"/>
  <c r="AG487" i="81" s="1"/>
  <c r="AE388" i="81"/>
  <c r="AE489" i="81" s="1"/>
  <c r="AG390" i="81"/>
  <c r="AG491" i="81" s="1"/>
  <c r="S392" i="81"/>
  <c r="S493" i="81" s="1"/>
  <c r="R398" i="81"/>
  <c r="R499" i="81" s="1"/>
  <c r="F380" i="81"/>
  <c r="F481" i="81" s="1"/>
  <c r="L389" i="81"/>
  <c r="L490" i="81" s="1"/>
  <c r="O378" i="81"/>
  <c r="O479" i="81" s="1"/>
  <c r="G380" i="81"/>
  <c r="G481" i="81" s="1"/>
  <c r="W382" i="81"/>
  <c r="W483" i="81" s="1"/>
  <c r="E384" i="81"/>
  <c r="E485" i="81" s="1"/>
  <c r="AG385" i="81"/>
  <c r="AG486" i="81" s="1"/>
  <c r="C388" i="81"/>
  <c r="C489" i="81" s="1"/>
  <c r="O390" i="81"/>
  <c r="O491" i="81" s="1"/>
  <c r="W392" i="81"/>
  <c r="W493" i="81" s="1"/>
  <c r="AF388" i="81"/>
  <c r="AF489" i="81" s="1"/>
  <c r="B378" i="81"/>
  <c r="B479" i="81" s="1"/>
  <c r="H380" i="81"/>
  <c r="H481" i="81" s="1"/>
  <c r="AE381" i="81"/>
  <c r="AE482" i="81" s="1"/>
  <c r="AE383" i="81"/>
  <c r="AE484" i="81" s="1"/>
  <c r="G386" i="81"/>
  <c r="G487" i="81" s="1"/>
  <c r="AF387" i="81"/>
  <c r="AF488" i="81" s="1"/>
  <c r="D389" i="81"/>
  <c r="D490" i="81" s="1"/>
  <c r="J391" i="81"/>
  <c r="J492" i="81" s="1"/>
  <c r="O396" i="81"/>
  <c r="O497" i="81" s="1"/>
  <c r="E382" i="81"/>
  <c r="E483" i="81" s="1"/>
  <c r="I392" i="81"/>
  <c r="I493" i="81" s="1"/>
  <c r="K378" i="81"/>
  <c r="K479" i="81" s="1"/>
  <c r="A380" i="81"/>
  <c r="A481" i="81" s="1"/>
  <c r="H382" i="81"/>
  <c r="H483" i="81" s="1"/>
  <c r="AF383" i="81"/>
  <c r="AF484" i="81" s="1"/>
  <c r="R385" i="81"/>
  <c r="R486" i="81" s="1"/>
  <c r="F387" i="81"/>
  <c r="F488" i="81" s="1"/>
  <c r="A390" i="81"/>
  <c r="A491" i="81" s="1"/>
  <c r="A392" i="81"/>
  <c r="A493" i="81" s="1"/>
  <c r="U396" i="81"/>
  <c r="U497" i="81" s="1"/>
  <c r="Q381" i="81"/>
  <c r="Q482" i="81" s="1"/>
  <c r="AC389" i="81"/>
  <c r="AC490" i="81" s="1"/>
  <c r="W377" i="81"/>
  <c r="W478" i="81" s="1"/>
  <c r="Q377" i="81"/>
  <c r="Q478" i="81" s="1"/>
  <c r="P379" i="81"/>
  <c r="P480" i="81" s="1"/>
  <c r="Z381" i="81"/>
  <c r="Z482" i="81" s="1"/>
  <c r="T383" i="81"/>
  <c r="T484" i="81" s="1"/>
  <c r="I386" i="81"/>
  <c r="I487" i="81" s="1"/>
  <c r="AC387" i="81"/>
  <c r="AC488" i="81" s="1"/>
  <c r="W389" i="81"/>
  <c r="W490" i="81" s="1"/>
  <c r="T391" i="81"/>
  <c r="T492" i="81" s="1"/>
  <c r="H398" i="81"/>
  <c r="H499" i="81" s="1"/>
  <c r="AD383" i="81"/>
  <c r="AD484" i="81" s="1"/>
  <c r="E377" i="81"/>
  <c r="E478" i="81" s="1"/>
  <c r="B379" i="81"/>
  <c r="B480" i="81" s="1"/>
  <c r="A381" i="81"/>
  <c r="A482" i="81" s="1"/>
  <c r="U382" i="81"/>
  <c r="U483" i="81" s="1"/>
  <c r="O384" i="81"/>
  <c r="O485" i="81" s="1"/>
  <c r="AA385" i="81"/>
  <c r="AA486" i="81" s="1"/>
  <c r="Q387" i="81"/>
  <c r="Q488" i="81" s="1"/>
  <c r="S390" i="81"/>
  <c r="S491" i="81" s="1"/>
  <c r="C392" i="81"/>
  <c r="C493" i="81" s="1"/>
  <c r="J398" i="81"/>
  <c r="J499" i="81" s="1"/>
  <c r="K394" i="81"/>
  <c r="K495" i="81" s="1"/>
  <c r="AC395" i="81"/>
  <c r="AC496" i="81" s="1"/>
  <c r="A398" i="81"/>
  <c r="A499" i="81" s="1"/>
  <c r="H400" i="81"/>
  <c r="H501" i="81" s="1"/>
  <c r="AB401" i="81"/>
  <c r="AB502" i="81" s="1"/>
  <c r="M403" i="81"/>
  <c r="M504" i="81" s="1"/>
  <c r="J406" i="81"/>
  <c r="J507" i="81" s="1"/>
  <c r="D408" i="81"/>
  <c r="D509" i="81" s="1"/>
  <c r="Z409" i="81"/>
  <c r="Z510" i="81" s="1"/>
  <c r="AB412" i="81"/>
  <c r="AB513" i="81" s="1"/>
  <c r="I416" i="81"/>
  <c r="I517" i="81" s="1"/>
  <c r="K401" i="81"/>
  <c r="K502" i="81" s="1"/>
  <c r="A403" i="81"/>
  <c r="A504" i="81" s="1"/>
  <c r="T404" i="81"/>
  <c r="T505" i="81" s="1"/>
  <c r="AG405" i="81"/>
  <c r="AG506" i="81" s="1"/>
  <c r="S407" i="81"/>
  <c r="S508" i="81" s="1"/>
  <c r="A410" i="81"/>
  <c r="A511" i="81" s="1"/>
  <c r="D413" i="81"/>
  <c r="D514" i="81" s="1"/>
  <c r="N417" i="81"/>
  <c r="N518" i="81" s="1"/>
  <c r="R395" i="81"/>
  <c r="R496" i="81" s="1"/>
  <c r="J397" i="81"/>
  <c r="J498" i="81" s="1"/>
  <c r="M399" i="81"/>
  <c r="M500" i="81" s="1"/>
  <c r="AE400" i="81"/>
  <c r="AE501" i="81" s="1"/>
  <c r="AB402" i="81"/>
  <c r="AB503" i="81" s="1"/>
  <c r="AE404" i="81"/>
  <c r="AE505" i="81" s="1"/>
  <c r="A407" i="81"/>
  <c r="A508" i="81" s="1"/>
  <c r="AD408" i="81"/>
  <c r="AD509" i="81" s="1"/>
  <c r="K410" i="81"/>
  <c r="K511" i="81" s="1"/>
  <c r="F413" i="81"/>
  <c r="F514" i="81" s="1"/>
  <c r="Q418" i="81"/>
  <c r="Q519" i="81" s="1"/>
  <c r="AC393" i="81"/>
  <c r="AC494" i="81" s="1"/>
  <c r="A396" i="81"/>
  <c r="A497" i="81" s="1"/>
  <c r="T397" i="81"/>
  <c r="T498" i="81" s="1"/>
  <c r="AF398" i="81"/>
  <c r="AF499" i="81" s="1"/>
  <c r="AF400" i="81"/>
  <c r="AF501" i="81" s="1"/>
  <c r="I403" i="81"/>
  <c r="I504" i="81" s="1"/>
  <c r="AA404" i="81"/>
  <c r="AA505" i="81" s="1"/>
  <c r="X406" i="81"/>
  <c r="X507" i="81" s="1"/>
  <c r="E409" i="81"/>
  <c r="E510" i="81" s="1"/>
  <c r="S411" i="81"/>
  <c r="S512" i="81" s="1"/>
  <c r="S414" i="81"/>
  <c r="S515" i="81" s="1"/>
  <c r="D420" i="81"/>
  <c r="D521" i="81" s="1"/>
  <c r="T392" i="81"/>
  <c r="T493" i="81" s="1"/>
  <c r="AD394" i="81"/>
  <c r="AD495" i="81" s="1"/>
  <c r="J396" i="81"/>
  <c r="J497" i="81" s="1"/>
  <c r="U398" i="81"/>
  <c r="U499" i="81" s="1"/>
  <c r="K400" i="81"/>
  <c r="K501" i="81" s="1"/>
  <c r="T401" i="81"/>
  <c r="T502" i="81" s="1"/>
  <c r="J403" i="81"/>
  <c r="J504" i="81" s="1"/>
  <c r="S405" i="81"/>
  <c r="S506" i="81" s="1"/>
  <c r="U407" i="81"/>
  <c r="U508" i="81" s="1"/>
  <c r="F409" i="81"/>
  <c r="F510" i="81" s="1"/>
  <c r="U410" i="81"/>
  <c r="U511" i="81" s="1"/>
  <c r="AG412" i="81"/>
  <c r="AG513" i="81" s="1"/>
  <c r="AA417" i="81"/>
  <c r="AA518" i="81" s="1"/>
  <c r="R393" i="81"/>
  <c r="R494" i="81" s="1"/>
  <c r="F395" i="81"/>
  <c r="F496" i="81" s="1"/>
  <c r="U397" i="81"/>
  <c r="U498" i="81" s="1"/>
  <c r="AR398" i="81"/>
  <c r="AR499" i="81" s="1"/>
  <c r="H401" i="81"/>
  <c r="H502" i="81" s="1"/>
  <c r="K403" i="81"/>
  <c r="K504" i="81" s="1"/>
  <c r="AB404" i="81"/>
  <c r="AB505" i="81" s="1"/>
  <c r="T406" i="81"/>
  <c r="T507" i="81" s="1"/>
  <c r="I408" i="81"/>
  <c r="I509" i="81" s="1"/>
  <c r="C411" i="81"/>
  <c r="C512" i="81" s="1"/>
  <c r="K415" i="81"/>
  <c r="K516" i="81" s="1"/>
  <c r="J424" i="81"/>
  <c r="J525" i="81" s="1"/>
  <c r="J393" i="81"/>
  <c r="J494" i="81" s="1"/>
  <c r="T395" i="81"/>
  <c r="T496" i="81" s="1"/>
  <c r="AA396" i="81"/>
  <c r="AA497" i="81" s="1"/>
  <c r="W398" i="81"/>
  <c r="W499" i="81" s="1"/>
  <c r="R400" i="81"/>
  <c r="R501" i="81" s="1"/>
  <c r="T402" i="81"/>
  <c r="T503" i="81" s="1"/>
  <c r="R404" i="81"/>
  <c r="R505" i="81" s="1"/>
  <c r="D407" i="81"/>
  <c r="D508" i="81" s="1"/>
  <c r="Q408" i="81"/>
  <c r="Q509" i="81" s="1"/>
  <c r="Y409" i="81"/>
  <c r="Y510" i="81" s="1"/>
  <c r="AG411" i="81"/>
  <c r="AG512" i="81" s="1"/>
  <c r="G416" i="81"/>
  <c r="G517" i="81" s="1"/>
  <c r="G400" i="81"/>
  <c r="G501" i="81" s="1"/>
  <c r="C402" i="81"/>
  <c r="C503" i="81" s="1"/>
  <c r="G404" i="81"/>
  <c r="G505" i="81" s="1"/>
  <c r="AA405" i="81"/>
  <c r="AA506" i="81" s="1"/>
  <c r="E407" i="81"/>
  <c r="E508" i="81" s="1"/>
  <c r="T409" i="81"/>
  <c r="T510" i="81" s="1"/>
  <c r="M412" i="81"/>
  <c r="M513" i="81" s="1"/>
  <c r="AR415" i="81"/>
  <c r="AR516" i="81" s="1"/>
  <c r="S416" i="81"/>
  <c r="S517" i="81" s="1"/>
  <c r="B418" i="81"/>
  <c r="B519" i="81" s="1"/>
  <c r="J419" i="81"/>
  <c r="J520" i="81" s="1"/>
  <c r="R425" i="81"/>
  <c r="R526" i="81" s="1"/>
  <c r="N422" i="81"/>
  <c r="N523" i="81" s="1"/>
  <c r="Y411" i="81"/>
  <c r="Y512" i="81" s="1"/>
  <c r="W413" i="81"/>
  <c r="W514" i="81" s="1"/>
  <c r="Z415" i="81"/>
  <c r="Z516" i="81" s="1"/>
  <c r="AF416" i="81"/>
  <c r="AF517" i="81" s="1"/>
  <c r="L418" i="81"/>
  <c r="L519" i="81" s="1"/>
  <c r="L419" i="81"/>
  <c r="L520" i="81" s="1"/>
  <c r="G424" i="81"/>
  <c r="G525" i="81" s="1"/>
  <c r="L412" i="81"/>
  <c r="L513" i="81" s="1"/>
  <c r="N414" i="81"/>
  <c r="N515" i="81" s="1"/>
  <c r="D416" i="81"/>
  <c r="D517" i="81" s="1"/>
  <c r="U419" i="81"/>
  <c r="U520" i="81" s="1"/>
  <c r="F422" i="81"/>
  <c r="F523" i="81" s="1"/>
  <c r="Q434" i="81"/>
  <c r="Q535" i="81" s="1"/>
  <c r="AE411" i="81"/>
  <c r="AE512" i="81" s="1"/>
  <c r="A414" i="81"/>
  <c r="A515" i="81" s="1"/>
  <c r="U415" i="81"/>
  <c r="U516" i="81" s="1"/>
  <c r="G419" i="81"/>
  <c r="G520" i="81" s="1"/>
  <c r="AB420" i="81"/>
  <c r="AB521" i="81" s="1"/>
  <c r="W424" i="81"/>
  <c r="W525" i="81" s="1"/>
  <c r="J416" i="81"/>
  <c r="J517" i="81" s="1"/>
  <c r="X417" i="81"/>
  <c r="X518" i="81" s="1"/>
  <c r="AD418" i="81"/>
  <c r="AD519" i="81" s="1"/>
  <c r="I423" i="81"/>
  <c r="I524" i="81" s="1"/>
  <c r="T410" i="81"/>
  <c r="T511" i="81" s="1"/>
  <c r="P412" i="81"/>
  <c r="P513" i="81" s="1"/>
  <c r="X414" i="81"/>
  <c r="X515" i="81" s="1"/>
  <c r="I417" i="81"/>
  <c r="I518" i="81" s="1"/>
  <c r="Y419" i="81"/>
  <c r="Y520" i="81" s="1"/>
  <c r="V422" i="81"/>
  <c r="V523" i="81" s="1"/>
  <c r="AC421" i="81"/>
  <c r="AC522" i="81" s="1"/>
  <c r="AF422" i="81"/>
  <c r="AF523" i="81" s="1"/>
  <c r="C425" i="81"/>
  <c r="C526" i="81" s="1"/>
  <c r="W426" i="81"/>
  <c r="W527" i="81" s="1"/>
  <c r="I428" i="81"/>
  <c r="I529" i="81" s="1"/>
  <c r="T432" i="81"/>
  <c r="T533" i="81" s="1"/>
  <c r="I420" i="81"/>
  <c r="I521" i="81" s="1"/>
  <c r="N421" i="81"/>
  <c r="N522" i="81" s="1"/>
  <c r="H424" i="81"/>
  <c r="H525" i="81" s="1"/>
  <c r="D425" i="81"/>
  <c r="D526" i="81" s="1"/>
  <c r="S427" i="81"/>
  <c r="S528" i="81" s="1"/>
  <c r="M429" i="81"/>
  <c r="M530" i="81" s="1"/>
  <c r="J432" i="81"/>
  <c r="J533" i="81" s="1"/>
  <c r="E442" i="81"/>
  <c r="E543" i="81" s="1"/>
  <c r="Q422" i="81"/>
  <c r="Q523" i="81" s="1"/>
  <c r="AD423" i="81"/>
  <c r="AD524" i="81" s="1"/>
  <c r="T426" i="81"/>
  <c r="T527" i="81" s="1"/>
  <c r="AB427" i="81"/>
  <c r="AB528" i="81" s="1"/>
  <c r="A430" i="81"/>
  <c r="A531" i="81" s="1"/>
  <c r="J436" i="81"/>
  <c r="J537" i="81" s="1"/>
  <c r="R420" i="81"/>
  <c r="R521" i="81" s="1"/>
  <c r="A422" i="81"/>
  <c r="A523" i="81" s="1"/>
  <c r="Q424" i="81"/>
  <c r="Q525" i="81" s="1"/>
  <c r="AD425" i="81"/>
  <c r="AD526" i="81" s="1"/>
  <c r="P428" i="81"/>
  <c r="P529" i="81" s="1"/>
  <c r="A432" i="81"/>
  <c r="A533" i="81" s="1"/>
  <c r="M426" i="81"/>
  <c r="M527" i="81" s="1"/>
  <c r="V427" i="81"/>
  <c r="V528" i="81" s="1"/>
  <c r="AB429" i="81"/>
  <c r="AB530" i="81" s="1"/>
  <c r="AA432" i="81"/>
  <c r="AA533" i="81" s="1"/>
  <c r="V445" i="81"/>
  <c r="V546" i="81" s="1"/>
  <c r="A426" i="81"/>
  <c r="A527" i="81" s="1"/>
  <c r="AC428" i="81"/>
  <c r="AC529" i="81" s="1"/>
  <c r="B433" i="81"/>
  <c r="B534" i="81" s="1"/>
  <c r="O422" i="81"/>
  <c r="O523" i="81" s="1"/>
  <c r="Z423" i="81"/>
  <c r="Z524" i="81" s="1"/>
  <c r="J426" i="81"/>
  <c r="J527" i="81" s="1"/>
  <c r="X427" i="81"/>
  <c r="X528" i="81" s="1"/>
  <c r="AR429" i="81"/>
  <c r="AR530" i="81" s="1"/>
  <c r="X433" i="81"/>
  <c r="X534" i="81" s="1"/>
  <c r="I430" i="81"/>
  <c r="I531" i="81" s="1"/>
  <c r="AR431" i="81"/>
  <c r="AR532" i="81" s="1"/>
  <c r="S433" i="81"/>
  <c r="S534" i="81" s="1"/>
  <c r="O435" i="81"/>
  <c r="O536" i="81" s="1"/>
  <c r="L437" i="81"/>
  <c r="L538" i="81" s="1"/>
  <c r="M439" i="81"/>
  <c r="M540" i="81" s="1"/>
  <c r="C443" i="81"/>
  <c r="C544" i="81" s="1"/>
  <c r="Z432" i="81"/>
  <c r="Z533" i="81" s="1"/>
  <c r="S434" i="81"/>
  <c r="S535" i="81" s="1"/>
  <c r="AR435" i="81"/>
  <c r="AR536" i="81" s="1"/>
  <c r="U437" i="81"/>
  <c r="U538" i="81" s="1"/>
  <c r="H441" i="81"/>
  <c r="H542" i="81" s="1"/>
  <c r="T434" i="81"/>
  <c r="T535" i="81" s="1"/>
  <c r="M436" i="81"/>
  <c r="M537" i="81" s="1"/>
  <c r="U438" i="81"/>
  <c r="U539" i="81" s="1"/>
  <c r="U441" i="81"/>
  <c r="U542" i="81" s="1"/>
  <c r="AE444" i="81"/>
  <c r="AE545" i="81" s="1"/>
  <c r="K430" i="81"/>
  <c r="K531" i="81" s="1"/>
  <c r="R432" i="81"/>
  <c r="R533" i="81" s="1"/>
  <c r="K434" i="81"/>
  <c r="K535" i="81" s="1"/>
  <c r="R436" i="81"/>
  <c r="R537" i="81" s="1"/>
  <c r="Q439" i="81"/>
  <c r="Q540" i="81" s="1"/>
  <c r="X443" i="81"/>
  <c r="X544" i="81" s="1"/>
  <c r="X431" i="81"/>
  <c r="X532" i="81" s="1"/>
  <c r="V433" i="81"/>
  <c r="V534" i="81" s="1"/>
  <c r="AR434" i="81"/>
  <c r="AR535" i="81" s="1"/>
  <c r="W436" i="81"/>
  <c r="W537" i="81" s="1"/>
  <c r="L438" i="81"/>
  <c r="L539" i="81" s="1"/>
  <c r="W441" i="81"/>
  <c r="W542" i="81" s="1"/>
  <c r="AE435" i="81"/>
  <c r="AE536" i="81" s="1"/>
  <c r="Y437" i="81"/>
  <c r="Y538" i="81" s="1"/>
  <c r="W439" i="81"/>
  <c r="W540" i="81" s="1"/>
  <c r="AA445" i="81"/>
  <c r="AA546" i="81" s="1"/>
  <c r="W429" i="81"/>
  <c r="W530" i="81" s="1"/>
  <c r="T431" i="81"/>
  <c r="T532" i="81" s="1"/>
  <c r="R433" i="81"/>
  <c r="R534" i="81" s="1"/>
  <c r="AF435" i="81"/>
  <c r="AF536" i="81" s="1"/>
  <c r="AF437" i="81"/>
  <c r="AF538" i="81" s="1"/>
  <c r="E441" i="81"/>
  <c r="E542" i="81" s="1"/>
  <c r="A446" i="81"/>
  <c r="A547" i="81" s="1"/>
  <c r="S439" i="81"/>
  <c r="S540" i="81" s="1"/>
  <c r="G441" i="81"/>
  <c r="G542" i="81" s="1"/>
  <c r="B443" i="81"/>
  <c r="B544" i="81" s="1"/>
  <c r="M445" i="81"/>
  <c r="M546" i="81" s="1"/>
  <c r="AB444" i="81"/>
  <c r="AB545" i="81" s="1"/>
  <c r="I446" i="81"/>
  <c r="I547" i="81" s="1"/>
  <c r="H444" i="81"/>
  <c r="H545" i="81" s="1"/>
  <c r="T446" i="81"/>
  <c r="T547" i="81" s="1"/>
  <c r="U439" i="81"/>
  <c r="U540" i="81" s="1"/>
  <c r="D441" i="81"/>
  <c r="D542" i="81" s="1"/>
  <c r="S442" i="81"/>
  <c r="S543" i="81" s="1"/>
  <c r="AR444" i="81"/>
  <c r="AR545" i="81" s="1"/>
  <c r="Y446" i="81"/>
  <c r="Y547" i="81" s="1"/>
  <c r="B438" i="81"/>
  <c r="B539" i="81" s="1"/>
  <c r="H440" i="81"/>
  <c r="H541" i="81" s="1"/>
  <c r="T442" i="81"/>
  <c r="T543" i="81" s="1"/>
  <c r="C444" i="81"/>
  <c r="C545" i="81" s="1"/>
  <c r="AE445" i="81"/>
  <c r="AE546" i="81" s="1"/>
  <c r="U442" i="81"/>
  <c r="U543" i="81" s="1"/>
  <c r="F445" i="81"/>
  <c r="F546" i="81" s="1"/>
  <c r="X439" i="81"/>
  <c r="X540" i="81" s="1"/>
  <c r="X441" i="81"/>
  <c r="X542" i="81" s="1"/>
  <c r="Y443" i="81"/>
  <c r="Y544" i="81" s="1"/>
  <c r="L445" i="81"/>
  <c r="L546" i="81" s="1"/>
  <c r="AQ578" i="81"/>
  <c r="AQ582" i="81" s="1"/>
  <c r="AJ582" i="81"/>
  <c r="AC375" i="81"/>
  <c r="AC476" i="81" s="1"/>
  <c r="L376" i="81"/>
  <c r="L477" i="81" s="1"/>
  <c r="Z375" i="81"/>
  <c r="Z476" i="81" s="1"/>
  <c r="L375" i="81"/>
  <c r="L476" i="81" s="1"/>
  <c r="O375" i="81"/>
  <c r="O476" i="81" s="1"/>
  <c r="AE375" i="81"/>
  <c r="AE476" i="81" s="1"/>
  <c r="O376" i="81"/>
  <c r="O477" i="81" s="1"/>
  <c r="AB376" i="81"/>
  <c r="AB477" i="81" s="1"/>
  <c r="H376" i="81"/>
  <c r="H477" i="81" s="1"/>
  <c r="K376" i="81"/>
  <c r="K477" i="81" s="1"/>
  <c r="S375" i="81"/>
  <c r="S476" i="81" s="1"/>
  <c r="Q375" i="81"/>
  <c r="Q476" i="81" s="1"/>
  <c r="C375" i="81"/>
  <c r="C476" i="81" s="1"/>
  <c r="R376" i="81"/>
  <c r="R477" i="81" s="1"/>
  <c r="B376" i="81"/>
  <c r="B477" i="81" s="1"/>
  <c r="E375" i="81"/>
  <c r="E476" i="81" s="1"/>
  <c r="AG376" i="81"/>
  <c r="AG477" i="81" s="1"/>
  <c r="I375" i="81"/>
  <c r="I476" i="81" s="1"/>
  <c r="AG375" i="81"/>
  <c r="AG476" i="81" s="1"/>
  <c r="AA376" i="81"/>
  <c r="AA477" i="81" s="1"/>
  <c r="J375" i="81"/>
  <c r="J476" i="81" s="1"/>
  <c r="M376" i="81"/>
  <c r="M477" i="81" s="1"/>
  <c r="P376" i="81"/>
  <c r="P477" i="81" s="1"/>
  <c r="Y375" i="81"/>
  <c r="Y476" i="81" s="1"/>
  <c r="U375" i="81"/>
  <c r="U476" i="81" s="1"/>
  <c r="AC376" i="81"/>
  <c r="AC477" i="81" s="1"/>
  <c r="N375" i="81"/>
  <c r="N476" i="81" s="1"/>
  <c r="X376" i="81"/>
  <c r="X477" i="81" s="1"/>
  <c r="G376" i="81"/>
  <c r="G477" i="81" s="1"/>
  <c r="AB375" i="81"/>
  <c r="AB476" i="81" s="1"/>
  <c r="M375" i="81"/>
  <c r="M476" i="81" s="1"/>
  <c r="H375" i="81"/>
  <c r="H476" i="81" s="1"/>
  <c r="W376" i="81"/>
  <c r="W477" i="81" s="1"/>
  <c r="C376" i="81"/>
  <c r="C477" i="81" s="1"/>
  <c r="T376" i="81"/>
  <c r="T477" i="81" s="1"/>
  <c r="D376" i="81"/>
  <c r="D477" i="81" s="1"/>
  <c r="AD376" i="81"/>
  <c r="AD477" i="81" s="1"/>
  <c r="S376" i="81"/>
  <c r="S477" i="81" s="1"/>
  <c r="X375" i="81"/>
  <c r="X476" i="81" s="1"/>
  <c r="G375" i="81"/>
  <c r="G476" i="81" s="1"/>
  <c r="J376" i="81"/>
  <c r="J477" i="81" s="1"/>
  <c r="W375" i="81"/>
  <c r="W476" i="81" s="1"/>
  <c r="AF376" i="81"/>
  <c r="AF477" i="81" s="1"/>
  <c r="Y376" i="81"/>
  <c r="Y477" i="81" s="1"/>
  <c r="V376" i="81"/>
  <c r="V477" i="81" s="1"/>
  <c r="F375" i="81"/>
  <c r="F476" i="81" s="1"/>
  <c r="E376" i="81"/>
  <c r="E477" i="81" s="1"/>
  <c r="Q376" i="81"/>
  <c r="Q477" i="81" s="1"/>
  <c r="AE376" i="81"/>
  <c r="AE477" i="81" s="1"/>
  <c r="N376" i="81"/>
  <c r="N477" i="81" s="1"/>
  <c r="F376" i="81"/>
  <c r="F477" i="81" s="1"/>
  <c r="D375" i="81"/>
  <c r="D476" i="81" s="1"/>
  <c r="U376" i="81"/>
  <c r="U477" i="81" s="1"/>
  <c r="I376" i="81"/>
  <c r="I477" i="81" s="1"/>
  <c r="T375" i="81"/>
  <c r="T476" i="81" s="1"/>
  <c r="AA375" i="81"/>
  <c r="AA476" i="81" s="1"/>
  <c r="K375" i="81"/>
  <c r="K476" i="81" s="1"/>
  <c r="P375" i="81"/>
  <c r="P476" i="81" s="1"/>
  <c r="V375" i="81"/>
  <c r="V476" i="81" s="1"/>
  <c r="R375" i="81"/>
  <c r="R476" i="81" s="1"/>
  <c r="AD375" i="81"/>
  <c r="AD476" i="81" s="1"/>
  <c r="B375" i="81"/>
  <c r="B476" i="81" s="1"/>
  <c r="Z376" i="81"/>
  <c r="Z477" i="81" s="1"/>
  <c r="AF375" i="81"/>
  <c r="AF476" i="81" s="1"/>
  <c r="AI582" i="81"/>
  <c r="AH582" i="81"/>
  <c r="CP11" i="81"/>
  <c r="Y579" i="81" l="1"/>
  <c r="X579" i="81"/>
  <c r="B579" i="81"/>
  <c r="F579" i="81"/>
  <c r="AB579" i="81"/>
  <c r="AE579" i="81"/>
  <c r="C579" i="81"/>
  <c r="AF579" i="81"/>
  <c r="J579" i="81"/>
  <c r="R579" i="81"/>
  <c r="R578" i="81" s="1"/>
  <c r="Q579" i="81"/>
  <c r="AA579" i="81"/>
  <c r="O579" i="81"/>
  <c r="O578" i="81" s="1"/>
  <c r="D579" i="81"/>
  <c r="L579" i="81"/>
  <c r="V579" i="81"/>
  <c r="N579" i="81"/>
  <c r="AG579" i="81"/>
  <c r="S579" i="81"/>
  <c r="S578" i="81" s="1"/>
  <c r="Z579" i="81"/>
  <c r="AD579" i="81"/>
  <c r="W579" i="81"/>
  <c r="I579" i="81"/>
  <c r="H579" i="81"/>
  <c r="P579" i="81"/>
  <c r="P578" i="81" s="1"/>
  <c r="K579" i="81"/>
  <c r="U579" i="81"/>
  <c r="AC579" i="81"/>
  <c r="AR579" i="81"/>
  <c r="AR578" i="81" s="1"/>
  <c r="AR582" i="81" s="1"/>
  <c r="G579" i="81"/>
  <c r="E579" i="81"/>
  <c r="T579" i="81"/>
  <c r="M579" i="81"/>
  <c r="CP13" i="81"/>
  <c r="CP12" i="81"/>
  <c r="A376" i="81"/>
  <c r="A477" i="81" s="1"/>
  <c r="A375" i="81"/>
  <c r="A476" i="81" s="1"/>
  <c r="O39" i="73"/>
  <c r="B32" i="73"/>
  <c r="B31" i="73"/>
  <c r="O24" i="73"/>
  <c r="A579" i="81" l="1"/>
  <c r="S582" i="81"/>
  <c r="Q578" i="81"/>
  <c r="O582" i="81"/>
  <c r="R582" i="81"/>
  <c r="P582" i="81"/>
  <c r="V578" i="81"/>
  <c r="W578" i="81"/>
  <c r="U578" i="81"/>
  <c r="AB578" i="81"/>
  <c r="AE578" i="81"/>
  <c r="AF578" i="81"/>
  <c r="Z578" i="81"/>
  <c r="AC578" i="81"/>
  <c r="AD578" i="81"/>
  <c r="T578" i="81"/>
  <c r="Y578" i="81"/>
  <c r="N578" i="81"/>
  <c r="AA578" i="81"/>
  <c r="X578" i="81"/>
  <c r="AL376" i="81" l="1"/>
  <c r="AL477" i="81" s="1"/>
  <c r="AL375" i="81"/>
  <c r="AL476" i="81" s="1"/>
  <c r="L23" i="80"/>
  <c r="AF23" i="80" s="1"/>
  <c r="AG23" i="80" s="1"/>
  <c r="L15" i="80"/>
  <c r="AF15" i="80" s="1"/>
  <c r="AG15" i="80" s="1"/>
  <c r="L30" i="80"/>
  <c r="AF30" i="80" s="1"/>
  <c r="AG30" i="80" s="1"/>
  <c r="L22" i="80"/>
  <c r="AF22" i="80" s="1"/>
  <c r="AG22" i="80" s="1"/>
  <c r="L14" i="80"/>
  <c r="AF14" i="80" s="1"/>
  <c r="AG14" i="80" s="1"/>
  <c r="L29" i="80"/>
  <c r="AF29" i="80" s="1"/>
  <c r="AG29" i="80" s="1"/>
  <c r="L21" i="80"/>
  <c r="AF21" i="80" s="1"/>
  <c r="AG21" i="80" s="1"/>
  <c r="L28" i="80"/>
  <c r="AF28" i="80" s="1"/>
  <c r="AG28" i="80" s="1"/>
  <c r="L20" i="80"/>
  <c r="AF20" i="80" s="1"/>
  <c r="AG20" i="80" s="1"/>
  <c r="L12" i="80"/>
  <c r="AF12" i="80" s="1"/>
  <c r="AG12" i="80" s="1"/>
  <c r="L27" i="80"/>
  <c r="AF27" i="80" s="1"/>
  <c r="AG27" i="80" s="1"/>
  <c r="L19" i="80"/>
  <c r="AF19" i="80" s="1"/>
  <c r="AG19" i="80" s="1"/>
  <c r="L26" i="80"/>
  <c r="AF26" i="80" s="1"/>
  <c r="AG26" i="80" s="1"/>
  <c r="L18" i="80"/>
  <c r="AF18" i="80" s="1"/>
  <c r="AG18" i="80" s="1"/>
  <c r="L25" i="80"/>
  <c r="AF25" i="80" s="1"/>
  <c r="AG25" i="80" s="1"/>
  <c r="L24" i="80"/>
  <c r="AF24" i="80" s="1"/>
  <c r="AG24" i="80" s="1"/>
  <c r="L16" i="80"/>
  <c r="AF16" i="80" s="1"/>
  <c r="AG16" i="80" s="1"/>
  <c r="L13" i="80"/>
  <c r="AF13" i="80" s="1"/>
  <c r="AG13" i="80" s="1"/>
  <c r="L17" i="80"/>
  <c r="AF17" i="80" s="1"/>
  <c r="AG17" i="80" s="1"/>
  <c r="L11" i="80"/>
  <c r="AF11" i="80" s="1"/>
  <c r="AG11" i="80" s="1"/>
  <c r="Q582" i="81"/>
  <c r="X582" i="81"/>
  <c r="AA582" i="81"/>
  <c r="Z582" i="81"/>
  <c r="N582" i="81"/>
  <c r="AF582" i="81"/>
  <c r="Y582" i="81"/>
  <c r="AE582" i="81"/>
  <c r="T582" i="81"/>
  <c r="AB582" i="81"/>
  <c r="U582" i="81"/>
  <c r="AD582" i="81"/>
  <c r="W582" i="81"/>
  <c r="AC582" i="81"/>
  <c r="V582" i="81"/>
  <c r="AL579" i="81" l="1"/>
  <c r="AG10" i="80"/>
  <c r="CP6" i="81"/>
  <c r="CP8" i="81"/>
  <c r="CP7" i="81"/>
  <c r="Q132" i="73" l="1"/>
  <c r="Q128" i="73"/>
  <c r="Q124" i="73"/>
  <c r="Q120" i="73"/>
  <c r="Q116" i="73"/>
  <c r="Q112" i="73"/>
  <c r="Q108" i="73"/>
  <c r="Q104" i="73"/>
  <c r="Q100" i="73"/>
  <c r="Q96" i="73"/>
  <c r="Q92" i="73"/>
  <c r="Q88" i="73"/>
  <c r="Q84" i="73"/>
  <c r="Q80" i="73"/>
  <c r="Q76" i="73"/>
  <c r="Q72" i="73"/>
  <c r="Q68" i="73"/>
  <c r="Q64" i="73"/>
  <c r="Q60" i="73"/>
  <c r="Q56" i="73"/>
  <c r="Q131" i="73"/>
  <c r="Q127" i="73"/>
  <c r="Q123" i="73"/>
  <c r="Q119" i="73"/>
  <c r="Q115" i="73"/>
  <c r="Q111" i="73"/>
  <c r="Q107" i="73"/>
  <c r="Q103" i="73"/>
  <c r="Q99" i="73"/>
  <c r="Q95" i="73"/>
  <c r="Q91" i="73"/>
  <c r="Q87" i="73"/>
  <c r="Q83" i="73"/>
  <c r="Q79" i="73"/>
  <c r="Q75" i="73"/>
  <c r="Q71" i="73"/>
  <c r="Q67" i="73"/>
  <c r="Q63" i="73"/>
  <c r="Q59" i="73"/>
  <c r="Q55" i="73"/>
  <c r="Q130" i="73"/>
  <c r="Q126" i="73"/>
  <c r="Q122" i="73"/>
  <c r="Q118" i="73"/>
  <c r="Q114" i="73"/>
  <c r="Q110" i="73"/>
  <c r="Q106" i="73"/>
  <c r="Q102" i="73"/>
  <c r="Q98" i="73"/>
  <c r="Q94" i="73"/>
  <c r="Q90" i="73"/>
  <c r="Q86" i="73"/>
  <c r="Q82" i="73"/>
  <c r="Q78" i="73"/>
  <c r="Q74" i="73"/>
  <c r="Q70" i="73"/>
  <c r="Q66" i="73"/>
  <c r="Q62" i="73"/>
  <c r="Q58" i="73"/>
  <c r="Q54" i="73"/>
  <c r="Q129" i="73"/>
  <c r="Q125" i="73"/>
  <c r="Q121" i="73"/>
  <c r="Q117" i="73"/>
  <c r="Q113" i="73"/>
  <c r="Q109" i="73"/>
  <c r="Q105" i="73"/>
  <c r="Q101" i="73"/>
  <c r="Q97" i="73"/>
  <c r="Q93" i="73"/>
  <c r="Q89" i="73"/>
  <c r="Q85" i="73"/>
  <c r="Q81" i="73"/>
  <c r="Q77" i="73"/>
  <c r="Q73" i="73"/>
  <c r="Q69" i="73"/>
  <c r="Q65" i="73"/>
  <c r="Q61" i="73"/>
  <c r="Q57" i="73"/>
  <c r="Q53" i="73"/>
  <c r="G261" i="81"/>
  <c r="AS364" i="81" s="1"/>
  <c r="G260" i="81"/>
  <c r="AS363" i="81" s="1"/>
  <c r="G259" i="81"/>
  <c r="AS362" i="81" s="1"/>
  <c r="G258" i="81"/>
  <c r="AS361" i="81" s="1"/>
  <c r="G257" i="81"/>
  <c r="AS360" i="81" s="1"/>
  <c r="G256" i="81"/>
  <c r="AS359" i="81" s="1"/>
  <c r="G255" i="81"/>
  <c r="AS358" i="81" s="1"/>
  <c r="G254" i="81"/>
  <c r="AS357" i="81" s="1"/>
  <c r="G253" i="81"/>
  <c r="AS356" i="81" s="1"/>
  <c r="G252" i="81"/>
  <c r="AS355" i="81" s="1"/>
  <c r="G251" i="81"/>
  <c r="AS354" i="81" s="1"/>
  <c r="G250" i="81"/>
  <c r="AS353" i="81" s="1"/>
  <c r="G249" i="81"/>
  <c r="AS352" i="81" s="1"/>
  <c r="G248" i="81"/>
  <c r="AS351" i="81" s="1"/>
  <c r="G247" i="81"/>
  <c r="AS350" i="81" s="1"/>
  <c r="G246" i="81"/>
  <c r="AS349" i="81" s="1"/>
  <c r="G245" i="81"/>
  <c r="AS348" i="81" s="1"/>
  <c r="G244" i="81"/>
  <c r="AS347" i="81" s="1"/>
  <c r="G243" i="81"/>
  <c r="AS346" i="81" s="1"/>
  <c r="G242" i="81"/>
  <c r="AS345" i="81" s="1"/>
  <c r="G241" i="81"/>
  <c r="AS344" i="81" s="1"/>
  <c r="G240" i="81"/>
  <c r="AS343" i="81" s="1"/>
  <c r="G239" i="81"/>
  <c r="AS342" i="81" s="1"/>
  <c r="G238" i="81"/>
  <c r="AS341" i="81" s="1"/>
  <c r="G237" i="81"/>
  <c r="AS340" i="81" s="1"/>
  <c r="G236" i="81"/>
  <c r="AS339" i="81" s="1"/>
  <c r="G235" i="81"/>
  <c r="AS338" i="81" s="1"/>
  <c r="G234" i="81"/>
  <c r="AS337" i="81" s="1"/>
  <c r="G233" i="81"/>
  <c r="AS336" i="81" s="1"/>
  <c r="G232" i="81"/>
  <c r="AS335" i="81" s="1"/>
  <c r="G231" i="81"/>
  <c r="AS334" i="81" s="1"/>
  <c r="G230" i="81"/>
  <c r="AS333" i="81" s="1"/>
  <c r="G229" i="81"/>
  <c r="AS332" i="81" s="1"/>
  <c r="G228" i="81"/>
  <c r="AS331" i="81" s="1"/>
  <c r="G227" i="81"/>
  <c r="AS330" i="81" s="1"/>
  <c r="G226" i="81"/>
  <c r="AS329" i="81" s="1"/>
  <c r="G225" i="81"/>
  <c r="AS328" i="81" s="1"/>
  <c r="G224" i="81"/>
  <c r="AS327" i="81" s="1"/>
  <c r="G223" i="81"/>
  <c r="AS326" i="81" s="1"/>
  <c r="G222" i="81"/>
  <c r="AS325" i="81" s="1"/>
  <c r="G221" i="81"/>
  <c r="AS324" i="81" s="1"/>
  <c r="G220" i="81"/>
  <c r="AS323" i="81" s="1"/>
  <c r="G219" i="81"/>
  <c r="AS322" i="81" s="1"/>
  <c r="G218" i="81"/>
  <c r="AS321" i="81" s="1"/>
  <c r="G217" i="81"/>
  <c r="AS320" i="81" s="1"/>
  <c r="G216" i="81"/>
  <c r="AS319" i="81" s="1"/>
  <c r="G215" i="81"/>
  <c r="AS318" i="81" s="1"/>
  <c r="G214" i="81"/>
  <c r="AS317" i="81" s="1"/>
  <c r="G213" i="81"/>
  <c r="AS316" i="81" s="1"/>
  <c r="G212" i="81"/>
  <c r="AS315" i="81" s="1"/>
  <c r="G211" i="81"/>
  <c r="AS314" i="81" s="1"/>
  <c r="G210" i="81"/>
  <c r="AS313" i="81" s="1"/>
  <c r="G209" i="81"/>
  <c r="AS312" i="81" s="1"/>
  <c r="G208" i="81"/>
  <c r="AS311" i="81" s="1"/>
  <c r="G207" i="81"/>
  <c r="AS310" i="81" s="1"/>
  <c r="G206" i="81"/>
  <c r="AS309" i="81" s="1"/>
  <c r="G205" i="81"/>
  <c r="AS308" i="81" s="1"/>
  <c r="G204" i="81"/>
  <c r="AS307" i="81" s="1"/>
  <c r="G203" i="81"/>
  <c r="AS306" i="81" s="1"/>
  <c r="G202" i="81"/>
  <c r="AS305" i="81" s="1"/>
  <c r="G201" i="81"/>
  <c r="AS304" i="81" s="1"/>
  <c r="G200" i="81"/>
  <c r="AS303" i="81" s="1"/>
  <c r="G199" i="81"/>
  <c r="AS302" i="81" s="1"/>
  <c r="G198" i="81"/>
  <c r="AS301" i="81" s="1"/>
  <c r="G197" i="81"/>
  <c r="AS300" i="81" s="1"/>
  <c r="G196" i="81"/>
  <c r="AS299" i="81" s="1"/>
  <c r="G195" i="81"/>
  <c r="AS298" i="81" s="1"/>
  <c r="G194" i="81"/>
  <c r="AS297" i="81" s="1"/>
  <c r="G193" i="81"/>
  <c r="AS296" i="81" s="1"/>
  <c r="G192" i="81"/>
  <c r="AS295" i="81" s="1"/>
  <c r="AL578" i="81"/>
  <c r="AL582" i="81" s="1"/>
  <c r="A590" i="81" s="1"/>
  <c r="G172" i="81"/>
  <c r="G180" i="81"/>
  <c r="G188" i="81"/>
  <c r="G266" i="81"/>
  <c r="G269" i="81"/>
  <c r="G263" i="81"/>
  <c r="G264" i="81"/>
  <c r="G173" i="81"/>
  <c r="G181" i="81"/>
  <c r="G189" i="81"/>
  <c r="G267" i="81"/>
  <c r="G175" i="81"/>
  <c r="G262" i="81"/>
  <c r="G185" i="81"/>
  <c r="G186" i="81"/>
  <c r="G174" i="81"/>
  <c r="G182" i="81"/>
  <c r="G190" i="81"/>
  <c r="G268" i="81"/>
  <c r="G183" i="81"/>
  <c r="G184" i="81"/>
  <c r="G270" i="81"/>
  <c r="G171" i="81"/>
  <c r="AS274" i="81" s="1"/>
  <c r="AS375" i="81" s="1"/>
  <c r="AS476" i="81" s="1"/>
  <c r="G178" i="81"/>
  <c r="G265" i="81"/>
  <c r="G191" i="81"/>
  <c r="G176" i="81"/>
  <c r="G177" i="81"/>
  <c r="G179" i="81"/>
  <c r="G187" i="81"/>
  <c r="AU477" i="81"/>
  <c r="AU476" i="81"/>
  <c r="Q46" i="73"/>
  <c r="Q29" i="73"/>
  <c r="Q45" i="73"/>
  <c r="Q28" i="73"/>
  <c r="Q52" i="73"/>
  <c r="Q44" i="73"/>
  <c r="Q27" i="73"/>
  <c r="Q47" i="73"/>
  <c r="Q51" i="73"/>
  <c r="Q43" i="73"/>
  <c r="Q26" i="73"/>
  <c r="Q40" i="73"/>
  <c r="Q50" i="73"/>
  <c r="Q42" i="73"/>
  <c r="Q25" i="73"/>
  <c r="Q48" i="73"/>
  <c r="Q49" i="73"/>
  <c r="Q41" i="73"/>
  <c r="Q24" i="73"/>
  <c r="Q39" i="73"/>
  <c r="G578" i="81"/>
  <c r="J578" i="81"/>
  <c r="F578" i="81"/>
  <c r="L578" i="81"/>
  <c r="D578" i="81"/>
  <c r="E578" i="81"/>
  <c r="K578" i="81"/>
  <c r="I578" i="81"/>
  <c r="M578" i="81"/>
  <c r="H578" i="81"/>
  <c r="AU579" i="81" l="1"/>
  <c r="AS450" i="81"/>
  <c r="AS551" i="81" s="1"/>
  <c r="AS458" i="81"/>
  <c r="AS559" i="81" s="1"/>
  <c r="AS451" i="81"/>
  <c r="AS552" i="81" s="1"/>
  <c r="AS459" i="81"/>
  <c r="AS560" i="81" s="1"/>
  <c r="AS452" i="81"/>
  <c r="AS553" i="81" s="1"/>
  <c r="AS460" i="81"/>
  <c r="AS561" i="81" s="1"/>
  <c r="AS453" i="81"/>
  <c r="AS554" i="81" s="1"/>
  <c r="AS461" i="81"/>
  <c r="AS562" i="81" s="1"/>
  <c r="AS454" i="81"/>
  <c r="AS555" i="81" s="1"/>
  <c r="AS462" i="81"/>
  <c r="AS563" i="81" s="1"/>
  <c r="AS447" i="81"/>
  <c r="AS548" i="81" s="1"/>
  <c r="AS455" i="81"/>
  <c r="AS556" i="81" s="1"/>
  <c r="AS463" i="81"/>
  <c r="AS564" i="81" s="1"/>
  <c r="AS448" i="81"/>
  <c r="AS549" i="81" s="1"/>
  <c r="AS456" i="81"/>
  <c r="AS557" i="81" s="1"/>
  <c r="AS464" i="81"/>
  <c r="AS565" i="81" s="1"/>
  <c r="AS449" i="81"/>
  <c r="AS550" i="81" s="1"/>
  <c r="AS457" i="81"/>
  <c r="AS558" i="81" s="1"/>
  <c r="AS465" i="81"/>
  <c r="AS566" i="81" s="1"/>
  <c r="AS402" i="81"/>
  <c r="AS503" i="81" s="1"/>
  <c r="AS410" i="81"/>
  <c r="AS511" i="81" s="1"/>
  <c r="AS418" i="81"/>
  <c r="AS519" i="81" s="1"/>
  <c r="AS426" i="81"/>
  <c r="AS527" i="81" s="1"/>
  <c r="AS434" i="81"/>
  <c r="AS535" i="81" s="1"/>
  <c r="AS442" i="81"/>
  <c r="AS543" i="81" s="1"/>
  <c r="AS403" i="81"/>
  <c r="AS504" i="81" s="1"/>
  <c r="AS411" i="81"/>
  <c r="AS512" i="81" s="1"/>
  <c r="AS419" i="81"/>
  <c r="AS520" i="81" s="1"/>
  <c r="AS427" i="81"/>
  <c r="AS528" i="81" s="1"/>
  <c r="AS435" i="81"/>
  <c r="AS536" i="81" s="1"/>
  <c r="AS443" i="81"/>
  <c r="AS544" i="81" s="1"/>
  <c r="AS396" i="81"/>
  <c r="AS497" i="81" s="1"/>
  <c r="AS404" i="81"/>
  <c r="AS505" i="81" s="1"/>
  <c r="AS412" i="81"/>
  <c r="AS513" i="81" s="1"/>
  <c r="AS420" i="81"/>
  <c r="AS521" i="81" s="1"/>
  <c r="AS428" i="81"/>
  <c r="AS529" i="81" s="1"/>
  <c r="AS436" i="81"/>
  <c r="AS537" i="81" s="1"/>
  <c r="AS444" i="81"/>
  <c r="AS545" i="81" s="1"/>
  <c r="AS397" i="81"/>
  <c r="AS498" i="81" s="1"/>
  <c r="AS405" i="81"/>
  <c r="AS506" i="81" s="1"/>
  <c r="AS413" i="81"/>
  <c r="AS514" i="81" s="1"/>
  <c r="AS421" i="81"/>
  <c r="AS522" i="81" s="1"/>
  <c r="AS429" i="81"/>
  <c r="AS530" i="81" s="1"/>
  <c r="AS437" i="81"/>
  <c r="AS538" i="81" s="1"/>
  <c r="AS445" i="81"/>
  <c r="AS546" i="81" s="1"/>
  <c r="AS398" i="81"/>
  <c r="AS499" i="81" s="1"/>
  <c r="AS406" i="81"/>
  <c r="AS507" i="81" s="1"/>
  <c r="AS414" i="81"/>
  <c r="AS515" i="81" s="1"/>
  <c r="AS422" i="81"/>
  <c r="AS523" i="81" s="1"/>
  <c r="AS430" i="81"/>
  <c r="AS531" i="81" s="1"/>
  <c r="AS438" i="81"/>
  <c r="AS539" i="81" s="1"/>
  <c r="AS446" i="81"/>
  <c r="AS547" i="81" s="1"/>
  <c r="AS399" i="81"/>
  <c r="AS500" i="81" s="1"/>
  <c r="AS407" i="81"/>
  <c r="AS508" i="81" s="1"/>
  <c r="AS415" i="81"/>
  <c r="AS516" i="81" s="1"/>
  <c r="AS423" i="81"/>
  <c r="AS524" i="81" s="1"/>
  <c r="AS431" i="81"/>
  <c r="AS532" i="81" s="1"/>
  <c r="AS439" i="81"/>
  <c r="AS540" i="81" s="1"/>
  <c r="AS400" i="81"/>
  <c r="AS501" i="81" s="1"/>
  <c r="AS408" i="81"/>
  <c r="AS509" i="81" s="1"/>
  <c r="AS416" i="81"/>
  <c r="AS517" i="81" s="1"/>
  <c r="AS424" i="81"/>
  <c r="AS525" i="81" s="1"/>
  <c r="AS432" i="81"/>
  <c r="AS533" i="81" s="1"/>
  <c r="AS440" i="81"/>
  <c r="AS541" i="81" s="1"/>
  <c r="AS401" i="81"/>
  <c r="AS502" i="81" s="1"/>
  <c r="AS409" i="81"/>
  <c r="AS510" i="81" s="1"/>
  <c r="AS417" i="81"/>
  <c r="AS518" i="81" s="1"/>
  <c r="AS425" i="81"/>
  <c r="AS526" i="81" s="1"/>
  <c r="AS433" i="81"/>
  <c r="AS534" i="81" s="1"/>
  <c r="AS441" i="81"/>
  <c r="AS542" i="81" s="1"/>
  <c r="AS278" i="81"/>
  <c r="AS368" i="81"/>
  <c r="AS285" i="81"/>
  <c r="AS284" i="81"/>
  <c r="AS275" i="81"/>
  <c r="AS376" i="81" s="1"/>
  <c r="AS477" i="81" s="1"/>
  <c r="AS286" i="81"/>
  <c r="AS281" i="81"/>
  <c r="AS277" i="81"/>
  <c r="AS276" i="81"/>
  <c r="AS367" i="81"/>
  <c r="AS289" i="81"/>
  <c r="AS290" i="81"/>
  <c r="AS373" i="81"/>
  <c r="AS288" i="81"/>
  <c r="AS366" i="81"/>
  <c r="AS282" i="81"/>
  <c r="AS287" i="81"/>
  <c r="AS365" i="81"/>
  <c r="AS372" i="81"/>
  <c r="AS369" i="81"/>
  <c r="AS279" i="81"/>
  <c r="AS371" i="81"/>
  <c r="AS370" i="81"/>
  <c r="AS291" i="81"/>
  <c r="AS280" i="81"/>
  <c r="AS294" i="81"/>
  <c r="AS293" i="81"/>
  <c r="AS292" i="81"/>
  <c r="AS283" i="81"/>
  <c r="I582" i="81"/>
  <c r="L582" i="81"/>
  <c r="E582" i="81"/>
  <c r="F582" i="81"/>
  <c r="H582" i="81"/>
  <c r="J582" i="81"/>
  <c r="K582" i="81"/>
  <c r="D582" i="81"/>
  <c r="M582" i="81"/>
  <c r="G582" i="81"/>
  <c r="E12" i="80"/>
  <c r="E13" i="80"/>
  <c r="E14" i="80"/>
  <c r="E15" i="80"/>
  <c r="E16" i="80"/>
  <c r="E17" i="80"/>
  <c r="E18" i="80"/>
  <c r="E19" i="80"/>
  <c r="E20" i="80"/>
  <c r="E21" i="80"/>
  <c r="E22" i="80"/>
  <c r="E23" i="80"/>
  <c r="E24" i="80"/>
  <c r="E25" i="80"/>
  <c r="E26" i="80"/>
  <c r="E27" i="80"/>
  <c r="E28" i="80"/>
  <c r="E29" i="80"/>
  <c r="E30" i="80"/>
  <c r="E11" i="80"/>
  <c r="AS467" i="81" l="1"/>
  <c r="AS568" i="81" s="1"/>
  <c r="AS471" i="81"/>
  <c r="AS572" i="81" s="1"/>
  <c r="AS470" i="81"/>
  <c r="AS571" i="81" s="1"/>
  <c r="AS466" i="81"/>
  <c r="AS567" i="81" s="1"/>
  <c r="AS469" i="81"/>
  <c r="AS570" i="81" s="1"/>
  <c r="AS384" i="81"/>
  <c r="AS485" i="81" s="1"/>
  <c r="AS468" i="81"/>
  <c r="AS569" i="81" s="1"/>
  <c r="AS381" i="81"/>
  <c r="AS482" i="81" s="1"/>
  <c r="AS388" i="81"/>
  <c r="AS489" i="81" s="1"/>
  <c r="AS377" i="81"/>
  <c r="AS478" i="81" s="1"/>
  <c r="AS379" i="81"/>
  <c r="AS480" i="81" s="1"/>
  <c r="AS395" i="81"/>
  <c r="AS496" i="81" s="1"/>
  <c r="AS392" i="81"/>
  <c r="AS493" i="81" s="1"/>
  <c r="AS383" i="81"/>
  <c r="AS484" i="81" s="1"/>
  <c r="AS378" i="81"/>
  <c r="AS479" i="81" s="1"/>
  <c r="AS382" i="81"/>
  <c r="AS483" i="81" s="1"/>
  <c r="AS380" i="81"/>
  <c r="AS481" i="81" s="1"/>
  <c r="AS472" i="81"/>
  <c r="AS573" i="81" s="1"/>
  <c r="AS389" i="81"/>
  <c r="AS490" i="81" s="1"/>
  <c r="AS387" i="81"/>
  <c r="AS488" i="81" s="1"/>
  <c r="AS393" i="81"/>
  <c r="AS494" i="81" s="1"/>
  <c r="AS391" i="81"/>
  <c r="AS492" i="81" s="1"/>
  <c r="AS385" i="81"/>
  <c r="AS486" i="81" s="1"/>
  <c r="AS474" i="81"/>
  <c r="AS575" i="81" s="1"/>
  <c r="AS394" i="81"/>
  <c r="AS495" i="81" s="1"/>
  <c r="AS473" i="81"/>
  <c r="AS574" i="81" s="1"/>
  <c r="AS390" i="81"/>
  <c r="AS491" i="81" s="1"/>
  <c r="AS386" i="81"/>
  <c r="AS487" i="81" s="1"/>
  <c r="AU578" i="81"/>
  <c r="AU582" i="81" s="1"/>
  <c r="C84" i="79" s="1"/>
  <c r="C86" i="79"/>
  <c r="R19" i="80"/>
  <c r="Q19" i="80"/>
  <c r="S19" i="80"/>
  <c r="R25" i="80"/>
  <c r="S25" i="80"/>
  <c r="Q25" i="80"/>
  <c r="Q18" i="80"/>
  <c r="R18" i="80"/>
  <c r="S18" i="80"/>
  <c r="R17" i="80"/>
  <c r="S17" i="80"/>
  <c r="Q17" i="80"/>
  <c r="R16" i="80"/>
  <c r="S16" i="80"/>
  <c r="Q16" i="80"/>
  <c r="Q23" i="80"/>
  <c r="R23" i="80"/>
  <c r="S23" i="80"/>
  <c r="Q15" i="80"/>
  <c r="R15" i="80"/>
  <c r="S15" i="80"/>
  <c r="S30" i="80"/>
  <c r="Q30" i="80"/>
  <c r="R30" i="80"/>
  <c r="S22" i="80"/>
  <c r="Q22" i="80"/>
  <c r="R22" i="80"/>
  <c r="S14" i="80"/>
  <c r="Q14" i="80"/>
  <c r="R14" i="80"/>
  <c r="Q29" i="80"/>
  <c r="S29" i="80"/>
  <c r="R29" i="80"/>
  <c r="Q21" i="80"/>
  <c r="S21" i="80"/>
  <c r="R21" i="80"/>
  <c r="Q13" i="80"/>
  <c r="S13" i="80"/>
  <c r="R13" i="80"/>
  <c r="S27" i="80"/>
  <c r="Q27" i="80"/>
  <c r="R27" i="80"/>
  <c r="Q26" i="80"/>
  <c r="R26" i="80"/>
  <c r="S26" i="80"/>
  <c r="S24" i="80"/>
  <c r="R24" i="80"/>
  <c r="Q24" i="80"/>
  <c r="Q28" i="80"/>
  <c r="R28" i="80"/>
  <c r="S28" i="80"/>
  <c r="Q20" i="80"/>
  <c r="R20" i="80"/>
  <c r="S20" i="80"/>
  <c r="Q12" i="80"/>
  <c r="R12" i="80"/>
  <c r="S12" i="80"/>
  <c r="R11" i="80"/>
  <c r="S11" i="80"/>
  <c r="Q11" i="80"/>
  <c r="AS579" i="81" l="1"/>
  <c r="B592" i="81" s="1"/>
  <c r="A592" i="81" s="1"/>
  <c r="Q80" i="79" s="1"/>
  <c r="Q78" i="79"/>
  <c r="Q84" i="79"/>
  <c r="AS578" i="81" l="1"/>
  <c r="AS582" i="81" s="1"/>
  <c r="E27" i="79"/>
  <c r="C23" i="79" l="1"/>
  <c r="C21" i="79"/>
  <c r="C18" i="79"/>
  <c r="Q18" i="79" s="1"/>
  <c r="Q45" i="79"/>
  <c r="A72" i="79" l="1"/>
  <c r="A80" i="79" l="1"/>
  <c r="A81" i="79"/>
  <c r="A79" i="79"/>
  <c r="A77" i="79"/>
  <c r="A78" i="79"/>
  <c r="A74" i="79"/>
  <c r="A70" i="79"/>
  <c r="A71" i="79"/>
  <c r="O40" i="73" l="1"/>
  <c r="O41" i="73"/>
  <c r="O42" i="73"/>
  <c r="O43" i="73"/>
  <c r="O44" i="73"/>
  <c r="O45" i="73"/>
  <c r="O46" i="73"/>
  <c r="O47" i="73"/>
  <c r="O48" i="73"/>
  <c r="O49" i="73"/>
  <c r="O50" i="73"/>
  <c r="O51" i="73"/>
  <c r="O52" i="73"/>
  <c r="O25" i="73"/>
  <c r="O26" i="73"/>
  <c r="O27" i="73"/>
  <c r="O28" i="73"/>
  <c r="O29" i="73"/>
  <c r="B578" i="81" l="1"/>
  <c r="C578" i="81"/>
  <c r="AG578" i="81" l="1"/>
  <c r="AG582" i="81" s="1"/>
  <c r="A578" i="81"/>
  <c r="A582" i="81" s="1"/>
  <c r="C582" i="81"/>
  <c r="B582" i="81"/>
  <c r="G27" i="79"/>
  <c r="H27" i="79"/>
  <c r="I27" i="79"/>
  <c r="J27" i="79"/>
  <c r="L27" i="79"/>
  <c r="A584" i="81" l="1"/>
  <c r="C46" i="79"/>
  <c r="C19" i="79"/>
  <c r="C47" i="79"/>
  <c r="C20" i="79"/>
  <c r="C52" i="79"/>
  <c r="C25" i="79"/>
  <c r="C51" i="79"/>
  <c r="C24" i="79"/>
  <c r="C49" i="79"/>
  <c r="C22" i="79"/>
  <c r="H31" i="79"/>
  <c r="G31" i="79"/>
  <c r="J31" i="79"/>
  <c r="I31" i="79"/>
  <c r="L31" i="79"/>
  <c r="B33" i="73"/>
  <c r="Q43" i="79"/>
  <c r="Q42" i="79"/>
  <c r="Q41" i="79"/>
  <c r="C32" i="79"/>
  <c r="H19" i="79" s="1"/>
  <c r="C31" i="79"/>
  <c r="H18" i="79" l="1"/>
  <c r="Q30" i="79" s="1"/>
  <c r="D35" i="79" s="1"/>
  <c r="C57" i="79"/>
  <c r="Q57" i="79" s="1"/>
  <c r="C56" i="79"/>
  <c r="Q56" i="79" s="1"/>
  <c r="C61" i="79"/>
  <c r="Q61" i="79" s="1"/>
  <c r="C62" i="79"/>
  <c r="Q62" i="79" s="1"/>
  <c r="C59" i="79"/>
  <c r="Q59" i="79" s="1"/>
  <c r="Q34" i="79"/>
  <c r="K32" i="73"/>
  <c r="CB4" i="81"/>
  <c r="CB2" i="81"/>
  <c r="CB1" i="81"/>
  <c r="C94" i="79" l="1"/>
  <c r="C95" i="79" s="1"/>
  <c r="F30" i="81"/>
  <c r="G24" i="81"/>
  <c r="CB3" i="81"/>
  <c r="F32" i="81" s="1"/>
  <c r="B34" i="73" l="1"/>
  <c r="K33" i="73"/>
  <c r="K34" i="73"/>
  <c r="S15" i="73" l="1"/>
  <c r="S14" i="73"/>
  <c r="Z2" i="73" l="1"/>
  <c r="Y2" i="73"/>
  <c r="X2" i="73"/>
  <c r="W2" i="73"/>
  <c r="V2" i="73"/>
  <c r="U2" i="73"/>
  <c r="Q49" i="79" l="1"/>
  <c r="Q48" i="79"/>
  <c r="Q47" i="79"/>
  <c r="Q46" i="79"/>
  <c r="Q52" i="79"/>
  <c r="Q25" i="79"/>
  <c r="Q51" i="79" l="1"/>
  <c r="Q4" i="80"/>
  <c r="Q38" i="79"/>
  <c r="Q37" i="79"/>
  <c r="Q36" i="79"/>
  <c r="Q5" i="79"/>
  <c r="Q24" i="79"/>
  <c r="Q17" i="79"/>
  <c r="Q16" i="79"/>
  <c r="Q14" i="79"/>
  <c r="Q13" i="79"/>
  <c r="Q11" i="79"/>
  <c r="Q10" i="79"/>
  <c r="Q9" i="79"/>
  <c r="Q15" i="79"/>
  <c r="Q12" i="79"/>
  <c r="Q8" i="79"/>
  <c r="Q21" i="79" l="1"/>
  <c r="Q22" i="79"/>
  <c r="Q19" i="79"/>
  <c r="Q23" i="79"/>
  <c r="Q26" i="79" s="1"/>
  <c r="Q20" i="79"/>
  <c r="P16" i="79"/>
  <c r="C98" i="79" l="1"/>
  <c r="C99" i="79" s="1"/>
  <c r="Q50" i="79"/>
  <c r="C100" i="79" s="1"/>
  <c r="C101" i="79" s="1"/>
  <c r="Q101" i="79" s="1"/>
  <c r="Q7" i="79"/>
  <c r="Q6" i="79" s="1"/>
  <c r="Q35" i="79"/>
  <c r="J11" i="73"/>
  <c r="Q27" i="79"/>
  <c r="E10" i="73"/>
  <c r="Q28" i="79"/>
  <c r="E9" i="73"/>
  <c r="Q29" i="79"/>
  <c r="F11" i="73"/>
  <c r="C105" i="79" l="1"/>
  <c r="B13" i="73" l="1"/>
  <c r="Q86" i="7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6" authorId="0" shapeId="0" xr:uid="{00000000-0006-0000-0000-000001000000}">
      <text>
        <r>
          <rPr>
            <b/>
            <sz val="11"/>
            <color indexed="81"/>
            <rFont val="MS P ゴシック"/>
            <family val="3"/>
            <charset val="128"/>
          </rPr>
          <t>報告書の備考欄への記載が
不要の場合は、入力不要です。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4" authorId="0" shapeId="0" xr:uid="{00000000-0006-0000-0200-000001000000}">
      <text>
        <r>
          <rPr>
            <b/>
            <sz val="11"/>
            <color indexed="81"/>
            <rFont val="MS P ゴシック"/>
            <family val="3"/>
            <charset val="128"/>
          </rPr>
          <t>証明書/報告書の備考欄への記載が
不要の場合は、入力不要です。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30" authorId="0" shapeId="0" xr:uid="{00000000-0006-0000-0600-000001000000}">
      <text>
        <r>
          <rPr>
            <b/>
            <sz val="9"/>
            <color indexed="81"/>
            <rFont val="ＭＳ Ｐゴシック"/>
            <family val="3"/>
            <charset val="128"/>
          </rPr>
          <t xml:space="preserve">メールアドレス組合す
</t>
        </r>
        <r>
          <rPr>
            <sz val="9"/>
            <color indexed="81"/>
            <rFont val="ＭＳ Ｐゴシック"/>
            <family val="3"/>
            <charset val="128"/>
          </rPr>
          <t xml:space="preserve">
</t>
        </r>
      </text>
    </comment>
  </commentList>
</comments>
</file>

<file path=xl/sharedStrings.xml><?xml version="1.0" encoding="utf-8"?>
<sst xmlns="http://schemas.openxmlformats.org/spreadsheetml/2006/main" count="1805" uniqueCount="846">
  <si>
    <t>部署</t>
    <rPh sb="0" eb="2">
      <t>ブショ</t>
    </rPh>
    <phoneticPr fontId="26"/>
  </si>
  <si>
    <t>電話番号</t>
    <rPh sb="0" eb="2">
      <t>デンワ</t>
    </rPh>
    <rPh sb="2" eb="4">
      <t>バンゴウ</t>
    </rPh>
    <phoneticPr fontId="26"/>
  </si>
  <si>
    <t>FAX番号</t>
    <rPh sb="3" eb="5">
      <t>バンゴウ</t>
    </rPh>
    <phoneticPr fontId="26"/>
  </si>
  <si>
    <t>携帯番号</t>
    <rPh sb="0" eb="2">
      <t>ケイタイ</t>
    </rPh>
    <rPh sb="2" eb="4">
      <t>バンゴウ</t>
    </rPh>
    <phoneticPr fontId="26"/>
  </si>
  <si>
    <t>報告書のお届け先</t>
    <rPh sb="0" eb="3">
      <t>ホウコクショ</t>
    </rPh>
    <rPh sb="5" eb="6">
      <t>トド</t>
    </rPh>
    <rPh sb="7" eb="8">
      <t>サキ</t>
    </rPh>
    <phoneticPr fontId="26"/>
  </si>
  <si>
    <t>【お客様基本情報】</t>
    <rPh sb="2" eb="4">
      <t>キャクサマ</t>
    </rPh>
    <rPh sb="4" eb="6">
      <t>キホン</t>
    </rPh>
    <rPh sb="6" eb="8">
      <t>ジョウホウ</t>
    </rPh>
    <phoneticPr fontId="26"/>
  </si>
  <si>
    <t>【ご依頼内容（共通事項）】</t>
    <rPh sb="2" eb="4">
      <t>イライ</t>
    </rPh>
    <rPh sb="4" eb="6">
      <t>ナイヨウ</t>
    </rPh>
    <rPh sb="7" eb="9">
      <t>キョウツウ</t>
    </rPh>
    <rPh sb="9" eb="11">
      <t>ジコウ</t>
    </rPh>
    <phoneticPr fontId="26"/>
  </si>
  <si>
    <t>都道府県市区町村</t>
    <rPh sb="0" eb="2">
      <t>トドウ</t>
    </rPh>
    <rPh sb="2" eb="4">
      <t>フケン</t>
    </rPh>
    <rPh sb="4" eb="6">
      <t>シク</t>
    </rPh>
    <rPh sb="6" eb="8">
      <t>チョウソン</t>
    </rPh>
    <phoneticPr fontId="26"/>
  </si>
  <si>
    <t>町域番地</t>
    <rPh sb="0" eb="1">
      <t>マチ</t>
    </rPh>
    <rPh sb="1" eb="2">
      <t>イキ</t>
    </rPh>
    <rPh sb="2" eb="4">
      <t>バンチ</t>
    </rPh>
    <phoneticPr fontId="26"/>
  </si>
  <si>
    <t>建物名以降</t>
    <rPh sb="0" eb="2">
      <t>タテモノ</t>
    </rPh>
    <rPh sb="2" eb="3">
      <t>メイ</t>
    </rPh>
    <rPh sb="3" eb="5">
      <t>イコウ</t>
    </rPh>
    <phoneticPr fontId="26"/>
  </si>
  <si>
    <t>建物名以降</t>
  </si>
  <si>
    <t>会社名</t>
  </si>
  <si>
    <t>部署</t>
  </si>
  <si>
    <t>郵便番号</t>
    <phoneticPr fontId="26"/>
  </si>
  <si>
    <t>ご依頼者</t>
    <rPh sb="1" eb="3">
      <t>イライ</t>
    </rPh>
    <rPh sb="3" eb="4">
      <t>シャ</t>
    </rPh>
    <phoneticPr fontId="26"/>
  </si>
  <si>
    <t>ご連絡先　　郵便番号</t>
    <rPh sb="1" eb="3">
      <t>レンラク</t>
    </rPh>
    <rPh sb="3" eb="4">
      <t>サキ</t>
    </rPh>
    <phoneticPr fontId="26"/>
  </si>
  <si>
    <t>試料のご返却</t>
    <rPh sb="0" eb="2">
      <t>シリョウ</t>
    </rPh>
    <rPh sb="4" eb="6">
      <t>ヘンキャク</t>
    </rPh>
    <phoneticPr fontId="26"/>
  </si>
  <si>
    <t>採取</t>
    <rPh sb="0" eb="2">
      <t>サイシュ</t>
    </rPh>
    <phoneticPr fontId="26"/>
  </si>
  <si>
    <t>営業担当</t>
    <rPh sb="0" eb="2">
      <t>エイギョウ</t>
    </rPh>
    <rPh sb="2" eb="4">
      <t>タントウ</t>
    </rPh>
    <phoneticPr fontId="26"/>
  </si>
  <si>
    <t>受注番号</t>
    <rPh sb="0" eb="2">
      <t>ジュチュウ</t>
    </rPh>
    <rPh sb="2" eb="4">
      <t>バンゴウ</t>
    </rPh>
    <phoneticPr fontId="26"/>
  </si>
  <si>
    <t>営業グループ</t>
    <rPh sb="0" eb="2">
      <t>エイギョウ</t>
    </rPh>
    <phoneticPr fontId="26"/>
  </si>
  <si>
    <t>担当者様の氏名</t>
    <rPh sb="0" eb="4">
      <t>タントウシャサマ</t>
    </rPh>
    <rPh sb="5" eb="7">
      <t>シメイ</t>
    </rPh>
    <phoneticPr fontId="26"/>
  </si>
  <si>
    <t>営業</t>
    <rPh sb="0" eb="2">
      <t>エイギョウ</t>
    </rPh>
    <phoneticPr fontId="26"/>
  </si>
  <si>
    <t>会社名</t>
    <rPh sb="0" eb="2">
      <t>カイシャ</t>
    </rPh>
    <rPh sb="2" eb="3">
      <t>メイ</t>
    </rPh>
    <phoneticPr fontId="26"/>
  </si>
  <si>
    <t>E-mail</t>
  </si>
  <si>
    <t>証明書・報告書の宛名</t>
    <rPh sb="0" eb="3">
      <t>ショウメイショ</t>
    </rPh>
    <phoneticPr fontId="26"/>
  </si>
  <si>
    <t>証明書・報告書の件名</t>
    <rPh sb="0" eb="3">
      <t>ショウメイショ</t>
    </rPh>
    <phoneticPr fontId="26"/>
  </si>
  <si>
    <t>証明書・報告書部数</t>
    <rPh sb="4" eb="7">
      <t>ホウコクショ</t>
    </rPh>
    <rPh sb="7" eb="9">
      <t>ブスウ</t>
    </rPh>
    <phoneticPr fontId="26"/>
  </si>
  <si>
    <t>採取場所</t>
    <rPh sb="0" eb="2">
      <t>サイシュ</t>
    </rPh>
    <rPh sb="2" eb="4">
      <t>バショ</t>
    </rPh>
    <phoneticPr fontId="26"/>
  </si>
  <si>
    <t>【試料種別の選択】</t>
    <rPh sb="1" eb="3">
      <t>シリョウ</t>
    </rPh>
    <rPh sb="3" eb="5">
      <t>シュベツ</t>
    </rPh>
    <rPh sb="6" eb="8">
      <t>センタク</t>
    </rPh>
    <phoneticPr fontId="26"/>
  </si>
  <si>
    <t>分析の対象</t>
    <rPh sb="0" eb="2">
      <t>ブンセキ</t>
    </rPh>
    <rPh sb="3" eb="5">
      <t>タイショウ</t>
    </rPh>
    <phoneticPr fontId="26"/>
  </si>
  <si>
    <t>持ち込み</t>
    <rPh sb="0" eb="1">
      <t>モ</t>
    </rPh>
    <rPh sb="2" eb="3">
      <t>コ</t>
    </rPh>
    <phoneticPr fontId="26"/>
  </si>
  <si>
    <t>送付先2</t>
    <rPh sb="0" eb="2">
      <t>ソウフ</t>
    </rPh>
    <rPh sb="2" eb="3">
      <t>サキ</t>
    </rPh>
    <phoneticPr fontId="26"/>
  </si>
  <si>
    <t>送付先3</t>
    <rPh sb="0" eb="2">
      <t>ソウフ</t>
    </rPh>
    <rPh sb="2" eb="3">
      <t>サキ</t>
    </rPh>
    <phoneticPr fontId="26"/>
  </si>
  <si>
    <t>メール速報送付先1（ご依頼者）</t>
    <rPh sb="3" eb="5">
      <t>ソクホウ</t>
    </rPh>
    <phoneticPr fontId="26"/>
  </si>
  <si>
    <t/>
  </si>
  <si>
    <t>ASM</t>
  </si>
  <si>
    <t>北関東 営業G</t>
  </si>
  <si>
    <t>西日本 営業G</t>
  </si>
  <si>
    <t>土壌プロセス 営業G</t>
  </si>
  <si>
    <t>土壌バリュー 営業G</t>
  </si>
  <si>
    <t>首都圏環境 営業G</t>
  </si>
  <si>
    <t>【試料発送先】</t>
    <rPh sb="1" eb="3">
      <t>シリョウ</t>
    </rPh>
    <rPh sb="3" eb="5">
      <t>ハッソウ</t>
    </rPh>
    <rPh sb="5" eb="6">
      <t>サキ</t>
    </rPh>
    <phoneticPr fontId="43"/>
  </si>
  <si>
    <t>月/日</t>
    <rPh sb="0" eb="1">
      <t>ツキ</t>
    </rPh>
    <rPh sb="2" eb="3">
      <t>ニチ</t>
    </rPh>
    <phoneticPr fontId="26"/>
  </si>
  <si>
    <t>試料
番号</t>
    <rPh sb="0" eb="2">
      <t>シリョウ</t>
    </rPh>
    <rPh sb="3" eb="5">
      <t>バンゴウ</t>
    </rPh>
    <phoneticPr fontId="26"/>
  </si>
  <si>
    <t>部</t>
    <rPh sb="0" eb="1">
      <t>ブ</t>
    </rPh>
    <phoneticPr fontId="44"/>
  </si>
  <si>
    <t>部数：</t>
    <rPh sb="0" eb="2">
      <t>ブスウ</t>
    </rPh>
    <phoneticPr fontId="44"/>
  </si>
  <si>
    <t>FAX/Email</t>
    <phoneticPr fontId="44"/>
  </si>
  <si>
    <t>TEL</t>
    <phoneticPr fontId="44"/>
  </si>
  <si>
    <t>【お問い合わせ】</t>
    <rPh sb="2" eb="3">
      <t>ト</t>
    </rPh>
    <rPh sb="4" eb="5">
      <t>ア</t>
    </rPh>
    <phoneticPr fontId="43"/>
  </si>
  <si>
    <r>
      <rPr>
        <sz val="20"/>
        <color theme="3" tint="0.39997558519241921"/>
        <rFont val="ＭＳ Ｐゴシック"/>
        <family val="3"/>
        <charset val="128"/>
        <scheme val="minor"/>
      </rPr>
      <t>●</t>
    </r>
    <r>
      <rPr>
        <sz val="20"/>
        <color theme="9" tint="-0.249977111117893"/>
        <rFont val="ＭＳ Ｐゴシック"/>
        <family val="3"/>
        <charset val="128"/>
        <scheme val="minor"/>
      </rPr>
      <t>●</t>
    </r>
    <r>
      <rPr>
        <sz val="20"/>
        <color theme="1"/>
        <rFont val="ＭＳ Ｐゴシック"/>
        <family val="2"/>
        <scheme val="minor"/>
      </rPr>
      <t>確認（基本情報）</t>
    </r>
    <r>
      <rPr>
        <sz val="20"/>
        <color theme="9" tint="-0.249977111117893"/>
        <rFont val="ＭＳ Ｐゴシック"/>
        <family val="3"/>
        <charset val="128"/>
        <scheme val="minor"/>
      </rPr>
      <t>●</t>
    </r>
    <r>
      <rPr>
        <sz val="20"/>
        <color theme="3" tint="0.39997558519241921"/>
        <rFont val="ＭＳ Ｐゴシック"/>
        <family val="3"/>
        <charset val="128"/>
        <scheme val="minor"/>
      </rPr>
      <t>●</t>
    </r>
    <rPh sb="2" eb="4">
      <t>カクニン</t>
    </rPh>
    <phoneticPr fontId="26"/>
  </si>
  <si>
    <t>Ｌｉｍｓ読み込み特別席</t>
    <rPh sb="8" eb="11">
      <t>トクベツセキ</t>
    </rPh>
    <phoneticPr fontId="26"/>
  </si>
  <si>
    <t>速報</t>
    <rPh sb="0" eb="2">
      <t>ソクホウ</t>
    </rPh>
    <phoneticPr fontId="26"/>
  </si>
  <si>
    <t>都道府県市区町村</t>
  </si>
  <si>
    <t>町域番地</t>
  </si>
  <si>
    <t>受取の方の氏名　</t>
  </si>
  <si>
    <r>
      <rPr>
        <sz val="20"/>
        <color theme="3" tint="0.39997558519241921"/>
        <rFont val="ＭＳ Ｐゴシック"/>
        <family val="3"/>
        <charset val="128"/>
        <scheme val="minor"/>
      </rPr>
      <t>●</t>
    </r>
    <r>
      <rPr>
        <sz val="20"/>
        <color theme="9" tint="-0.249977111117893"/>
        <rFont val="ＭＳ Ｐゴシック"/>
        <family val="3"/>
        <charset val="128"/>
        <scheme val="minor"/>
      </rPr>
      <t>●</t>
    </r>
    <r>
      <rPr>
        <b/>
        <sz val="20"/>
        <color theme="1"/>
        <rFont val="ＭＳ Ｐゴシック"/>
        <family val="3"/>
        <charset val="128"/>
        <scheme val="minor"/>
      </rPr>
      <t>確認（試料情報・分析項目）</t>
    </r>
    <r>
      <rPr>
        <sz val="20"/>
        <color theme="9" tint="-0.249977111117893"/>
        <rFont val="ＭＳ Ｐゴシック"/>
        <family val="3"/>
        <charset val="128"/>
        <scheme val="minor"/>
      </rPr>
      <t>●</t>
    </r>
    <r>
      <rPr>
        <sz val="20"/>
        <color theme="3" tint="0.39997558519241921"/>
        <rFont val="ＭＳ Ｐゴシック"/>
        <family val="3"/>
        <charset val="128"/>
        <scheme val="minor"/>
      </rPr>
      <t>●</t>
    </r>
    <rPh sb="2" eb="4">
      <t>カクニン</t>
    </rPh>
    <rPh sb="10" eb="12">
      <t>ブンセキ</t>
    </rPh>
    <rPh sb="12" eb="14">
      <t>コウモク</t>
    </rPh>
    <phoneticPr fontId="26"/>
  </si>
  <si>
    <t>試料番号</t>
    <rPh sb="0" eb="2">
      <t>シリョウ</t>
    </rPh>
    <rPh sb="2" eb="4">
      <t>バンゴウ</t>
    </rPh>
    <phoneticPr fontId="26"/>
  </si>
  <si>
    <t>採取日</t>
    <rPh sb="0" eb="2">
      <t>サイシュ</t>
    </rPh>
    <rPh sb="2" eb="3">
      <t>ビ</t>
    </rPh>
    <phoneticPr fontId="26"/>
  </si>
  <si>
    <t>月表示</t>
    <rPh sb="0" eb="1">
      <t>ツキ</t>
    </rPh>
    <rPh sb="1" eb="3">
      <t>ヒョウジ</t>
    </rPh>
    <phoneticPr fontId="26"/>
  </si>
  <si>
    <t>採取年</t>
    <rPh sb="0" eb="2">
      <t>サイシュ</t>
    </rPh>
    <rPh sb="2" eb="3">
      <t>ネン</t>
    </rPh>
    <phoneticPr fontId="26"/>
  </si>
  <si>
    <t>採取月</t>
    <rPh sb="0" eb="2">
      <t>サイシュ</t>
    </rPh>
    <rPh sb="2" eb="3">
      <t>ツキ</t>
    </rPh>
    <phoneticPr fontId="26"/>
  </si>
  <si>
    <t>試料名</t>
  </si>
  <si>
    <t>選択してください</t>
  </si>
  <si>
    <t>入力してください</t>
  </si>
  <si>
    <t>時刻</t>
    <phoneticPr fontId="26"/>
  </si>
  <si>
    <t>〒</t>
    <phoneticPr fontId="26"/>
  </si>
  <si>
    <t>都道府県市町村</t>
    <rPh sb="0" eb="4">
      <t>トドウフケン</t>
    </rPh>
    <rPh sb="4" eb="7">
      <t>シチョウソン</t>
    </rPh>
    <phoneticPr fontId="26"/>
  </si>
  <si>
    <t>番地</t>
    <rPh sb="0" eb="2">
      <t>バンチ</t>
    </rPh>
    <phoneticPr fontId="26"/>
  </si>
  <si>
    <t>報告書部数
その他 特記事項</t>
    <rPh sb="0" eb="3">
      <t>ホウコクショ</t>
    </rPh>
    <rPh sb="3" eb="5">
      <t>ブスウ</t>
    </rPh>
    <rPh sb="8" eb="9">
      <t>タ</t>
    </rPh>
    <rPh sb="10" eb="12">
      <t>トッキ</t>
    </rPh>
    <rPh sb="12" eb="14">
      <t>ジコウ</t>
    </rPh>
    <phoneticPr fontId="44"/>
  </si>
  <si>
    <t>開始</t>
    <rPh sb="0" eb="2">
      <t>カイシ</t>
    </rPh>
    <phoneticPr fontId="26"/>
  </si>
  <si>
    <t xml:space="preserve">ユーロフィン日本環境(株) </t>
    <phoneticPr fontId="26"/>
  </si>
  <si>
    <t>試料名</t>
    <rPh sb="0" eb="2">
      <t>シリョウ</t>
    </rPh>
    <rPh sb="2" eb="3">
      <t>メイ</t>
    </rPh>
    <phoneticPr fontId="26"/>
  </si>
  <si>
    <t>採取</t>
    <rPh sb="0" eb="2">
      <t>サイシュ</t>
    </rPh>
    <phoneticPr fontId="26"/>
  </si>
  <si>
    <t>採取場所 住所</t>
    <phoneticPr fontId="26"/>
  </si>
  <si>
    <t>【試料情報】</t>
    <rPh sb="1" eb="3">
      <t>シリョウ</t>
    </rPh>
    <rPh sb="3" eb="5">
      <t>ジョウホウ</t>
    </rPh>
    <phoneticPr fontId="43"/>
  </si>
  <si>
    <t>採取場所
(住所又は固有名称）</t>
    <rPh sb="8" eb="9">
      <t>マタ</t>
    </rPh>
    <rPh sb="10" eb="12">
      <t>コユウ</t>
    </rPh>
    <rPh sb="12" eb="14">
      <t>メイショウ</t>
    </rPh>
    <phoneticPr fontId="26"/>
  </si>
  <si>
    <t>所属</t>
    <rPh sb="0" eb="2">
      <t>ショゾク</t>
    </rPh>
    <phoneticPr fontId="26"/>
  </si>
  <si>
    <t>03-5661-8131</t>
  </si>
  <si>
    <t>jp01-info-tokyo@eurofins.com</t>
  </si>
  <si>
    <t xml:space="preserve">045-780-3848 </t>
  </si>
  <si>
    <t>jp01-sales2@eurofins.com</t>
  </si>
  <si>
    <t xml:space="preserve">0274-35-9002 </t>
  </si>
  <si>
    <t xml:space="preserve">06-6192-7500 </t>
  </si>
  <si>
    <t>jp01-info-osaka@eurofins.com</t>
  </si>
  <si>
    <t>▼選択する</t>
    <rPh sb="1" eb="3">
      <t>センタク</t>
    </rPh>
    <phoneticPr fontId="17"/>
  </si>
  <si>
    <t>官庁 営業G</t>
  </si>
  <si>
    <t>Tel</t>
    <phoneticPr fontId="26"/>
  </si>
  <si>
    <t>Email①</t>
    <phoneticPr fontId="26"/>
  </si>
  <si>
    <t>Fax</t>
    <phoneticPr fontId="26"/>
  </si>
  <si>
    <t>Email②</t>
    <phoneticPr fontId="26"/>
  </si>
  <si>
    <t>ASMEmail</t>
    <phoneticPr fontId="26"/>
  </si>
  <si>
    <t>排水</t>
  </si>
  <si>
    <t>土対法の地下水調査</t>
  </si>
  <si>
    <t>河川水・海水・地下水・井戸水</t>
  </si>
  <si>
    <t>一律排水基準　(42項目)</t>
    <rPh sb="0" eb="2">
      <t>イチリツ</t>
    </rPh>
    <phoneticPr fontId="18"/>
  </si>
  <si>
    <t>東京都23区下水排除基準（40項目）
＊ダイオキシン類、水温をのぞく</t>
    <rPh sb="15" eb="17">
      <t>コウモク</t>
    </rPh>
    <phoneticPr fontId="26"/>
  </si>
  <si>
    <t>公共用水域　環境基準（健康項目27項目）</t>
    <rPh sb="0" eb="3">
      <t>コウキョウヨウ</t>
    </rPh>
    <rPh sb="3" eb="5">
      <t>スイイキ</t>
    </rPh>
    <rPh sb="11" eb="13">
      <t>ケンコウ</t>
    </rPh>
    <rPh sb="13" eb="15">
      <t>コウモク</t>
    </rPh>
    <rPh sb="17" eb="19">
      <t>コウモク</t>
    </rPh>
    <phoneticPr fontId="18"/>
  </si>
  <si>
    <t>地下水　環境基準(28項目)</t>
    <rPh sb="0" eb="3">
      <t>チカスイ</t>
    </rPh>
    <rPh sb="4" eb="6">
      <t>カンキョウ</t>
    </rPh>
    <rPh sb="6" eb="8">
      <t>キジュン</t>
    </rPh>
    <rPh sb="11" eb="13">
      <t>コウモク</t>
    </rPh>
    <phoneticPr fontId="18"/>
  </si>
  <si>
    <t>第1種12項目</t>
    <rPh sb="0" eb="1">
      <t>ダイ</t>
    </rPh>
    <rPh sb="2" eb="3">
      <t>シュ</t>
    </rPh>
    <rPh sb="5" eb="7">
      <t>コウモク</t>
    </rPh>
    <phoneticPr fontId="17"/>
  </si>
  <si>
    <t>第3種5項目</t>
    <rPh sb="0" eb="1">
      <t>ダイ</t>
    </rPh>
    <rPh sb="2" eb="3">
      <t>シュ</t>
    </rPh>
    <rPh sb="4" eb="6">
      <t>コウモク</t>
    </rPh>
    <phoneticPr fontId="17"/>
  </si>
  <si>
    <t>第2種10項目(アルキル水銀含む)</t>
    <rPh sb="0" eb="1">
      <t>ダイ</t>
    </rPh>
    <rPh sb="2" eb="3">
      <t>シュ</t>
    </rPh>
    <rPh sb="5" eb="7">
      <t>コウモク</t>
    </rPh>
    <rPh sb="12" eb="14">
      <t>スイギン</t>
    </rPh>
    <rPh sb="14" eb="15">
      <t>フク</t>
    </rPh>
    <phoneticPr fontId="17"/>
  </si>
  <si>
    <t>飲料水11項目</t>
    <rPh sb="5" eb="7">
      <t>コウモク</t>
    </rPh>
    <phoneticPr fontId="17"/>
  </si>
  <si>
    <t>飲料水16項目</t>
    <rPh sb="5" eb="7">
      <t>コウモク</t>
    </rPh>
    <phoneticPr fontId="17"/>
  </si>
  <si>
    <t>飲料水消毒副生成物12項目</t>
    <rPh sb="3" eb="5">
      <t>ショウドク</t>
    </rPh>
    <rPh sb="5" eb="6">
      <t>フク</t>
    </rPh>
    <rPh sb="6" eb="9">
      <t>セイセイブツ</t>
    </rPh>
    <rPh sb="11" eb="13">
      <t>コウモク</t>
    </rPh>
    <phoneticPr fontId="17"/>
  </si>
  <si>
    <t>飲料水51全項目</t>
    <rPh sb="5" eb="6">
      <t>ゼン</t>
    </rPh>
    <rPh sb="6" eb="8">
      <t>コウモク</t>
    </rPh>
    <phoneticPr fontId="17"/>
  </si>
  <si>
    <t>冷却水15項目</t>
    <rPh sb="0" eb="3">
      <t>レイキャクスイ</t>
    </rPh>
    <rPh sb="5" eb="7">
      <t>コウモク</t>
    </rPh>
    <phoneticPr fontId="17"/>
  </si>
  <si>
    <t>浴槽水原水6項目</t>
    <rPh sb="0" eb="2">
      <t>ヨクソウ</t>
    </rPh>
    <rPh sb="2" eb="3">
      <t>スイ</t>
    </rPh>
    <rPh sb="3" eb="5">
      <t>ゲンスイ</t>
    </rPh>
    <rPh sb="6" eb="8">
      <t>コウモク</t>
    </rPh>
    <phoneticPr fontId="17"/>
  </si>
  <si>
    <t>浴槽水4項目</t>
    <rPh sb="0" eb="2">
      <t>ヨクソウ</t>
    </rPh>
    <rPh sb="2" eb="3">
      <t>スイ</t>
    </rPh>
    <rPh sb="4" eb="6">
      <t>コウモク</t>
    </rPh>
    <phoneticPr fontId="17"/>
  </si>
  <si>
    <t>建設発生土</t>
    <rPh sb="0" eb="2">
      <t>ケンセツ</t>
    </rPh>
    <rPh sb="2" eb="5">
      <t>ハッセイド</t>
    </rPh>
    <phoneticPr fontId="26"/>
  </si>
  <si>
    <t>試験項目1-37（ダイオキシン類除く）</t>
    <rPh sb="0" eb="2">
      <t>シケン</t>
    </rPh>
    <rPh sb="2" eb="4">
      <t>コウモク</t>
    </rPh>
    <rPh sb="15" eb="16">
      <t>ルイ</t>
    </rPh>
    <rPh sb="16" eb="17">
      <t>ノゾ</t>
    </rPh>
    <phoneticPr fontId="17"/>
  </si>
  <si>
    <t>プール水7項目</t>
    <rPh sb="5" eb="7">
      <t>コウモク</t>
    </rPh>
    <phoneticPr fontId="17"/>
  </si>
  <si>
    <t>東京港埠頭(新海面・中防外側・中防内側）</t>
    <phoneticPr fontId="26"/>
  </si>
  <si>
    <t>溶出試験1-34＋含有試験35-46(ダイオキシン類除く）</t>
    <rPh sb="0" eb="2">
      <t>ヨウシュツ</t>
    </rPh>
    <rPh sb="2" eb="4">
      <t>シケン</t>
    </rPh>
    <rPh sb="9" eb="11">
      <t>ガンユウ</t>
    </rPh>
    <rPh sb="11" eb="13">
      <t>シケン</t>
    </rPh>
    <rPh sb="26" eb="27">
      <t>ノゾ</t>
    </rPh>
    <phoneticPr fontId="17"/>
  </si>
  <si>
    <t>溶出試験1-34＋含有試験35-46(ダイオキシン類含む）</t>
    <rPh sb="0" eb="2">
      <t>ヨウシュツ</t>
    </rPh>
    <rPh sb="2" eb="4">
      <t>シケン</t>
    </rPh>
    <rPh sb="9" eb="11">
      <t>ガンユウ</t>
    </rPh>
    <rPh sb="11" eb="13">
      <t>シケン</t>
    </rPh>
    <rPh sb="26" eb="27">
      <t>フク</t>
    </rPh>
    <phoneticPr fontId="17"/>
  </si>
  <si>
    <t>試験項目1-37（ダイオキシン類含む）</t>
    <rPh sb="0" eb="2">
      <t>シケン</t>
    </rPh>
    <rPh sb="2" eb="4">
      <t>コウモク</t>
    </rPh>
    <rPh sb="15" eb="16">
      <t>ルイ</t>
    </rPh>
    <rPh sb="16" eb="17">
      <t>フク</t>
    </rPh>
    <phoneticPr fontId="17"/>
  </si>
  <si>
    <t>栃木残土</t>
    <rPh sb="0" eb="2">
      <t>トチギ</t>
    </rPh>
    <rPh sb="2" eb="4">
      <t>ザンド</t>
    </rPh>
    <phoneticPr fontId="26"/>
  </si>
  <si>
    <t>千葉残土</t>
    <phoneticPr fontId="26"/>
  </si>
  <si>
    <t>茨城残土</t>
    <rPh sb="0" eb="2">
      <t>イバラキ</t>
    </rPh>
    <rPh sb="2" eb="4">
      <t>ザンド</t>
    </rPh>
    <phoneticPr fontId="26"/>
  </si>
  <si>
    <t>和歌山残土</t>
    <rPh sb="0" eb="3">
      <t>ワカヤマ</t>
    </rPh>
    <rPh sb="3" eb="5">
      <t>ザンド</t>
    </rPh>
    <phoneticPr fontId="26"/>
  </si>
  <si>
    <t>溶出28</t>
    <rPh sb="0" eb="2">
      <t>ヨウシュツ</t>
    </rPh>
    <phoneticPr fontId="17"/>
  </si>
  <si>
    <t>東京都建設発生土再利用センター</t>
    <rPh sb="0" eb="3">
      <t>トウキョウト</t>
    </rPh>
    <rPh sb="3" eb="5">
      <t>ケンセツ</t>
    </rPh>
    <rPh sb="5" eb="8">
      <t>ハッセイド</t>
    </rPh>
    <rPh sb="8" eb="11">
      <t>サイリヨウ</t>
    </rPh>
    <phoneticPr fontId="26"/>
  </si>
  <si>
    <t>溶出28＋含有9</t>
    <rPh sb="0" eb="2">
      <t>ヨウシュツ</t>
    </rPh>
    <rPh sb="5" eb="7">
      <t>ガンユウ</t>
    </rPh>
    <phoneticPr fontId="26"/>
  </si>
  <si>
    <t>神奈川県残土</t>
    <rPh sb="0" eb="4">
      <t>カナガワケン</t>
    </rPh>
    <rPh sb="4" eb="6">
      <t>ザンド</t>
    </rPh>
    <phoneticPr fontId="26"/>
  </si>
  <si>
    <t>溶出28+農用地2</t>
    <rPh sb="0" eb="2">
      <t>ヨウシュツ</t>
    </rPh>
    <rPh sb="5" eb="8">
      <t>ノウヨウチ</t>
    </rPh>
    <phoneticPr fontId="17"/>
  </si>
  <si>
    <t>溶出28+農用地2+千葉pH(成田市佐倉市など)</t>
    <rPh sb="0" eb="2">
      <t>ヨウシュツ</t>
    </rPh>
    <rPh sb="5" eb="8">
      <t>ノウヨウチ</t>
    </rPh>
    <rPh sb="10" eb="12">
      <t>チバ</t>
    </rPh>
    <rPh sb="15" eb="17">
      <t>ナリタ</t>
    </rPh>
    <rPh sb="17" eb="18">
      <t>シ</t>
    </rPh>
    <rPh sb="18" eb="21">
      <t>サクラシ</t>
    </rPh>
    <phoneticPr fontId="17"/>
  </si>
  <si>
    <t>溶出28+農用地2+茨城pH</t>
    <rPh sb="0" eb="2">
      <t>ヨウシュツ</t>
    </rPh>
    <rPh sb="5" eb="8">
      <t>ノウヨウチ</t>
    </rPh>
    <rPh sb="10" eb="12">
      <t>イバラキ</t>
    </rPh>
    <phoneticPr fontId="17"/>
  </si>
  <si>
    <t>溶出28+農用地2+含有9</t>
    <phoneticPr fontId="26"/>
  </si>
  <si>
    <t>UCR</t>
    <phoneticPr fontId="26"/>
  </si>
  <si>
    <t>土対法の土壌調査</t>
    <rPh sb="0" eb="1">
      <t>ド</t>
    </rPh>
    <rPh sb="1" eb="2">
      <t>タイ</t>
    </rPh>
    <rPh sb="2" eb="3">
      <t>ホウ</t>
    </rPh>
    <rPh sb="4" eb="6">
      <t>ドジョウ</t>
    </rPh>
    <rPh sb="6" eb="8">
      <t>チョウサ</t>
    </rPh>
    <phoneticPr fontId="26"/>
  </si>
  <si>
    <t>自然由来全含有量</t>
    <rPh sb="0" eb="2">
      <t>シゼン</t>
    </rPh>
    <rPh sb="2" eb="4">
      <t>ユライ</t>
    </rPh>
    <rPh sb="4" eb="5">
      <t>ゼン</t>
    </rPh>
    <rPh sb="5" eb="7">
      <t>ガンユウ</t>
    </rPh>
    <rPh sb="7" eb="8">
      <t>リョウ</t>
    </rPh>
    <phoneticPr fontId="26"/>
  </si>
  <si>
    <t>13号重金属等8項目</t>
    <rPh sb="2" eb="3">
      <t>ゴウ</t>
    </rPh>
    <rPh sb="3" eb="6">
      <t>ジュウキンゾク</t>
    </rPh>
    <rPh sb="6" eb="7">
      <t>トウ</t>
    </rPh>
    <rPh sb="8" eb="10">
      <t>コウモク</t>
    </rPh>
    <phoneticPr fontId="17"/>
  </si>
  <si>
    <t>13号陸上埋立全25項目</t>
    <rPh sb="2" eb="3">
      <t>ゴウ</t>
    </rPh>
    <rPh sb="3" eb="5">
      <t>リクジョウ</t>
    </rPh>
    <rPh sb="5" eb="7">
      <t>ウメタテ</t>
    </rPh>
    <rPh sb="7" eb="8">
      <t>ゼン</t>
    </rPh>
    <rPh sb="10" eb="12">
      <t>コウモク</t>
    </rPh>
    <phoneticPr fontId="17"/>
  </si>
  <si>
    <t>環境水</t>
    <rPh sb="0" eb="2">
      <t>カンキョウ</t>
    </rPh>
    <rPh sb="2" eb="3">
      <t>スイ</t>
    </rPh>
    <phoneticPr fontId="26"/>
  </si>
  <si>
    <t>その他</t>
    <rPh sb="2" eb="3">
      <t>ホカ</t>
    </rPh>
    <phoneticPr fontId="26"/>
  </si>
  <si>
    <t>紙くず 、木くず、繊維くず、廃プラスチック類(含有量試験)</t>
    <phoneticPr fontId="26"/>
  </si>
  <si>
    <t>廃活性炭(含有量試験)</t>
    <rPh sb="0" eb="1">
      <t>ハイ</t>
    </rPh>
    <rPh sb="1" eb="4">
      <t>カッセイタン</t>
    </rPh>
    <rPh sb="5" eb="8">
      <t>ガンユウリョウ</t>
    </rPh>
    <rPh sb="8" eb="10">
      <t>シケン</t>
    </rPh>
    <phoneticPr fontId="26"/>
  </si>
  <si>
    <t>汚泥(含有量試験)</t>
    <rPh sb="0" eb="2">
      <t>オデイ</t>
    </rPh>
    <rPh sb="3" eb="8">
      <t>ガンユウリョウシケン</t>
    </rPh>
    <phoneticPr fontId="26"/>
  </si>
  <si>
    <t>廃プラスチック類(表面拭き取り試験)</t>
    <rPh sb="0" eb="1">
      <t>ハイ</t>
    </rPh>
    <rPh sb="7" eb="8">
      <t>ルイ</t>
    </rPh>
    <rPh sb="9" eb="11">
      <t>ヒョウメン</t>
    </rPh>
    <rPh sb="11" eb="12">
      <t>フ</t>
    </rPh>
    <rPh sb="13" eb="14">
      <t>ト</t>
    </rPh>
    <rPh sb="15" eb="17">
      <t>シケン</t>
    </rPh>
    <phoneticPr fontId="26"/>
  </si>
  <si>
    <t>金属くず(表面拭き取り試験)</t>
    <rPh sb="0" eb="2">
      <t>キンゾク</t>
    </rPh>
    <rPh sb="5" eb="7">
      <t>ヒョウメン</t>
    </rPh>
    <rPh sb="7" eb="8">
      <t>フ</t>
    </rPh>
    <rPh sb="9" eb="10">
      <t>ト</t>
    </rPh>
    <rPh sb="11" eb="13">
      <t>シケン</t>
    </rPh>
    <phoneticPr fontId="26"/>
  </si>
  <si>
    <t>金属くず(表面抽出試験)</t>
    <rPh sb="0" eb="2">
      <t>キンゾク</t>
    </rPh>
    <rPh sb="5" eb="7">
      <t>ヒョウメン</t>
    </rPh>
    <rPh sb="7" eb="9">
      <t>チュウシュツ</t>
    </rPh>
    <rPh sb="9" eb="11">
      <t>シケン</t>
    </rPh>
    <phoneticPr fontId="26"/>
  </si>
  <si>
    <t>コンクリートくず(表面抽出試験)</t>
    <rPh sb="9" eb="11">
      <t>ヒョウメン</t>
    </rPh>
    <rPh sb="11" eb="13">
      <t>チュウシュツ</t>
    </rPh>
    <rPh sb="13" eb="15">
      <t>シケン</t>
    </rPh>
    <phoneticPr fontId="26"/>
  </si>
  <si>
    <t>塗膜くず(含有量試験)</t>
    <rPh sb="0" eb="2">
      <t>トマク</t>
    </rPh>
    <rPh sb="5" eb="8">
      <t>ガンユウリョウ</t>
    </rPh>
    <rPh sb="8" eb="10">
      <t>シケン</t>
    </rPh>
    <phoneticPr fontId="26"/>
  </si>
  <si>
    <t>廃感圧紙(含有量試験)</t>
    <rPh sb="0" eb="1">
      <t>ハイ</t>
    </rPh>
    <rPh sb="1" eb="4">
      <t>カンアツシ</t>
    </rPh>
    <rPh sb="5" eb="8">
      <t>ガンユウリョウ</t>
    </rPh>
    <rPh sb="8" eb="10">
      <t>シケン</t>
    </rPh>
    <phoneticPr fontId="26"/>
  </si>
  <si>
    <t>廃シーリング材(含有量試験)</t>
    <rPh sb="0" eb="1">
      <t>ハイ</t>
    </rPh>
    <rPh sb="6" eb="7">
      <t>ザイ</t>
    </rPh>
    <rPh sb="8" eb="11">
      <t>ガンユウリョウ</t>
    </rPh>
    <rPh sb="11" eb="13">
      <t>シケン</t>
    </rPh>
    <phoneticPr fontId="26"/>
  </si>
  <si>
    <t>厚告192号</t>
    <rPh sb="0" eb="1">
      <t>アツシ</t>
    </rPh>
    <rPh sb="1" eb="2">
      <t>コク</t>
    </rPh>
    <rPh sb="5" eb="6">
      <t>ゴウ</t>
    </rPh>
    <phoneticPr fontId="26"/>
  </si>
  <si>
    <t>洗浄液試験法</t>
    <rPh sb="0" eb="2">
      <t>センジョウ</t>
    </rPh>
    <rPh sb="2" eb="3">
      <t>エキ</t>
    </rPh>
    <rPh sb="3" eb="5">
      <t>シケン</t>
    </rPh>
    <rPh sb="5" eb="6">
      <t>ホウ</t>
    </rPh>
    <phoneticPr fontId="26"/>
  </si>
  <si>
    <t>部材採取試験法</t>
    <rPh sb="0" eb="2">
      <t>ブザイ</t>
    </rPh>
    <rPh sb="2" eb="4">
      <t>サイシュ</t>
    </rPh>
    <rPh sb="4" eb="6">
      <t>シケン</t>
    </rPh>
    <rPh sb="6" eb="7">
      <t>ホウ</t>
    </rPh>
    <phoneticPr fontId="26"/>
  </si>
  <si>
    <t>絶縁油</t>
    <rPh sb="0" eb="2">
      <t>ゼツエン</t>
    </rPh>
    <rPh sb="2" eb="3">
      <t>アブラ</t>
    </rPh>
    <phoneticPr fontId="26"/>
  </si>
  <si>
    <t>ー別途PCB専用の明細書がありますのでそちらにご記入くださいー</t>
    <rPh sb="1" eb="3">
      <t>ベット</t>
    </rPh>
    <rPh sb="6" eb="8">
      <t>センヨウ</t>
    </rPh>
    <rPh sb="9" eb="12">
      <t>メイサイショ</t>
    </rPh>
    <rPh sb="24" eb="26">
      <t>キニュウ</t>
    </rPh>
    <phoneticPr fontId="26"/>
  </si>
  <si>
    <t>1種12項目</t>
    <rPh sb="1" eb="2">
      <t>シュ</t>
    </rPh>
    <rPh sb="4" eb="6">
      <t>コウモク</t>
    </rPh>
    <phoneticPr fontId="17"/>
  </si>
  <si>
    <t>3種5項目</t>
    <rPh sb="1" eb="2">
      <t>シュ</t>
    </rPh>
    <rPh sb="3" eb="5">
      <t>コウモク</t>
    </rPh>
    <phoneticPr fontId="26"/>
  </si>
  <si>
    <t>全27項目種(アルキル水銀含む)</t>
    <rPh sb="0" eb="1">
      <t>ゼン</t>
    </rPh>
    <rPh sb="3" eb="5">
      <t>コウモク</t>
    </rPh>
    <phoneticPr fontId="26"/>
  </si>
  <si>
    <t>全26項目種(アルキル水銀なし)</t>
    <rPh sb="0" eb="1">
      <t>ゼン</t>
    </rPh>
    <rPh sb="3" eb="5">
      <t>コウモク</t>
    </rPh>
    <phoneticPr fontId="26"/>
  </si>
  <si>
    <t>1.4ジオキサン</t>
    <phoneticPr fontId="26"/>
  </si>
  <si>
    <t>2種(アルキル水銀含む)10項目</t>
    <rPh sb="1" eb="2">
      <t>シュ</t>
    </rPh>
    <rPh sb="14" eb="16">
      <t>コウモク</t>
    </rPh>
    <phoneticPr fontId="26"/>
  </si>
  <si>
    <t>2種(アルキル水銀なし)9項目</t>
    <rPh sb="1" eb="2">
      <t>シュ</t>
    </rPh>
    <rPh sb="13" eb="15">
      <t>コウモク</t>
    </rPh>
    <phoneticPr fontId="26"/>
  </si>
  <si>
    <t>カドミウム</t>
    <phoneticPr fontId="26"/>
  </si>
  <si>
    <t>六価クロム</t>
    <rPh sb="0" eb="2">
      <t>ロッカ</t>
    </rPh>
    <phoneticPr fontId="26"/>
  </si>
  <si>
    <t>水銀</t>
    <rPh sb="0" eb="2">
      <t>スイギン</t>
    </rPh>
    <phoneticPr fontId="26"/>
  </si>
  <si>
    <t>セレン</t>
    <phoneticPr fontId="26"/>
  </si>
  <si>
    <t>鉛</t>
    <rPh sb="0" eb="1">
      <t>ナマリ</t>
    </rPh>
    <phoneticPr fontId="26"/>
  </si>
  <si>
    <t>砒素</t>
    <rPh sb="0" eb="2">
      <t>ヒソ</t>
    </rPh>
    <phoneticPr fontId="26"/>
  </si>
  <si>
    <t>ふっ素</t>
    <rPh sb="2" eb="3">
      <t>ソ</t>
    </rPh>
    <phoneticPr fontId="26"/>
  </si>
  <si>
    <t>ほう素</t>
    <rPh sb="2" eb="3">
      <t>ソ</t>
    </rPh>
    <phoneticPr fontId="26"/>
  </si>
  <si>
    <t>廃酸・廃アルカリ</t>
    <rPh sb="0" eb="1">
      <t>ハイ</t>
    </rPh>
    <rPh sb="1" eb="2">
      <t>サン</t>
    </rPh>
    <rPh sb="3" eb="4">
      <t>ハイ</t>
    </rPh>
    <phoneticPr fontId="26"/>
  </si>
  <si>
    <t>―フリー欄にご記載ください―</t>
    <rPh sb="4" eb="5">
      <t>ラン</t>
    </rPh>
    <rPh sb="7" eb="9">
      <t>キサイ</t>
    </rPh>
    <phoneticPr fontId="26"/>
  </si>
  <si>
    <t>―項目をフリー欄にご記載ください―</t>
    <rPh sb="1" eb="3">
      <t>コウモク</t>
    </rPh>
    <rPh sb="7" eb="8">
      <t>ラン</t>
    </rPh>
    <rPh sb="10" eb="12">
      <t>キサイ</t>
    </rPh>
    <phoneticPr fontId="26"/>
  </si>
  <si>
    <t>東京港水底土砂</t>
    <rPh sb="0" eb="2">
      <t>トウキョウ</t>
    </rPh>
    <rPh sb="2" eb="3">
      <t>コウ</t>
    </rPh>
    <rPh sb="3" eb="5">
      <t>スイテイ</t>
    </rPh>
    <rPh sb="5" eb="7">
      <t>ドシャ</t>
    </rPh>
    <phoneticPr fontId="26"/>
  </si>
  <si>
    <t>全41項目</t>
    <rPh sb="0" eb="1">
      <t>ゼン</t>
    </rPh>
    <rPh sb="3" eb="5">
      <t>コウモク</t>
    </rPh>
    <phoneticPr fontId="26"/>
  </si>
  <si>
    <t>大気</t>
  </si>
  <si>
    <t>作業環境</t>
  </si>
  <si>
    <t>土壌</t>
  </si>
  <si>
    <t>底質</t>
  </si>
  <si>
    <t>廃棄物</t>
    <rPh sb="0" eb="3">
      <t>ハイキブツ</t>
    </rPh>
    <phoneticPr fontId="26"/>
  </si>
  <si>
    <t>飲料水・浴槽水・プール水</t>
    <phoneticPr fontId="26"/>
  </si>
  <si>
    <t>―その他：フリー欄にご記載ください―</t>
    <rPh sb="3" eb="4">
      <t>タ</t>
    </rPh>
    <rPh sb="8" eb="9">
      <t>ラン</t>
    </rPh>
    <rPh sb="11" eb="13">
      <t>キサイ</t>
    </rPh>
    <phoneticPr fontId="17"/>
  </si>
  <si>
    <t>水質</t>
    <phoneticPr fontId="26"/>
  </si>
  <si>
    <t>廃棄物</t>
    <phoneticPr fontId="26"/>
  </si>
  <si>
    <t>PCB</t>
    <phoneticPr fontId="26"/>
  </si>
  <si>
    <t>ダイオキシン類</t>
    <phoneticPr fontId="26"/>
  </si>
  <si>
    <t>排出水</t>
    <rPh sb="1" eb="2">
      <t>シュツ</t>
    </rPh>
    <rPh sb="2" eb="3">
      <t>スイ</t>
    </rPh>
    <phoneticPr fontId="26"/>
  </si>
  <si>
    <t>ダイオキシン類その他分析</t>
    <rPh sb="6" eb="7">
      <t>ルイ</t>
    </rPh>
    <rPh sb="9" eb="10">
      <t>タ</t>
    </rPh>
    <rPh sb="10" eb="12">
      <t>ブンセキ</t>
    </rPh>
    <phoneticPr fontId="26"/>
  </si>
  <si>
    <t>低濃度PCB含有廃棄物に関する測定方法</t>
    <rPh sb="0" eb="3">
      <t>テイノウド</t>
    </rPh>
    <rPh sb="6" eb="8">
      <t>ガンユウ</t>
    </rPh>
    <rPh sb="8" eb="11">
      <t>ハイキブツ</t>
    </rPh>
    <rPh sb="12" eb="13">
      <t>カン</t>
    </rPh>
    <rPh sb="15" eb="17">
      <t>ソクテイ</t>
    </rPh>
    <rPh sb="17" eb="19">
      <t>ホウホウ</t>
    </rPh>
    <phoneticPr fontId="26"/>
  </si>
  <si>
    <t>拭き取り試験法</t>
    <rPh sb="0" eb="1">
      <t>フ</t>
    </rPh>
    <rPh sb="2" eb="3">
      <t>ト</t>
    </rPh>
    <rPh sb="4" eb="6">
      <t>シケン</t>
    </rPh>
    <rPh sb="6" eb="7">
      <t>ホウ</t>
    </rPh>
    <phoneticPr fontId="26"/>
  </si>
  <si>
    <t>分析項目一覧</t>
    <rPh sb="0" eb="2">
      <t>ブンセキ</t>
    </rPh>
    <rPh sb="2" eb="4">
      <t>コウモク</t>
    </rPh>
    <rPh sb="4" eb="6">
      <t>イチラン</t>
    </rPh>
    <phoneticPr fontId="26"/>
  </si>
  <si>
    <t>_18号溶出試験</t>
    <rPh sb="3" eb="4">
      <t>ゴウ</t>
    </rPh>
    <rPh sb="4" eb="6">
      <t>ヨウシュツ</t>
    </rPh>
    <rPh sb="6" eb="8">
      <t>シケン</t>
    </rPh>
    <phoneticPr fontId="26"/>
  </si>
  <si>
    <t>_19号含有試験</t>
    <rPh sb="3" eb="4">
      <t>ゴウ</t>
    </rPh>
    <rPh sb="4" eb="6">
      <t>ガンユウ</t>
    </rPh>
    <rPh sb="6" eb="8">
      <t>シケン</t>
    </rPh>
    <phoneticPr fontId="26"/>
  </si>
  <si>
    <t>2種9項目</t>
    <rPh sb="1" eb="2">
      <t>シュ</t>
    </rPh>
    <rPh sb="3" eb="5">
      <t>コウモク</t>
    </rPh>
    <phoneticPr fontId="26"/>
  </si>
  <si>
    <t>_13号陸上埋立</t>
    <rPh sb="3" eb="4">
      <t>ゴウ</t>
    </rPh>
    <rPh sb="4" eb="6">
      <t>リクジョウ</t>
    </rPh>
    <rPh sb="6" eb="8">
      <t>ウメタテ</t>
    </rPh>
    <phoneticPr fontId="17"/>
  </si>
  <si>
    <t>_14号海面埋立</t>
    <rPh sb="3" eb="4">
      <t>ゴウ</t>
    </rPh>
    <rPh sb="4" eb="6">
      <t>カイメン</t>
    </rPh>
    <rPh sb="6" eb="8">
      <t>ウメタテ</t>
    </rPh>
    <phoneticPr fontId="26"/>
  </si>
  <si>
    <t>_13号海洋投入_有機性汚泥</t>
    <rPh sb="3" eb="4">
      <t>ゴウ</t>
    </rPh>
    <rPh sb="4" eb="6">
      <t>カイヨウ</t>
    </rPh>
    <rPh sb="6" eb="8">
      <t>トウニュウ</t>
    </rPh>
    <phoneticPr fontId="26"/>
  </si>
  <si>
    <t>_13号海洋投入_廃酸・廃アルカリ</t>
    <rPh sb="9" eb="10">
      <t>ハイ</t>
    </rPh>
    <rPh sb="10" eb="11">
      <t>サン</t>
    </rPh>
    <rPh sb="12" eb="13">
      <t>ハイ</t>
    </rPh>
    <phoneticPr fontId="26"/>
  </si>
  <si>
    <t>_13号海洋投入_非水溶性無機性汚泥</t>
    <rPh sb="9" eb="10">
      <t>ヒ</t>
    </rPh>
    <rPh sb="10" eb="13">
      <t>スイヨウセイ</t>
    </rPh>
    <rPh sb="13" eb="15">
      <t>ムキ</t>
    </rPh>
    <rPh sb="15" eb="16">
      <t>セイ</t>
    </rPh>
    <rPh sb="16" eb="18">
      <t>オデイ</t>
    </rPh>
    <phoneticPr fontId="26"/>
  </si>
  <si>
    <t>予定搬出先をフリー欄に記載ください</t>
    <rPh sb="0" eb="2">
      <t>ヨテイ</t>
    </rPh>
    <rPh sb="2" eb="4">
      <t>ハンシュツ</t>
    </rPh>
    <rPh sb="4" eb="5">
      <t>サキ</t>
    </rPh>
    <rPh sb="9" eb="10">
      <t>ラン</t>
    </rPh>
    <rPh sb="11" eb="13">
      <t>キサイ</t>
    </rPh>
    <phoneticPr fontId="26"/>
  </si>
  <si>
    <t>―その他：フリー欄にご記載ください―</t>
    <phoneticPr fontId="26"/>
  </si>
  <si>
    <t>横浜港埠頭</t>
    <phoneticPr fontId="26"/>
  </si>
  <si>
    <t>お客様
管理番号
(任意)</t>
    <rPh sb="1" eb="3">
      <t>キャクサマ</t>
    </rPh>
    <rPh sb="4" eb="6">
      <t>カンリ</t>
    </rPh>
    <rPh sb="6" eb="8">
      <t>バンゴウ</t>
    </rPh>
    <rPh sb="10" eb="12">
      <t>ニンイ</t>
    </rPh>
    <phoneticPr fontId="26"/>
  </si>
  <si>
    <t>搬入方法</t>
  </si>
  <si>
    <t>写真撮影</t>
    <rPh sb="0" eb="2">
      <t>シャシン</t>
    </rPh>
    <rPh sb="2" eb="4">
      <t>サツエイ</t>
    </rPh>
    <phoneticPr fontId="16"/>
  </si>
  <si>
    <t>担当者</t>
    <rPh sb="0" eb="3">
      <t>タントウシャ</t>
    </rPh>
    <phoneticPr fontId="44"/>
  </si>
  <si>
    <t>連絡先（電話）</t>
    <rPh sb="0" eb="3">
      <t>レンラクサキ</t>
    </rPh>
    <rPh sb="4" eb="6">
      <t>デンワ</t>
    </rPh>
    <phoneticPr fontId="44"/>
  </si>
  <si>
    <t>証明書/報告書納期発行部数（部）</t>
    <rPh sb="0" eb="3">
      <t>ショウメイショ</t>
    </rPh>
    <rPh sb="4" eb="7">
      <t>ホウコクショ</t>
    </rPh>
    <rPh sb="7" eb="9">
      <t>ノウキ</t>
    </rPh>
    <rPh sb="9" eb="11">
      <t>ハッコウ</t>
    </rPh>
    <rPh sb="11" eb="13">
      <t>ブスウ</t>
    </rPh>
    <rPh sb="14" eb="15">
      <t>ブ</t>
    </rPh>
    <phoneticPr fontId="44"/>
  </si>
  <si>
    <t>速報メールあて先2（メールアドレス）</t>
    <rPh sb="0" eb="2">
      <t>ソクホウ</t>
    </rPh>
    <rPh sb="7" eb="8">
      <t>サキ</t>
    </rPh>
    <phoneticPr fontId="44"/>
  </si>
  <si>
    <t>速報メールあて先3（メールアドレス）</t>
    <rPh sb="0" eb="2">
      <t>ソクホウ</t>
    </rPh>
    <rPh sb="7" eb="8">
      <t>サキ</t>
    </rPh>
    <phoneticPr fontId="44"/>
  </si>
  <si>
    <t>通常納期</t>
    <rPh sb="0" eb="2">
      <t>ツウジョウ</t>
    </rPh>
    <rPh sb="2" eb="4">
      <t>ノウキ</t>
    </rPh>
    <phoneticPr fontId="26"/>
  </si>
  <si>
    <t>月末まとめて発送</t>
    <rPh sb="0" eb="2">
      <t>ゲツマツ</t>
    </rPh>
    <rPh sb="6" eb="8">
      <t>ハッソウ</t>
    </rPh>
    <phoneticPr fontId="16"/>
  </si>
  <si>
    <t>証明書/報告書発送方法</t>
    <rPh sb="0" eb="3">
      <t>ショウメイショ</t>
    </rPh>
    <rPh sb="4" eb="7">
      <t>ホウコクショ</t>
    </rPh>
    <rPh sb="7" eb="9">
      <t>ハッソウ</t>
    </rPh>
    <rPh sb="9" eb="11">
      <t>ホウホウ</t>
    </rPh>
    <phoneticPr fontId="44"/>
  </si>
  <si>
    <t>ありなし</t>
    <phoneticPr fontId="44"/>
  </si>
  <si>
    <t>分析記録提出</t>
    <rPh sb="0" eb="2">
      <t>ブンセキ</t>
    </rPh>
    <rPh sb="2" eb="4">
      <t>キロク</t>
    </rPh>
    <rPh sb="4" eb="6">
      <t>テイシュツ</t>
    </rPh>
    <phoneticPr fontId="44"/>
  </si>
  <si>
    <t>分析方法</t>
    <rPh sb="0" eb="2">
      <t>ブンセキ</t>
    </rPh>
    <rPh sb="2" eb="4">
      <t>ホウホウ</t>
    </rPh>
    <phoneticPr fontId="26"/>
  </si>
  <si>
    <t>分析項目【１】</t>
    <phoneticPr fontId="26"/>
  </si>
  <si>
    <t>分析項目【２】</t>
    <phoneticPr fontId="26"/>
  </si>
  <si>
    <t>ユーロフィン受付係各位%0a%0a添付の通り分析依頼します。</t>
    <phoneticPr fontId="26"/>
  </si>
  <si>
    <t>分析項目【３】</t>
    <phoneticPr fontId="26"/>
  </si>
  <si>
    <t>分析項目【自由記載】</t>
    <rPh sb="5" eb="7">
      <t>ジユウ</t>
    </rPh>
    <rPh sb="7" eb="9">
      <t>キサイ</t>
    </rPh>
    <phoneticPr fontId="26"/>
  </si>
  <si>
    <t>注文書</t>
    <rPh sb="0" eb="3">
      <t>チュウモンショ</t>
    </rPh>
    <phoneticPr fontId="43"/>
  </si>
  <si>
    <t>報告書納期</t>
    <rPh sb="0" eb="3">
      <t>ホウコクショ</t>
    </rPh>
    <rPh sb="3" eb="5">
      <t>ノウキ</t>
    </rPh>
    <phoneticPr fontId="26"/>
  </si>
  <si>
    <t>tel</t>
  </si>
  <si>
    <t>Email</t>
  </si>
  <si>
    <t>Fax</t>
  </si>
  <si>
    <t>ASM　Email</t>
  </si>
  <si>
    <t>045-780-3851</t>
  </si>
  <si>
    <t>jp01-info-yokohama@eurofins.com</t>
  </si>
  <si>
    <t>045-780-3849</t>
  </si>
  <si>
    <t>03-5661-8132</t>
  </si>
  <si>
    <t>jp-nk-asm1@eurofins.com</t>
  </si>
  <si>
    <t>03-5661-8133</t>
  </si>
  <si>
    <t>jp01-sales3@eurofins.com</t>
  </si>
  <si>
    <t>03-5661-8134</t>
  </si>
  <si>
    <t>jp-nk-asm3@eurofins.com</t>
  </si>
  <si>
    <t>045-790-1285</t>
  </si>
  <si>
    <t>jp-nk-asm2@eurofins.com</t>
  </si>
  <si>
    <t>0274-35-9011</t>
  </si>
  <si>
    <t>jp-nk-asm4@eurofins.com</t>
  </si>
  <si>
    <t>06-6192-7501</t>
  </si>
  <si>
    <t>jp-nk-asm5@eurofins.com</t>
  </si>
  <si>
    <t>営業問合せ</t>
    <rPh sb="0" eb="2">
      <t>エイギョウ</t>
    </rPh>
    <rPh sb="2" eb="4">
      <t>トイアワ</t>
    </rPh>
    <phoneticPr fontId="26"/>
  </si>
  <si>
    <t>容器のご返却</t>
    <rPh sb="0" eb="2">
      <t>ヨウキ</t>
    </rPh>
    <rPh sb="4" eb="6">
      <t>ヘンキャク</t>
    </rPh>
    <phoneticPr fontId="26"/>
  </si>
  <si>
    <t>請求書のお届け先</t>
    <rPh sb="0" eb="3">
      <t>セイキュウショ</t>
    </rPh>
    <rPh sb="5" eb="6">
      <t>トド</t>
    </rPh>
    <rPh sb="7" eb="8">
      <t>サキ</t>
    </rPh>
    <phoneticPr fontId="26"/>
  </si>
  <si>
    <t>ご担当者（会社名）</t>
  </si>
  <si>
    <t>ご担当者（部署名）</t>
  </si>
  <si>
    <t>ご担当者（氏名）</t>
  </si>
  <si>
    <t>ご担当者住所（郵便番号）</t>
  </si>
  <si>
    <t>ご担当者住所（県/市町村名）</t>
  </si>
  <si>
    <t>ご担当者住所（町域/番地等）</t>
  </si>
  <si>
    <t>ご担当者住所（建物名）</t>
  </si>
  <si>
    <t>お問い合わせ先</t>
    <phoneticPr fontId="44"/>
  </si>
  <si>
    <t>速報納期</t>
    <rPh sb="0" eb="2">
      <t>ソクホウ</t>
    </rPh>
    <rPh sb="2" eb="4">
      <t>ノウキ</t>
    </rPh>
    <phoneticPr fontId="26"/>
  </si>
  <si>
    <t>業務完了時まとめて発送</t>
    <rPh sb="9" eb="11">
      <t>ハッソウ</t>
    </rPh>
    <phoneticPr fontId="26"/>
  </si>
  <si>
    <t>請求書お客様管理番号</t>
    <rPh sb="0" eb="3">
      <t>セイキュウショ</t>
    </rPh>
    <rPh sb="4" eb="6">
      <t>キャクサマ</t>
    </rPh>
    <rPh sb="6" eb="8">
      <t>カンリ</t>
    </rPh>
    <rPh sb="8" eb="10">
      <t>バンゴウ</t>
    </rPh>
    <phoneticPr fontId="26"/>
  </si>
  <si>
    <t>お客様
管理番号
(任意)</t>
  </si>
  <si>
    <t>―その他：フリー欄にご記載ください―</t>
    <phoneticPr fontId="26"/>
  </si>
  <si>
    <t>全項目</t>
    <rPh sb="0" eb="1">
      <t>ゼン</t>
    </rPh>
    <rPh sb="1" eb="3">
      <t>コウモク</t>
    </rPh>
    <phoneticPr fontId="26"/>
  </si>
  <si>
    <t>都度発送（発行日から2～3日後）</t>
    <rPh sb="0" eb="2">
      <t>ツド</t>
    </rPh>
    <rPh sb="2" eb="4">
      <t>ハッソウ</t>
    </rPh>
    <rPh sb="5" eb="7">
      <t>ハッコウ</t>
    </rPh>
    <rPh sb="7" eb="8">
      <t>ビ</t>
    </rPh>
    <phoneticPr fontId="16"/>
  </si>
  <si>
    <t>採取者名</t>
  </si>
  <si>
    <t>速報納期</t>
  </si>
  <si>
    <t>証明書/報告書発行日</t>
  </si>
  <si>
    <t>試料の保管期間</t>
  </si>
  <si>
    <t>試料の返却</t>
  </si>
  <si>
    <t>写真撮影</t>
  </si>
  <si>
    <t>分析記録提出</t>
  </si>
  <si>
    <t>試料到着予定日</t>
  </si>
  <si>
    <t>精度管理データの提出</t>
  </si>
  <si>
    <t>精度管理データの提出</t>
    <rPh sb="0" eb="2">
      <t>セイド</t>
    </rPh>
    <rPh sb="2" eb="4">
      <t>カンリ</t>
    </rPh>
    <rPh sb="8" eb="10">
      <t>テイシュツ</t>
    </rPh>
    <phoneticPr fontId="26"/>
  </si>
  <si>
    <t>分析記録の提出</t>
    <rPh sb="0" eb="2">
      <t>ブンセキ</t>
    </rPh>
    <rPh sb="2" eb="4">
      <t>キロク</t>
    </rPh>
    <rPh sb="5" eb="7">
      <t>テイシュツ</t>
    </rPh>
    <phoneticPr fontId="44"/>
  </si>
  <si>
    <t>ラボ向け</t>
    <rPh sb="2" eb="3">
      <t>ム</t>
    </rPh>
    <phoneticPr fontId="26"/>
  </si>
  <si>
    <t>営業向け</t>
    <rPh sb="0" eb="2">
      <t>エイギョウ</t>
    </rPh>
    <rPh sb="2" eb="3">
      <t>ム</t>
    </rPh>
    <phoneticPr fontId="26"/>
  </si>
  <si>
    <t>ASM向け1</t>
    <rPh sb="3" eb="4">
      <t>ム</t>
    </rPh>
    <phoneticPr fontId="26"/>
  </si>
  <si>
    <t>ASM2</t>
    <phoneticPr fontId="26"/>
  </si>
  <si>
    <t>地下浸透基準</t>
    <rPh sb="0" eb="2">
      <t>チカ</t>
    </rPh>
    <rPh sb="2" eb="4">
      <t>シントウ</t>
    </rPh>
    <rPh sb="4" eb="6">
      <t>キジュン</t>
    </rPh>
    <phoneticPr fontId="26"/>
  </si>
  <si>
    <t>公共用水域　環境基準（生活環境項目）(河川)</t>
    <rPh sb="0" eb="3">
      <t>コウキョウヨウ</t>
    </rPh>
    <rPh sb="3" eb="5">
      <t>スイイキ</t>
    </rPh>
    <rPh sb="11" eb="13">
      <t>セイカツ</t>
    </rPh>
    <rPh sb="13" eb="15">
      <t>カンキョウ</t>
    </rPh>
    <rPh sb="15" eb="17">
      <t>コウモク</t>
    </rPh>
    <rPh sb="19" eb="21">
      <t>カセン</t>
    </rPh>
    <phoneticPr fontId="18"/>
  </si>
  <si>
    <t>公共用水域　環境基準（生活環境項目）(湖沼)</t>
    <rPh sb="0" eb="3">
      <t>コウキョウヨウ</t>
    </rPh>
    <rPh sb="3" eb="5">
      <t>スイイキ</t>
    </rPh>
    <rPh sb="11" eb="13">
      <t>セイカツ</t>
    </rPh>
    <rPh sb="13" eb="15">
      <t>カンキョウ</t>
    </rPh>
    <rPh sb="15" eb="17">
      <t>コウモク</t>
    </rPh>
    <rPh sb="19" eb="21">
      <t>コショウ</t>
    </rPh>
    <phoneticPr fontId="18"/>
  </si>
  <si>
    <t>公共用水域　環境基準（生活環境項目）(海域)</t>
    <rPh sb="0" eb="3">
      <t>コウキョウヨウ</t>
    </rPh>
    <rPh sb="3" eb="5">
      <t>スイイキ</t>
    </rPh>
    <rPh sb="11" eb="13">
      <t>セイカツ</t>
    </rPh>
    <rPh sb="13" eb="15">
      <t>カンキョウ</t>
    </rPh>
    <rPh sb="15" eb="17">
      <t>コウモク</t>
    </rPh>
    <rPh sb="19" eb="21">
      <t>カイイキ</t>
    </rPh>
    <phoneticPr fontId="18"/>
  </si>
  <si>
    <t>速報メールあて先1（メールアドレスまたはFAX）</t>
    <rPh sb="0" eb="2">
      <t>ソクホウ</t>
    </rPh>
    <rPh sb="7" eb="8">
      <t>サキ</t>
    </rPh>
    <phoneticPr fontId="44"/>
  </si>
  <si>
    <t>土壌環境基準</t>
    <rPh sb="0" eb="2">
      <t>ドジョウ</t>
    </rPh>
    <rPh sb="2" eb="4">
      <t>カンキョウ</t>
    </rPh>
    <rPh sb="4" eb="6">
      <t>キジュン</t>
    </rPh>
    <phoneticPr fontId="26"/>
  </si>
  <si>
    <t>溶出28＋農用地2</t>
    <rPh sb="0" eb="2">
      <t>ヨウシュツ</t>
    </rPh>
    <rPh sb="5" eb="8">
      <t>ノウヨウチ</t>
    </rPh>
    <phoneticPr fontId="26"/>
  </si>
  <si>
    <t>溶出28</t>
    <phoneticPr fontId="17"/>
  </si>
  <si>
    <t>―その他：フリー欄にご記載ください―</t>
    <phoneticPr fontId="26"/>
  </si>
  <si>
    <t>溶出量</t>
    <rPh sb="0" eb="2">
      <t>ヨウシュツ</t>
    </rPh>
    <rPh sb="2" eb="3">
      <t>リョウ</t>
    </rPh>
    <phoneticPr fontId="26"/>
  </si>
  <si>
    <t>排ガス</t>
    <phoneticPr fontId="26"/>
  </si>
  <si>
    <t>灰・汚泥・廃棄物</t>
    <rPh sb="0" eb="1">
      <t>ハイ</t>
    </rPh>
    <phoneticPr fontId="26"/>
  </si>
  <si>
    <t>汚泥</t>
    <rPh sb="0" eb="2">
      <t>オデイ</t>
    </rPh>
    <phoneticPr fontId="26"/>
  </si>
  <si>
    <t>灰</t>
    <rPh sb="0" eb="1">
      <t>ハイ</t>
    </rPh>
    <phoneticPr fontId="26"/>
  </si>
  <si>
    <t>ガス状・粒子状　合算ーガス量確認のためサンプリング野帳のご提示をお願いします―</t>
    <rPh sb="2" eb="3">
      <t>ジョウ</t>
    </rPh>
    <rPh sb="4" eb="7">
      <t>リュウシジョウ</t>
    </rPh>
    <rPh sb="8" eb="10">
      <t>ガッサン</t>
    </rPh>
    <phoneticPr fontId="26"/>
  </si>
  <si>
    <t>ガス量・粒子状　分離分析ーガス量確認のためサンプリング野帳のご提示をお願いします―</t>
    <rPh sb="2" eb="3">
      <t>リョウ</t>
    </rPh>
    <rPh sb="4" eb="7">
      <t>リュウシジョウ</t>
    </rPh>
    <rPh sb="8" eb="10">
      <t>ブンリ</t>
    </rPh>
    <rPh sb="10" eb="12">
      <t>ブンセキ</t>
    </rPh>
    <phoneticPr fontId="26"/>
  </si>
  <si>
    <t>ーサンプリング野帳のご提示をお願いします―</t>
    <rPh sb="7" eb="9">
      <t>ヤチョウ</t>
    </rPh>
    <rPh sb="11" eb="13">
      <t>テイジ</t>
    </rPh>
    <rPh sb="15" eb="16">
      <t>ネガ</t>
    </rPh>
    <phoneticPr fontId="26"/>
  </si>
  <si>
    <t>含有量ーサンプリング野帳のご提示をお願いします―</t>
    <rPh sb="0" eb="3">
      <t>ガンユウリョウ</t>
    </rPh>
    <phoneticPr fontId="26"/>
  </si>
  <si>
    <t>含有量ーサンプリング野帳のご提示をお願いします―</t>
    <rPh sb="0" eb="3">
      <t>ガンユウリョウ</t>
    </rPh>
    <phoneticPr fontId="26"/>
  </si>
  <si>
    <t>ーサンプリング野帳のご提示をお願いします――</t>
    <phoneticPr fontId="26"/>
  </si>
  <si>
    <t>採取年月日</t>
    <rPh sb="0" eb="2">
      <t>サイシュ</t>
    </rPh>
    <rPh sb="2" eb="5">
      <t>ネンガッピ</t>
    </rPh>
    <phoneticPr fontId="44"/>
  </si>
  <si>
    <t>機器名</t>
  </si>
  <si>
    <t>定格容量</t>
  </si>
  <si>
    <t>単位</t>
  </si>
  <si>
    <t>単位</t>
    <phoneticPr fontId="26"/>
  </si>
  <si>
    <t>型式</t>
  </si>
  <si>
    <t>製造日</t>
  </si>
  <si>
    <t>製造者</t>
    <phoneticPr fontId="26"/>
  </si>
  <si>
    <t>採取場所（住所又は固有名称）</t>
  </si>
  <si>
    <t>kVA</t>
  </si>
  <si>
    <t>年</t>
    <rPh sb="0" eb="1">
      <t>ネン</t>
    </rPh>
    <phoneticPr fontId="15"/>
  </si>
  <si>
    <t>月</t>
    <phoneticPr fontId="26"/>
  </si>
  <si>
    <t>機器名</t>
    <rPh sb="0" eb="2">
      <t>キキ</t>
    </rPh>
    <rPh sb="2" eb="3">
      <t>メイ</t>
    </rPh>
    <phoneticPr fontId="26"/>
  </si>
  <si>
    <t>単相変圧器</t>
    <rPh sb="0" eb="2">
      <t>タンソウ</t>
    </rPh>
    <rPh sb="2" eb="4">
      <t>ヘンアツ</t>
    </rPh>
    <rPh sb="4" eb="5">
      <t>キ</t>
    </rPh>
    <phoneticPr fontId="15"/>
  </si>
  <si>
    <t>三相変圧器</t>
    <rPh sb="0" eb="1">
      <t>サン</t>
    </rPh>
    <rPh sb="1" eb="2">
      <t>ソウ</t>
    </rPh>
    <rPh sb="2" eb="4">
      <t>ヘンアツ</t>
    </rPh>
    <rPh sb="4" eb="5">
      <t>キ</t>
    </rPh>
    <phoneticPr fontId="15"/>
  </si>
  <si>
    <t>高圧進相コンデンサ</t>
    <rPh sb="0" eb="2">
      <t>コウアツ</t>
    </rPh>
    <rPh sb="2" eb="3">
      <t>シン</t>
    </rPh>
    <rPh sb="3" eb="4">
      <t>ソウ</t>
    </rPh>
    <phoneticPr fontId="15"/>
  </si>
  <si>
    <t>計器用変成器</t>
  </si>
  <si>
    <t>リアクトル</t>
  </si>
  <si>
    <t>放電コイル</t>
  </si>
  <si>
    <t>ブッシング</t>
  </si>
  <si>
    <t>油入開閉器</t>
    <rPh sb="0" eb="1">
      <t>アブラ</t>
    </rPh>
    <rPh sb="1" eb="2">
      <t>イ</t>
    </rPh>
    <rPh sb="2" eb="5">
      <t>カイヘイキ</t>
    </rPh>
    <phoneticPr fontId="15"/>
  </si>
  <si>
    <t>遮断機</t>
    <rPh sb="0" eb="3">
      <t>シャダンキ</t>
    </rPh>
    <phoneticPr fontId="15"/>
  </si>
  <si>
    <t>その他（直接入力ください）</t>
    <rPh sb="2" eb="3">
      <t>タ</t>
    </rPh>
    <rPh sb="4" eb="6">
      <t>チョクセツ</t>
    </rPh>
    <rPh sb="6" eb="8">
      <t>ニュウリョク</t>
    </rPh>
    <phoneticPr fontId="15"/>
  </si>
  <si>
    <t>μF</t>
  </si>
  <si>
    <t>A</t>
  </si>
  <si>
    <t>昭和</t>
    <rPh sb="0" eb="2">
      <t>ショウワ</t>
    </rPh>
    <phoneticPr fontId="15"/>
  </si>
  <si>
    <t>西暦</t>
    <rPh sb="0" eb="2">
      <t>セイレキ</t>
    </rPh>
    <phoneticPr fontId="15"/>
  </si>
  <si>
    <t>歴</t>
    <rPh sb="0" eb="1">
      <t>レキ</t>
    </rPh>
    <phoneticPr fontId="26"/>
  </si>
  <si>
    <t>愛知電機株式会社</t>
    <rPh sb="0" eb="2">
      <t>アイチ</t>
    </rPh>
    <rPh sb="2" eb="4">
      <t>デンキ</t>
    </rPh>
    <rPh sb="4" eb="6">
      <t>カブシキ</t>
    </rPh>
    <rPh sb="6" eb="8">
      <t>カイシャ</t>
    </rPh>
    <phoneticPr fontId="15"/>
  </si>
  <si>
    <t>株式会社愛知電機工作所</t>
  </si>
  <si>
    <t>大阪変圧器株式会社</t>
  </si>
  <si>
    <t>株式会社関西二井製作所</t>
  </si>
  <si>
    <t>株式会社指月電機製作所</t>
  </si>
  <si>
    <t>株式会社高岳製作所</t>
  </si>
  <si>
    <t>株式会社ダイヘン</t>
    <rPh sb="0" eb="2">
      <t>カブシキ</t>
    </rPh>
    <rPh sb="2" eb="4">
      <t>カイシャ</t>
    </rPh>
    <phoneticPr fontId="15"/>
  </si>
  <si>
    <t>中国電機製造株式会社</t>
  </si>
  <si>
    <t>株式会社帝国コンデンサ製作所</t>
    <rPh sb="0" eb="2">
      <t>カブシキ</t>
    </rPh>
    <rPh sb="2" eb="4">
      <t>カイシャ</t>
    </rPh>
    <rPh sb="4" eb="6">
      <t>テイコク</t>
    </rPh>
    <rPh sb="11" eb="14">
      <t>セイサクショ</t>
    </rPh>
    <phoneticPr fontId="15"/>
  </si>
  <si>
    <t>東京芝浦電気株式会社</t>
  </si>
  <si>
    <t>東京電器株式会社</t>
  </si>
  <si>
    <t>東光電気株式会社</t>
  </si>
  <si>
    <t>株式会社東芝</t>
    <rPh sb="0" eb="2">
      <t>カブシキ</t>
    </rPh>
    <rPh sb="2" eb="4">
      <t>カイシャ</t>
    </rPh>
    <rPh sb="4" eb="6">
      <t>トウシバ</t>
    </rPh>
    <phoneticPr fontId="15"/>
  </si>
  <si>
    <t>株式会社酉島電機製作所</t>
  </si>
  <si>
    <t>ニチコン株式会社</t>
    <rPh sb="4" eb="6">
      <t>カブシキ</t>
    </rPh>
    <rPh sb="6" eb="8">
      <t>カイシャ</t>
    </rPh>
    <phoneticPr fontId="15"/>
  </si>
  <si>
    <t>日新電機株式会社</t>
  </si>
  <si>
    <t>株式会社日立製作所</t>
  </si>
  <si>
    <t>北陸電機製造株式会社</t>
  </si>
  <si>
    <t>松下電器産業株式会社</t>
  </si>
  <si>
    <t>マルコン電子株式会社</t>
  </si>
  <si>
    <t>三菱電機株式会社</t>
  </si>
  <si>
    <t>株式会社明電舎</t>
  </si>
  <si>
    <t>［選択ください］</t>
    <rPh sb="1" eb="3">
      <t>センタク</t>
    </rPh>
    <phoneticPr fontId="26"/>
  </si>
  <si>
    <t>［選択］</t>
    <phoneticPr fontId="15"/>
  </si>
  <si>
    <t>製造者</t>
    <phoneticPr fontId="15"/>
  </si>
  <si>
    <t>製造者</t>
    <phoneticPr fontId="26"/>
  </si>
  <si>
    <t>機器名</t>
    <phoneticPr fontId="26"/>
  </si>
  <si>
    <t>定格容量</t>
    <phoneticPr fontId="26"/>
  </si>
  <si>
    <t>型式</t>
    <phoneticPr fontId="26"/>
  </si>
  <si>
    <t>製造日</t>
    <phoneticPr fontId="26"/>
  </si>
  <si>
    <t>年まで</t>
    <rPh sb="0" eb="1">
      <t>ネン</t>
    </rPh>
    <phoneticPr fontId="26"/>
  </si>
  <si>
    <t>測定機器</t>
    <rPh sb="0" eb="2">
      <t>ソクテイ</t>
    </rPh>
    <rPh sb="2" eb="4">
      <t>キキ</t>
    </rPh>
    <phoneticPr fontId="15"/>
  </si>
  <si>
    <t>例：　○○市○○1-1</t>
    <rPh sb="0" eb="1">
      <t>レイ</t>
    </rPh>
    <phoneticPr fontId="26"/>
  </si>
  <si>
    <t>緑色のセルに入力をお願いします。</t>
    <rPh sb="0" eb="1">
      <t>ミドリ</t>
    </rPh>
    <rPh sb="1" eb="2">
      <t>イロ</t>
    </rPh>
    <rPh sb="6" eb="8">
      <t>ニュウリョク</t>
    </rPh>
    <rPh sb="10" eb="11">
      <t>ネガ</t>
    </rPh>
    <phoneticPr fontId="15"/>
  </si>
  <si>
    <t>拭き取り面積</t>
    <rPh sb="0" eb="1">
      <t>フ</t>
    </rPh>
    <rPh sb="2" eb="3">
      <t>ト</t>
    </rPh>
    <rPh sb="4" eb="6">
      <t>メンセキ</t>
    </rPh>
    <phoneticPr fontId="26"/>
  </si>
  <si>
    <r>
      <t>cm</t>
    </r>
    <r>
      <rPr>
        <vertAlign val="superscript"/>
        <sz val="11"/>
        <color theme="1"/>
        <rFont val="ＭＳ Ｐゴシック"/>
        <family val="3"/>
        <charset val="128"/>
        <scheme val="minor"/>
      </rPr>
      <t>2</t>
    </r>
    <phoneticPr fontId="26"/>
  </si>
  <si>
    <t>　〒236-0003    横浜市金沢区幸浦2-1-13</t>
    <phoneticPr fontId="26"/>
  </si>
  <si>
    <t>～サンプル送付時に印刷した本紙を同封ください～</t>
    <phoneticPr fontId="26"/>
  </si>
  <si>
    <t>Ａ組</t>
    <rPh sb="1" eb="2">
      <t>クミ</t>
    </rPh>
    <phoneticPr fontId="15"/>
  </si>
  <si>
    <t>Ｂ組</t>
    <rPh sb="1" eb="2">
      <t>クミ</t>
    </rPh>
    <phoneticPr fontId="15"/>
  </si>
  <si>
    <t>Ｃ組</t>
    <rPh sb="1" eb="2">
      <t>クミ</t>
    </rPh>
    <phoneticPr fontId="15"/>
  </si>
  <si>
    <t>Ｄ組</t>
    <rPh sb="1" eb="2">
      <t>クミ</t>
    </rPh>
    <phoneticPr fontId="15"/>
  </si>
  <si>
    <t>―――</t>
    <phoneticPr fontId="15"/>
  </si>
  <si>
    <t>要否</t>
    <rPh sb="0" eb="2">
      <t>ヨウヒ</t>
    </rPh>
    <phoneticPr fontId="44"/>
  </si>
  <si>
    <t>不要</t>
    <rPh sb="0" eb="2">
      <t>フヨウ</t>
    </rPh>
    <phoneticPr fontId="15"/>
  </si>
  <si>
    <t>【有料】必要</t>
    <rPh sb="1" eb="3">
      <t>ユウリョウ</t>
    </rPh>
    <rPh sb="4" eb="6">
      <t>ヒツヨウ</t>
    </rPh>
    <phoneticPr fontId="15"/>
  </si>
  <si>
    <t>別途(右に記載ください→)</t>
    <rPh sb="0" eb="2">
      <t>ベット</t>
    </rPh>
    <rPh sb="3" eb="4">
      <t>ミギ</t>
    </rPh>
    <rPh sb="5" eb="7">
      <t>キサイ</t>
    </rPh>
    <phoneticPr fontId="26"/>
  </si>
  <si>
    <t>別途(右に記載ください→→)</t>
    <rPh sb="0" eb="2">
      <t>ベット</t>
    </rPh>
    <rPh sb="3" eb="4">
      <t>ミギ</t>
    </rPh>
    <rPh sb="5" eb="7">
      <t>キサイ</t>
    </rPh>
    <phoneticPr fontId="26"/>
  </si>
  <si>
    <t>PCB
予想濃度</t>
    <rPh sb="4" eb="6">
      <t>ヨソウ</t>
    </rPh>
    <rPh sb="6" eb="8">
      <t>ノウド</t>
    </rPh>
    <phoneticPr fontId="15"/>
  </si>
  <si>
    <t>---</t>
    <phoneticPr fontId="44"/>
  </si>
  <si>
    <t>目的</t>
    <rPh sb="0" eb="2">
      <t>モクテキ</t>
    </rPh>
    <phoneticPr fontId="44"/>
  </si>
  <si>
    <t>50mg/kg</t>
  </si>
  <si>
    <t>0.01㎎/kg</t>
  </si>
  <si>
    <t>0.15mg/kg</t>
    <phoneticPr fontId="44"/>
  </si>
  <si>
    <t>50mg/kg</t>
    <phoneticPr fontId="44"/>
  </si>
  <si>
    <t>目的を選択ください</t>
    <rPh sb="0" eb="2">
      <t>モクテキ</t>
    </rPh>
    <rPh sb="3" eb="5">
      <t>センタク</t>
    </rPh>
    <phoneticPr fontId="44"/>
  </si>
  <si>
    <t xml:space="preserve">0.15mg/kg </t>
    <phoneticPr fontId="44"/>
  </si>
  <si>
    <t>会社名</t>
    <rPh sb="0" eb="3">
      <t>カイシャメイ</t>
    </rPh>
    <phoneticPr fontId="36"/>
  </si>
  <si>
    <t>部署名</t>
    <rPh sb="0" eb="2">
      <t>ブショ</t>
    </rPh>
    <rPh sb="2" eb="3">
      <t>メイ</t>
    </rPh>
    <phoneticPr fontId="36"/>
  </si>
  <si>
    <t>住所（建物名）</t>
    <rPh sb="0" eb="2">
      <t>ジュウショ</t>
    </rPh>
    <rPh sb="3" eb="5">
      <t>タテモノ</t>
    </rPh>
    <rPh sb="5" eb="6">
      <t>メイ</t>
    </rPh>
    <phoneticPr fontId="36"/>
  </si>
  <si>
    <t>速報ファイル形式</t>
    <rPh sb="0" eb="2">
      <t>ソクホウ</t>
    </rPh>
    <rPh sb="6" eb="8">
      <t>ケイシキ</t>
    </rPh>
    <phoneticPr fontId="12"/>
  </si>
  <si>
    <t>PDF</t>
  </si>
  <si>
    <t>電話番号</t>
    <rPh sb="0" eb="2">
      <t>デンワ</t>
    </rPh>
    <rPh sb="2" eb="4">
      <t>バンゴウ</t>
    </rPh>
    <phoneticPr fontId="36"/>
  </si>
  <si>
    <t>氏名</t>
    <rPh sb="0" eb="2">
      <t>シメイ</t>
    </rPh>
    <phoneticPr fontId="19"/>
  </si>
  <si>
    <t>住所（郵便番号）</t>
    <rPh sb="0" eb="2">
      <t>ジュウショ</t>
    </rPh>
    <rPh sb="3" eb="7">
      <t>ユウビンバンゴウ</t>
    </rPh>
    <phoneticPr fontId="36"/>
  </si>
  <si>
    <t>住所（県/市町村名）</t>
    <rPh sb="0" eb="2">
      <t>ジュウショ</t>
    </rPh>
    <phoneticPr fontId="36"/>
  </si>
  <si>
    <t>住所（町域/番地等）</t>
    <rPh sb="0" eb="2">
      <t>ジュウショ</t>
    </rPh>
    <phoneticPr fontId="36"/>
  </si>
  <si>
    <t>報告書送付先の電話番号</t>
    <rPh sb="0" eb="3">
      <t>ホウコクショ</t>
    </rPh>
    <rPh sb="3" eb="6">
      <t>ソウフサキ</t>
    </rPh>
    <rPh sb="7" eb="9">
      <t>デンワ</t>
    </rPh>
    <rPh sb="9" eb="11">
      <t>バンゴウ</t>
    </rPh>
    <phoneticPr fontId="26"/>
  </si>
  <si>
    <t>電話番号</t>
    <rPh sb="0" eb="2">
      <t>デンワ</t>
    </rPh>
    <rPh sb="2" eb="4">
      <t>バンゴウ</t>
    </rPh>
    <phoneticPr fontId="26"/>
  </si>
  <si>
    <t>会社名</t>
    <rPh sb="0" eb="3">
      <t>カイシャメイ</t>
    </rPh>
    <phoneticPr fontId="44"/>
  </si>
  <si>
    <t>郵便番号</t>
    <rPh sb="0" eb="4">
      <t>ユウビンバンゴウ</t>
    </rPh>
    <phoneticPr fontId="36"/>
  </si>
  <si>
    <t>県/市町村名</t>
    <phoneticPr fontId="36"/>
  </si>
  <si>
    <t>町域/番地等</t>
    <phoneticPr fontId="36"/>
  </si>
  <si>
    <t>建物名</t>
    <rPh sb="0" eb="2">
      <t>タテモノ</t>
    </rPh>
    <rPh sb="2" eb="3">
      <t>メイ</t>
    </rPh>
    <phoneticPr fontId="36"/>
  </si>
  <si>
    <t>備考欄</t>
    <rPh sb="2" eb="3">
      <t>ラン</t>
    </rPh>
    <phoneticPr fontId="44"/>
  </si>
  <si>
    <t>分析項目</t>
    <rPh sb="0" eb="2">
      <t>ブンセキ</t>
    </rPh>
    <rPh sb="2" eb="4">
      <t>コウモク</t>
    </rPh>
    <phoneticPr fontId="26"/>
  </si>
  <si>
    <t>　　　
目的　　　　　</t>
    <rPh sb="4" eb="6">
      <t>モクテキ</t>
    </rPh>
    <phoneticPr fontId="26"/>
  </si>
  <si>
    <t>［含有：JIS K 5674］　附属書A（規定）塗膜中の鉛の定量　/　附属書B（規定）塗膜中のクロムの定量</t>
    <phoneticPr fontId="26"/>
  </si>
  <si>
    <t xml:space="preserve">[溶出：環告13号］　　産業廃棄物に含まれる金属等の検定方法　昭和48年2月17日　環境庁告示13号
</t>
    <phoneticPr fontId="26"/>
  </si>
  <si>
    <t>0.01mg/100c㎡</t>
    <phoneticPr fontId="26"/>
  </si>
  <si>
    <t>（１）ＰＣＢ廃棄物に該当しないかの確認</t>
  </si>
  <si>
    <t>（１）ＰＣＢ廃棄物に該当しないかの確認</t>
    <phoneticPr fontId="44"/>
  </si>
  <si>
    <t>返送先</t>
    <rPh sb="0" eb="2">
      <t>ヘンソウ</t>
    </rPh>
    <rPh sb="2" eb="3">
      <t>サキ</t>
    </rPh>
    <phoneticPr fontId="44"/>
  </si>
  <si>
    <t>その他(右に記載ください→→→)</t>
    <rPh sb="2" eb="3">
      <t>ホカ</t>
    </rPh>
    <phoneticPr fontId="44"/>
  </si>
  <si>
    <t>※初めてご依頼のお客様は営業担当がお電話にて説明致します。お気軽にご連絡ください。</t>
    <rPh sb="1" eb="2">
      <t>ハジ</t>
    </rPh>
    <rPh sb="5" eb="7">
      <t>イライ</t>
    </rPh>
    <rPh sb="9" eb="11">
      <t>キャクサマ</t>
    </rPh>
    <rPh sb="12" eb="14">
      <t>エイギョウ</t>
    </rPh>
    <rPh sb="14" eb="16">
      <t>タントウ</t>
    </rPh>
    <rPh sb="18" eb="20">
      <t>デンワ</t>
    </rPh>
    <rPh sb="22" eb="24">
      <t>セツメイ</t>
    </rPh>
    <rPh sb="24" eb="25">
      <t>イタ</t>
    </rPh>
    <rPh sb="30" eb="32">
      <t>キガル</t>
    </rPh>
    <rPh sb="34" eb="36">
      <t>レンラク</t>
    </rPh>
    <phoneticPr fontId="44"/>
  </si>
  <si>
    <t>0.15mg/kg</t>
  </si>
  <si>
    <t>下限値</t>
    <rPh sb="0" eb="2">
      <t>カゲンチ</t>
    </rPh>
    <phoneticPr fontId="26"/>
  </si>
  <si>
    <t xml:space="preserve">[底質調査方法］　平成24年8月　水・大気環境局
</t>
    <phoneticPr fontId="26"/>
  </si>
  <si>
    <t>報告書送付先と同じ</t>
    <rPh sb="0" eb="3">
      <t>ホウコクショ</t>
    </rPh>
    <phoneticPr fontId="44"/>
  </si>
  <si>
    <t>請求書</t>
    <rPh sb="0" eb="3">
      <t>セイキュウショ</t>
    </rPh>
    <phoneticPr fontId="26"/>
  </si>
  <si>
    <t>報告書</t>
    <rPh sb="0" eb="3">
      <t>ホウコクショ</t>
    </rPh>
    <phoneticPr fontId="26"/>
  </si>
  <si>
    <t>報告書送付先</t>
    <rPh sb="0" eb="3">
      <t>ホウコクショ</t>
    </rPh>
    <rPh sb="3" eb="6">
      <t>ソウフサキ</t>
    </rPh>
    <phoneticPr fontId="26"/>
  </si>
  <si>
    <t>請求書送付先</t>
    <rPh sb="0" eb="3">
      <t>セイキュウショ</t>
    </rPh>
    <rPh sb="3" eb="6">
      <t>ソウフサキ</t>
    </rPh>
    <phoneticPr fontId="26"/>
  </si>
  <si>
    <t>１．お客様情報</t>
    <rPh sb="3" eb="4">
      <t>キャク</t>
    </rPh>
    <rPh sb="4" eb="5">
      <t>サマ</t>
    </rPh>
    <rPh sb="5" eb="7">
      <t>ジョウホウ</t>
    </rPh>
    <phoneticPr fontId="44"/>
  </si>
  <si>
    <t>２．案件概要</t>
    <rPh sb="2" eb="4">
      <t>アンケン</t>
    </rPh>
    <rPh sb="4" eb="6">
      <t>ガイヨウ</t>
    </rPh>
    <phoneticPr fontId="44"/>
  </si>
  <si>
    <t>３．速報について</t>
  </si>
  <si>
    <t>５．送付先</t>
  </si>
  <si>
    <t>６．試料の返却</t>
    <rPh sb="2" eb="4">
      <t>シリョウ</t>
    </rPh>
    <rPh sb="5" eb="7">
      <t>ヘンキャク</t>
    </rPh>
    <phoneticPr fontId="11"/>
  </si>
  <si>
    <t>５．１報告書送付先</t>
    <phoneticPr fontId="44"/>
  </si>
  <si>
    <t>５．２請求書送付先</t>
    <phoneticPr fontId="44"/>
  </si>
  <si>
    <t>入力チェック表</t>
    <rPh sb="0" eb="2">
      <t>ニュウリョク</t>
    </rPh>
    <rPh sb="6" eb="7">
      <t>ヒョウ</t>
    </rPh>
    <phoneticPr fontId="26"/>
  </si>
  <si>
    <t>項目</t>
    <rPh sb="0" eb="2">
      <t>コウモク</t>
    </rPh>
    <phoneticPr fontId="26"/>
  </si>
  <si>
    <t>同意確認</t>
    <phoneticPr fontId="26"/>
  </si>
  <si>
    <t>1.お客様情報</t>
    <rPh sb="3" eb="5">
      <t>キャクサマ</t>
    </rPh>
    <rPh sb="5" eb="7">
      <t>ジョウホウ</t>
    </rPh>
    <phoneticPr fontId="26"/>
  </si>
  <si>
    <t>2.案件情報</t>
    <rPh sb="2" eb="4">
      <t>アンケン</t>
    </rPh>
    <rPh sb="4" eb="6">
      <t>ジョウホウ</t>
    </rPh>
    <phoneticPr fontId="26"/>
  </si>
  <si>
    <t>3.速報について</t>
    <rPh sb="2" eb="4">
      <t>ソクホウ</t>
    </rPh>
    <phoneticPr fontId="26"/>
  </si>
  <si>
    <t>4.成果品について</t>
    <rPh sb="2" eb="4">
      <t>セイカ</t>
    </rPh>
    <rPh sb="4" eb="5">
      <t>ヒン</t>
    </rPh>
    <phoneticPr fontId="26"/>
  </si>
  <si>
    <t>5.送付先</t>
    <rPh sb="2" eb="5">
      <t>ソウフサキ</t>
    </rPh>
    <phoneticPr fontId="26"/>
  </si>
  <si>
    <t>5.1報告書送付先</t>
    <rPh sb="3" eb="6">
      <t>ホウコクショ</t>
    </rPh>
    <rPh sb="6" eb="9">
      <t>ソウフサキ</t>
    </rPh>
    <phoneticPr fontId="26"/>
  </si>
  <si>
    <t>5.2請求書送付先</t>
    <rPh sb="3" eb="6">
      <t>セイキュウショ</t>
    </rPh>
    <rPh sb="6" eb="9">
      <t>ソウフサキ</t>
    </rPh>
    <phoneticPr fontId="26"/>
  </si>
  <si>
    <t>6.試料返却</t>
    <rPh sb="2" eb="4">
      <t>シリョウ</t>
    </rPh>
    <rPh sb="4" eb="6">
      <t>ヘンキャク</t>
    </rPh>
    <phoneticPr fontId="26"/>
  </si>
  <si>
    <t>残入力セル</t>
    <rPh sb="0" eb="1">
      <t>ザン</t>
    </rPh>
    <rPh sb="1" eb="3">
      <t>ニュウリョク</t>
    </rPh>
    <phoneticPr fontId="26"/>
  </si>
  <si>
    <t>ご依頼試料数</t>
    <rPh sb="1" eb="3">
      <t>イライ</t>
    </rPh>
    <rPh sb="3" eb="5">
      <t>シリョウ</t>
    </rPh>
    <rPh sb="5" eb="6">
      <t>スウ</t>
    </rPh>
    <phoneticPr fontId="26"/>
  </si>
  <si>
    <t>同意確認</t>
    <rPh sb="0" eb="2">
      <t>ドウイ</t>
    </rPh>
    <rPh sb="2" eb="4">
      <t>カクニン</t>
    </rPh>
    <phoneticPr fontId="9"/>
  </si>
  <si>
    <t>必須セル</t>
    <rPh sb="0" eb="2">
      <t>ヒッス</t>
    </rPh>
    <phoneticPr fontId="9"/>
  </si>
  <si>
    <t>３．速報について</t>
    <rPh sb="2" eb="4">
      <t>ソクホウ</t>
    </rPh>
    <phoneticPr fontId="44"/>
  </si>
  <si>
    <t>入力待ちセル</t>
    <rPh sb="0" eb="2">
      <t>ニュウリョク</t>
    </rPh>
    <rPh sb="2" eb="3">
      <t>マ</t>
    </rPh>
    <phoneticPr fontId="9"/>
  </si>
  <si>
    <t>４．成果品について</t>
    <rPh sb="2" eb="4">
      <t>セイカ</t>
    </rPh>
    <rPh sb="4" eb="5">
      <t>ヒン</t>
    </rPh>
    <phoneticPr fontId="44"/>
  </si>
  <si>
    <t>５．１報告書送付先</t>
    <rPh sb="3" eb="6">
      <t>ホウコクショ</t>
    </rPh>
    <rPh sb="6" eb="8">
      <t>ソウフ</t>
    </rPh>
    <rPh sb="8" eb="9">
      <t>サキ</t>
    </rPh>
    <phoneticPr fontId="9"/>
  </si>
  <si>
    <t>５．２請求書送付先</t>
    <rPh sb="3" eb="6">
      <t>セイキュウショ</t>
    </rPh>
    <rPh sb="6" eb="8">
      <t>ソウフ</t>
    </rPh>
    <rPh sb="8" eb="9">
      <t>サキ</t>
    </rPh>
    <phoneticPr fontId="9"/>
  </si>
  <si>
    <t>5.送付先</t>
    <rPh sb="2" eb="5">
      <t>ソウフサキ</t>
    </rPh>
    <phoneticPr fontId="9"/>
  </si>
  <si>
    <t>報告書送付先</t>
    <rPh sb="0" eb="3">
      <t>ホウコクショ</t>
    </rPh>
    <rPh sb="3" eb="6">
      <t>ソウフサキ</t>
    </rPh>
    <phoneticPr fontId="9"/>
  </si>
  <si>
    <t>請求書送付先</t>
    <rPh sb="0" eb="3">
      <t>セイキュウショ</t>
    </rPh>
    <rPh sb="3" eb="6">
      <t>ソウフサキ</t>
    </rPh>
    <phoneticPr fontId="9"/>
  </si>
  <si>
    <t>５．送付先</t>
    <rPh sb="2" eb="4">
      <t>ソウフ</t>
    </rPh>
    <rPh sb="4" eb="5">
      <t>サキ</t>
    </rPh>
    <phoneticPr fontId="9"/>
  </si>
  <si>
    <t>試料数</t>
    <rPh sb="0" eb="2">
      <t>シリョウ</t>
    </rPh>
    <rPh sb="2" eb="3">
      <t>スウ</t>
    </rPh>
    <phoneticPr fontId="9"/>
  </si>
  <si>
    <t>　　　　青いセルに入力をお願いします。</t>
    <rPh sb="4" eb="5">
      <t>アオ</t>
    </rPh>
    <rPh sb="9" eb="11">
      <t>ニュウリョク</t>
    </rPh>
    <rPh sb="13" eb="14">
      <t>ネガ</t>
    </rPh>
    <phoneticPr fontId="44"/>
  </si>
  <si>
    <t>６．試料の返却</t>
    <rPh sb="2" eb="4">
      <t>シリョウ</t>
    </rPh>
    <rPh sb="5" eb="7">
      <t>ヘンキャク</t>
    </rPh>
    <phoneticPr fontId="9"/>
  </si>
  <si>
    <t>お問い合わせください</t>
    <rPh sb="0" eb="1">
      <t>ト</t>
    </rPh>
    <rPh sb="2" eb="3">
      <t>ア</t>
    </rPh>
    <phoneticPr fontId="44"/>
  </si>
  <si>
    <t>平成</t>
    <rPh sb="0" eb="2">
      <t>ヘイセイ</t>
    </rPh>
    <phoneticPr fontId="44"/>
  </si>
  <si>
    <t>例：
100</t>
    <rPh sb="0" eb="1">
      <t>レイ</t>
    </rPh>
    <phoneticPr fontId="44"/>
  </si>
  <si>
    <t>例：AB-C形</t>
    <rPh sb="0" eb="1">
      <t>レイ</t>
    </rPh>
    <rPh sb="6" eb="7">
      <t>カタ</t>
    </rPh>
    <phoneticPr fontId="26"/>
  </si>
  <si>
    <t>注文書（PCB）</t>
    <rPh sb="0" eb="3">
      <t>チュウモンショ</t>
    </rPh>
    <phoneticPr fontId="44"/>
  </si>
  <si>
    <t>注文書PCB(控）　</t>
    <rPh sb="0" eb="3">
      <t>チュウモンショ</t>
    </rPh>
    <rPh sb="7" eb="8">
      <t>ヒカ</t>
    </rPh>
    <phoneticPr fontId="26"/>
  </si>
  <si>
    <t>部署名/氏名</t>
    <rPh sb="0" eb="2">
      <t>ブショ</t>
    </rPh>
    <rPh sb="2" eb="3">
      <t>メイ</t>
    </rPh>
    <rPh sb="4" eb="6">
      <t>シメイ</t>
    </rPh>
    <phoneticPr fontId="43"/>
  </si>
  <si>
    <t>【１．お客様情報】</t>
    <rPh sb="4" eb="6">
      <t>キャクサマ</t>
    </rPh>
    <rPh sb="6" eb="8">
      <t>ジョウホウ</t>
    </rPh>
    <phoneticPr fontId="43"/>
  </si>
  <si>
    <t>住所</t>
    <rPh sb="0" eb="2">
      <t>ジュウショ</t>
    </rPh>
    <phoneticPr fontId="43"/>
  </si>
  <si>
    <t>ご連絡先</t>
    <rPh sb="1" eb="4">
      <t>レンラクサキ</t>
    </rPh>
    <phoneticPr fontId="43"/>
  </si>
  <si>
    <t>業務件名</t>
    <rPh sb="0" eb="2">
      <t>ギョウム</t>
    </rPh>
    <rPh sb="2" eb="4">
      <t>ケンメイ</t>
    </rPh>
    <phoneticPr fontId="44"/>
  </si>
  <si>
    <t>証明書/報告書宛名</t>
    <rPh sb="0" eb="3">
      <t>ショウメイショ</t>
    </rPh>
    <rPh sb="4" eb="7">
      <t>ホウコクショ</t>
    </rPh>
    <rPh sb="7" eb="9">
      <t>アテナ</t>
    </rPh>
    <phoneticPr fontId="44"/>
  </si>
  <si>
    <t>４．成果品について</t>
    <phoneticPr fontId="44"/>
  </si>
  <si>
    <t>【２．案件概要】【４．成果品について】等抜粋</t>
    <rPh sb="3" eb="5">
      <t>アンケン</t>
    </rPh>
    <rPh sb="5" eb="7">
      <t>ガイヨウ</t>
    </rPh>
    <rPh sb="19" eb="20">
      <t>トウ</t>
    </rPh>
    <rPh sb="20" eb="22">
      <t>バッスイ</t>
    </rPh>
    <phoneticPr fontId="43"/>
  </si>
  <si>
    <t>製造番号など識別名称</t>
    <rPh sb="0" eb="2">
      <t>セイゾウ</t>
    </rPh>
    <rPh sb="2" eb="4">
      <t>バンゴウ</t>
    </rPh>
    <rPh sb="6" eb="8">
      <t>シキベツ</t>
    </rPh>
    <rPh sb="8" eb="10">
      <t>メイショウ</t>
    </rPh>
    <phoneticPr fontId="26"/>
  </si>
  <si>
    <t>【試料別情報】抜粋</t>
    <rPh sb="1" eb="3">
      <t>シリョウ</t>
    </rPh>
    <rPh sb="3" eb="4">
      <t>ベツ</t>
    </rPh>
    <rPh sb="4" eb="6">
      <t>ジョウホウ</t>
    </rPh>
    <rPh sb="7" eb="9">
      <t>バッスイ</t>
    </rPh>
    <phoneticPr fontId="43"/>
  </si>
  <si>
    <t>S</t>
    <phoneticPr fontId="44"/>
  </si>
  <si>
    <t>お客様情報と同じ</t>
    <rPh sb="1" eb="3">
      <t>キャクサマ</t>
    </rPh>
    <rPh sb="3" eb="5">
      <t>ジョウホウ</t>
    </rPh>
    <phoneticPr fontId="26"/>
  </si>
  <si>
    <t>お客様情報と同じ</t>
    <phoneticPr fontId="26"/>
  </si>
  <si>
    <t>請求書送付先と同じ</t>
    <phoneticPr fontId="44"/>
  </si>
  <si>
    <t>報告書送付先と同じ</t>
    <phoneticPr fontId="44"/>
  </si>
  <si>
    <t>あり    (着払いでの送付となります）</t>
    <rPh sb="7" eb="9">
      <t>チャクバラ</t>
    </rPh>
    <phoneticPr fontId="10"/>
  </si>
  <si>
    <t>東京事業所(東京土壌)</t>
    <rPh sb="6" eb="8">
      <t>トウキョウ</t>
    </rPh>
    <rPh sb="8" eb="10">
      <t>ドジョウ</t>
    </rPh>
    <phoneticPr fontId="44"/>
  </si>
  <si>
    <t>東京事業所(東日本土壌)</t>
    <rPh sb="6" eb="7">
      <t>ヒガシ</t>
    </rPh>
    <rPh sb="7" eb="9">
      <t>ニホン</t>
    </rPh>
    <rPh sb="9" eb="11">
      <t>ドジョウ</t>
    </rPh>
    <phoneticPr fontId="44"/>
  </si>
  <si>
    <t>東京事業所(東日本環境)</t>
    <rPh sb="6" eb="7">
      <t>ヒガシ</t>
    </rPh>
    <rPh sb="7" eb="9">
      <t>ニホン</t>
    </rPh>
    <rPh sb="9" eb="11">
      <t>カンキョウ</t>
    </rPh>
    <phoneticPr fontId="44"/>
  </si>
  <si>
    <t>横浜本社</t>
    <rPh sb="0" eb="2">
      <t>ヨコハマ</t>
    </rPh>
    <rPh sb="2" eb="4">
      <t>ホンシャ</t>
    </rPh>
    <phoneticPr fontId="44"/>
  </si>
  <si>
    <t>北関東事業所</t>
    <rPh sb="0" eb="1">
      <t>キタ</t>
    </rPh>
    <rPh sb="1" eb="3">
      <t>カントウ</t>
    </rPh>
    <rPh sb="3" eb="6">
      <t>ジギョウショ</t>
    </rPh>
    <phoneticPr fontId="44"/>
  </si>
  <si>
    <t>大阪事業所</t>
    <phoneticPr fontId="44"/>
  </si>
  <si>
    <t>Gunma_customersupport@eurofins.com</t>
    <phoneticPr fontId="26"/>
  </si>
  <si>
    <t>試料の返却先</t>
    <rPh sb="0" eb="2">
      <t>シリョウ</t>
    </rPh>
    <rPh sb="3" eb="5">
      <t>ヘンキャク</t>
    </rPh>
    <rPh sb="5" eb="6">
      <t>サキ</t>
    </rPh>
    <phoneticPr fontId="26"/>
  </si>
  <si>
    <t>不含(0.5mg/kg以下)</t>
  </si>
  <si>
    <t>5000mg/kg以上</t>
  </si>
  <si>
    <t xml:space="preserve">不明 </t>
  </si>
  <si>
    <t>0.5～5000mg/kg</t>
    <phoneticPr fontId="44"/>
  </si>
  <si>
    <t>31点を超える場合は新たなエクセルファイルに入力をお願いします。(新しいシートの追加はできません）</t>
    <rPh sb="2" eb="3">
      <t>テン</t>
    </rPh>
    <rPh sb="4" eb="5">
      <t>コ</t>
    </rPh>
    <rPh sb="7" eb="9">
      <t>バアイ</t>
    </rPh>
    <rPh sb="10" eb="11">
      <t>アラ</t>
    </rPh>
    <rPh sb="22" eb="24">
      <t>ニュウリョク</t>
    </rPh>
    <rPh sb="26" eb="27">
      <t>ネガ</t>
    </rPh>
    <rPh sb="33" eb="34">
      <t>アタラ</t>
    </rPh>
    <rPh sb="40" eb="42">
      <t>ツイカ</t>
    </rPh>
    <phoneticPr fontId="44"/>
  </si>
  <si>
    <t>H</t>
    <phoneticPr fontId="44"/>
  </si>
  <si>
    <t>（２）ＰＣＢ廃棄物が低濃度/高濃度の該当性判断</t>
    <rPh sb="18" eb="20">
      <t>ガイトウ</t>
    </rPh>
    <rPh sb="20" eb="21">
      <t>セイ</t>
    </rPh>
    <rPh sb="21" eb="23">
      <t>ハンダン</t>
    </rPh>
    <phoneticPr fontId="26"/>
  </si>
  <si>
    <t>（２）ＰＣＢ廃棄物が低濃度/高濃度の該当性判断</t>
    <phoneticPr fontId="44"/>
  </si>
  <si>
    <t>（２）ＰＣＢ廃棄物の低濃度/高濃度　該当性判断</t>
    <rPh sb="18" eb="20">
      <t>ガイトウ</t>
    </rPh>
    <rPh sb="20" eb="21">
      <t>セイ</t>
    </rPh>
    <rPh sb="21" eb="23">
      <t>ハンダン</t>
    </rPh>
    <phoneticPr fontId="26"/>
  </si>
  <si>
    <t>通常納期　速報納期一覧</t>
    <rPh sb="0" eb="2">
      <t>ツウジョウ</t>
    </rPh>
    <rPh sb="2" eb="4">
      <t>ノウキ</t>
    </rPh>
    <rPh sb="5" eb="7">
      <t>ソクホウ</t>
    </rPh>
    <rPh sb="7" eb="9">
      <t>ノウキ</t>
    </rPh>
    <rPh sb="9" eb="11">
      <t>イチラン</t>
    </rPh>
    <phoneticPr fontId="44"/>
  </si>
  <si>
    <t>ご指定日あり（直接こちらにご入力ください）</t>
    <phoneticPr fontId="26"/>
  </si>
  <si>
    <t>速報の様式</t>
    <rPh sb="0" eb="2">
      <t>ソクホウ</t>
    </rPh>
    <rPh sb="3" eb="5">
      <t>ヨウシキ</t>
    </rPh>
    <phoneticPr fontId="26"/>
  </si>
  <si>
    <t>EXCEL</t>
  </si>
  <si>
    <t>PDF＋EXCEL</t>
  </si>
  <si>
    <t>FAX</t>
  </si>
  <si>
    <t>高濃度(5000mg/kg以上)</t>
    <rPh sb="0" eb="3">
      <t>コウノウド</t>
    </rPh>
    <phoneticPr fontId="44"/>
  </si>
  <si>
    <t>引き取り</t>
    <rPh sb="0" eb="1">
      <t>ヒ</t>
    </rPh>
    <rPh sb="2" eb="3">
      <t>ト</t>
    </rPh>
    <phoneticPr fontId="26"/>
  </si>
  <si>
    <t>自社採取</t>
    <rPh sb="0" eb="2">
      <t>ジシャ</t>
    </rPh>
    <rPh sb="2" eb="4">
      <t>サイシュ</t>
    </rPh>
    <phoneticPr fontId="26"/>
  </si>
  <si>
    <t>搬入区分</t>
    <rPh sb="0" eb="2">
      <t>ハンニュウ</t>
    </rPh>
    <rPh sb="2" eb="4">
      <t>クブン</t>
    </rPh>
    <phoneticPr fontId="26"/>
  </si>
  <si>
    <t>試料数</t>
    <rPh sb="0" eb="2">
      <t>シリョウ</t>
    </rPh>
    <rPh sb="2" eb="3">
      <t>スウ</t>
    </rPh>
    <phoneticPr fontId="26"/>
  </si>
  <si>
    <t>小分類</t>
    <rPh sb="0" eb="3">
      <t>ショウブンルイ</t>
    </rPh>
    <phoneticPr fontId="26"/>
  </si>
  <si>
    <t>お問い合わせください</t>
    <phoneticPr fontId="44"/>
  </si>
  <si>
    <t>目的(2)をご選択ください</t>
    <rPh sb="0" eb="1">
      <t>モクテキ</t>
    </rPh>
    <rPh sb="7" eb="9">
      <t>センタク</t>
    </rPh>
    <phoneticPr fontId="44"/>
  </si>
  <si>
    <t>目的(1)をご選択ください</t>
    <rPh sb="0" eb="1">
      <t>モクテキ</t>
    </rPh>
    <rPh sb="7" eb="9">
      <t>センタク</t>
    </rPh>
    <phoneticPr fontId="44"/>
  </si>
  <si>
    <t>速報ファイル様式</t>
    <rPh sb="0" eb="2">
      <t>ソクホウ</t>
    </rPh>
    <rPh sb="6" eb="8">
      <t>ヨウシキ</t>
    </rPh>
    <phoneticPr fontId="11"/>
  </si>
  <si>
    <t>報告書備考欄</t>
    <rPh sb="0" eb="3">
      <t>ホウコクショ</t>
    </rPh>
    <rPh sb="3" eb="5">
      <t>ビコウ</t>
    </rPh>
    <rPh sb="5" eb="6">
      <t>ラン</t>
    </rPh>
    <phoneticPr fontId="26"/>
  </si>
  <si>
    <t>その他
報告書記載事項</t>
    <phoneticPr fontId="44"/>
  </si>
  <si>
    <t>なし　(PCB含有時は契約内容に記載の通り)</t>
    <rPh sb="16" eb="18">
      <t>キサイ</t>
    </rPh>
    <rPh sb="19" eb="20">
      <t>トオ</t>
    </rPh>
    <phoneticPr fontId="26"/>
  </si>
  <si>
    <t xml:space="preserve">[厚生省告示192号別表第3]　　特別管理一般廃棄物及び特別管理産業廃棄物に係る基準の検定方法 　　　　平成4年7月3日 厚生省告示192号
</t>
    <phoneticPr fontId="26"/>
  </si>
  <si>
    <t>[低濃度ＰＣＢ第5版]　　低濃度ＰＣＢ含有廃棄物に関する測定方法（第5版）令和2年10 月 　　　　環境省</t>
    <phoneticPr fontId="26"/>
  </si>
  <si>
    <t>[簡易法]　　絶縁油中の微量ＰＣＢに関する簡易測定法マニュアル（第3版）平成23年5月 　　　　環境省</t>
    <phoneticPr fontId="26"/>
  </si>
  <si>
    <t>HRMS法 (DMSO処理)(※3)</t>
    <rPh sb="4" eb="5">
      <t>ホウ</t>
    </rPh>
    <rPh sb="11" eb="13">
      <t>ショリ</t>
    </rPh>
    <phoneticPr fontId="26"/>
  </si>
  <si>
    <t>速報
納期
(営業日)</t>
    <rPh sb="0" eb="2">
      <t>ソクホウ</t>
    </rPh>
    <rPh sb="3" eb="5">
      <t>ノウキ</t>
    </rPh>
    <rPh sb="7" eb="10">
      <t>エイギョウビ</t>
    </rPh>
    <phoneticPr fontId="26"/>
  </si>
  <si>
    <t>注文書(控)へ</t>
    <phoneticPr fontId="44"/>
  </si>
  <si>
    <t>採取者は専用の欄でご記入があれば記載されます。
その他に記載したい事項があればご記入ください。</t>
    <rPh sb="0" eb="2">
      <t>サイシュ</t>
    </rPh>
    <rPh sb="2" eb="3">
      <t>シャ</t>
    </rPh>
    <rPh sb="4" eb="6">
      <t>センヨウ</t>
    </rPh>
    <rPh sb="7" eb="8">
      <t>ラン</t>
    </rPh>
    <rPh sb="10" eb="12">
      <t>キニュウ</t>
    </rPh>
    <rPh sb="16" eb="18">
      <t>キサイ</t>
    </rPh>
    <rPh sb="26" eb="27">
      <t>ホカ</t>
    </rPh>
    <rPh sb="28" eb="30">
      <t>キサイ</t>
    </rPh>
    <rPh sb="33" eb="35">
      <t>ジコウ</t>
    </rPh>
    <rPh sb="40" eb="42">
      <t>キニュウ</t>
    </rPh>
    <phoneticPr fontId="44"/>
  </si>
  <si>
    <t>(参考)
下限値</t>
    <phoneticPr fontId="44"/>
  </si>
  <si>
    <t>10mL</t>
    <phoneticPr fontId="26"/>
  </si>
  <si>
    <t>（5mL）</t>
    <phoneticPr fontId="26"/>
  </si>
  <si>
    <t>100g</t>
    <phoneticPr fontId="26"/>
  </si>
  <si>
    <t xml:space="preserve">100g </t>
    <phoneticPr fontId="26"/>
  </si>
  <si>
    <t>（50g）</t>
    <phoneticPr fontId="26"/>
  </si>
  <si>
    <t>100c㎡以上、2箇所以上からの合計</t>
    <phoneticPr fontId="26"/>
  </si>
  <si>
    <t>1kg</t>
    <phoneticPr fontId="26"/>
  </si>
  <si>
    <t>（200g）</t>
    <phoneticPr fontId="26"/>
  </si>
  <si>
    <t xml:space="preserve"> （200g）</t>
    <phoneticPr fontId="26"/>
  </si>
  <si>
    <t>（10g）</t>
    <phoneticPr fontId="26"/>
  </si>
  <si>
    <t>数10g</t>
    <phoneticPr fontId="26"/>
  </si>
  <si>
    <t xml:space="preserve"> （10g）</t>
    <phoneticPr fontId="26"/>
  </si>
  <si>
    <t xml:space="preserve"> （10g）　</t>
    <phoneticPr fontId="26"/>
  </si>
  <si>
    <t>10g</t>
    <phoneticPr fontId="26"/>
  </si>
  <si>
    <t>500c㎡</t>
    <phoneticPr fontId="26"/>
  </si>
  <si>
    <t>100g　</t>
    <phoneticPr fontId="26"/>
  </si>
  <si>
    <t>20g</t>
    <phoneticPr fontId="26"/>
  </si>
  <si>
    <t>（20g）</t>
    <phoneticPr fontId="26"/>
  </si>
  <si>
    <t>Pb：600mg/kg、Cr：300mg/kg</t>
    <phoneticPr fontId="26"/>
  </si>
  <si>
    <t>（※1）GC/QMS法にて実施、塗膜の性状上分析が困難であった場合は、GC/HRMS法に変更(追加料金不要）</t>
    <phoneticPr fontId="26"/>
  </si>
  <si>
    <t>ＰＣＢ分析項目一覧表</t>
    <rPh sb="3" eb="5">
      <t>ブンセキ</t>
    </rPh>
    <rPh sb="5" eb="7">
      <t>コウモク</t>
    </rPh>
    <rPh sb="7" eb="9">
      <t>イチラン</t>
    </rPh>
    <rPh sb="9" eb="10">
      <t>ヒョウ</t>
    </rPh>
    <phoneticPr fontId="26"/>
  </si>
  <si>
    <t>　　　　　抽出操作：「低濃度ＰＣＢ含有廃棄物に関する測定方法(第5版)」 第2章 8　／　前処理及び測定：「絶縁油中の微量 ＰＣＢ に関する簡易測定法マニュアル（第3版）」2.4.1(GC/QMS法)</t>
  </si>
  <si>
    <t>　　　　抽出操作：「低濃度ＰＣＢ含有廃棄物に関する測定方法(第5版)」 第2章 8　／　前処理及び測定：「絶縁油中の微量 ＰＣＢ に関する簡易測定法マニュアル（第3版）」2.2.1 (GC/HRMS法)　</t>
  </si>
  <si>
    <t>（※2）抽出操作：「低濃度ＰＣＢ含有廃棄物に関する測定方法(第5版)」 第2章 8　／　前処理及び測定：「絶縁油中の微量 ＰＣＢ に関する簡易測定法マニュアル（第3版）」2.2.1 (GC/HRMS法)　</t>
  </si>
  <si>
    <t>（※3）抽出操作：「低濃度ＰＣＢ含有廃棄物に関する測定方法(第5版) 」第2章 8　／　前処理及び測定：「特別管理一般廃棄物及び特別管理産業廃棄物に係る基準の検定方法」別表第二 (GC/HRMS法)</t>
  </si>
  <si>
    <t>[ガラス瓶]</t>
    <rPh sb="2" eb="3">
      <t>ビン</t>
    </rPh>
    <phoneticPr fontId="26"/>
  </si>
  <si>
    <t>[ジップ袋・ガラス瓶等]</t>
    <rPh sb="9" eb="10">
      <t>ビン</t>
    </rPh>
    <phoneticPr fontId="26"/>
  </si>
  <si>
    <t>セット項目あり：
150g～300g</t>
    <phoneticPr fontId="26"/>
  </si>
  <si>
    <t>特急対応</t>
    <rPh sb="0" eb="2">
      <t>トッキュウ</t>
    </rPh>
    <rPh sb="2" eb="4">
      <t>タイオウ</t>
    </rPh>
    <phoneticPr fontId="26"/>
  </si>
  <si>
    <t>[報告書記載：その他]</t>
    <phoneticPr fontId="44"/>
  </si>
  <si>
    <t>改訂履歴</t>
    <rPh sb="0" eb="2">
      <t>カイテイ</t>
    </rPh>
    <rPh sb="2" eb="4">
      <t>リレキ</t>
    </rPh>
    <phoneticPr fontId="26"/>
  </si>
  <si>
    <t>住所番地の書式設定を文字列に変更</t>
    <rPh sb="0" eb="2">
      <t>ジュウショ</t>
    </rPh>
    <rPh sb="14" eb="16">
      <t>ヘンコウ</t>
    </rPh>
    <phoneticPr fontId="26"/>
  </si>
  <si>
    <t>入力した全事項を印刷用に表示</t>
    <rPh sb="0" eb="2">
      <t>ニュウリョク</t>
    </rPh>
    <rPh sb="4" eb="5">
      <t>ゼン</t>
    </rPh>
    <rPh sb="5" eb="7">
      <t>ジコウ</t>
    </rPh>
    <rPh sb="8" eb="11">
      <t>インサツヨウ</t>
    </rPh>
    <rPh sb="12" eb="14">
      <t>ヒョウジ</t>
    </rPh>
    <phoneticPr fontId="26"/>
  </si>
  <si>
    <t>絶縁油の型式欄などが空欄だと”0”が入る点の修正</t>
    <rPh sb="0" eb="2">
      <t>ゼツエン</t>
    </rPh>
    <rPh sb="2" eb="3">
      <t>ユ</t>
    </rPh>
    <rPh sb="10" eb="12">
      <t>クウラン</t>
    </rPh>
    <rPh sb="18" eb="19">
      <t>ハイ</t>
    </rPh>
    <rPh sb="20" eb="21">
      <t>テン</t>
    </rPh>
    <rPh sb="22" eb="24">
      <t>シュウセイ</t>
    </rPh>
    <phoneticPr fontId="26"/>
  </si>
  <si>
    <t>PCBの容量、単位：「kvar」を追加</t>
    <rPh sb="4" eb="6">
      <t>ヨウリョウ</t>
    </rPh>
    <phoneticPr fontId="26"/>
  </si>
  <si>
    <t>改行不可の旨を記載。</t>
    <phoneticPr fontId="26"/>
  </si>
  <si>
    <t>速報納期、報告書納期、任意の選択の場合、色つきでわかるようにする。またグループ系のみ速報＝報告書納期にしている点について、語句の調整。</t>
    <phoneticPr fontId="26"/>
  </si>
  <si>
    <t>以前の案件をコピーして作成する場合、試料採取場所などに空欄がある注文書を読込むと、前回の情報が残ってしまいます。空白で上書きされるとありがたいです。</t>
    <phoneticPr fontId="26"/>
  </si>
  <si>
    <t>全体のスタイル刷新</t>
    <rPh sb="0" eb="2">
      <t>ゼンタイ</t>
    </rPh>
    <rPh sb="7" eb="9">
      <t>サッシン</t>
    </rPh>
    <phoneticPr fontId="26"/>
  </si>
  <si>
    <t>採取社名(報告書備考欄に記載されます）</t>
    <rPh sb="0" eb="2">
      <t>サイシュ</t>
    </rPh>
    <rPh sb="2" eb="3">
      <t>シャ</t>
    </rPh>
    <rPh sb="3" eb="4">
      <t>メイ</t>
    </rPh>
    <rPh sb="5" eb="8">
      <t>ホウコクショ</t>
    </rPh>
    <rPh sb="8" eb="10">
      <t>ビコウ</t>
    </rPh>
    <rPh sb="10" eb="11">
      <t>ラン</t>
    </rPh>
    <rPh sb="12" eb="14">
      <t>キサイ</t>
    </rPh>
    <phoneticPr fontId="44"/>
  </si>
  <si>
    <t>✓</t>
    <phoneticPr fontId="26"/>
  </si>
  <si>
    <t>注文書の採取者がハイフンの時、試料の報告書記載欄に【採取者：-】と表示となる点の修正、報告書備考欄の数式エラーの修正</t>
    <rPh sb="38" eb="39">
      <t>テン</t>
    </rPh>
    <rPh sb="40" eb="42">
      <t>シュウセイ</t>
    </rPh>
    <phoneticPr fontId="26"/>
  </si>
  <si>
    <t>指定日なし</t>
    <rPh sb="0" eb="3">
      <t>シテイビ</t>
    </rPh>
    <phoneticPr fontId="26"/>
  </si>
  <si>
    <t>製造日「-」入力を禁止</t>
    <rPh sb="0" eb="3">
      <t>セイゾウビ</t>
    </rPh>
    <rPh sb="6" eb="8">
      <t>ニュウリョク</t>
    </rPh>
    <rPh sb="9" eb="11">
      <t>キンシ</t>
    </rPh>
    <phoneticPr fontId="26"/>
  </si>
  <si>
    <t>kvar</t>
  </si>
  <si>
    <t>定額容量「－」「―」入力時に取り込まれない設定。</t>
    <rPh sb="0" eb="2">
      <t>テイガク</t>
    </rPh>
    <rPh sb="2" eb="4">
      <t>ヨウリョウ</t>
    </rPh>
    <rPh sb="10" eb="12">
      <t>ニュウリョク</t>
    </rPh>
    <rPh sb="12" eb="13">
      <t>ジ</t>
    </rPh>
    <rPh sb="14" eb="15">
      <t>ト</t>
    </rPh>
    <rPh sb="16" eb="17">
      <t>コ</t>
    </rPh>
    <rPh sb="21" eb="23">
      <t>セッテイ</t>
    </rPh>
    <phoneticPr fontId="26"/>
  </si>
  <si>
    <t>分析メニューにコールタールを追加</t>
    <rPh sb="0" eb="2">
      <t>ブンセキ</t>
    </rPh>
    <rPh sb="14" eb="16">
      <t>ツイカ</t>
    </rPh>
    <phoneticPr fontId="26"/>
  </si>
  <si>
    <t>印刷用シートの数式を経由して取り込むようにならないよう数式を変更</t>
    <rPh sb="0" eb="3">
      <t>インサツヨウ</t>
    </rPh>
    <rPh sb="7" eb="9">
      <t>スウシキ</t>
    </rPh>
    <rPh sb="10" eb="12">
      <t>ケイユ</t>
    </rPh>
    <rPh sb="14" eb="15">
      <t>ト</t>
    </rPh>
    <rPh sb="16" eb="17">
      <t>コ</t>
    </rPh>
    <rPh sb="27" eb="29">
      <t>スウシキ</t>
    </rPh>
    <rPh sb="30" eb="32">
      <t>ヘンコウ</t>
    </rPh>
    <phoneticPr fontId="26"/>
  </si>
  <si>
    <t>×</t>
    <phoneticPr fontId="26"/>
  </si>
  <si>
    <t>[容器・試料返却先]</t>
    <phoneticPr fontId="26"/>
  </si>
  <si>
    <t>[成果品送付先]</t>
    <rPh sb="1" eb="3">
      <t>セイカ</t>
    </rPh>
    <rPh sb="3" eb="4">
      <t>ヒン</t>
    </rPh>
    <rPh sb="4" eb="6">
      <t>ソウフ</t>
    </rPh>
    <phoneticPr fontId="26"/>
  </si>
  <si>
    <t>[請求書送付先]</t>
    <rPh sb="1" eb="4">
      <t>セイキュウショ</t>
    </rPh>
    <rPh sb="4" eb="6">
      <t>ソウフ</t>
    </rPh>
    <rPh sb="6" eb="7">
      <t>サキ</t>
    </rPh>
    <phoneticPr fontId="26"/>
  </si>
  <si>
    <t>[請求書お客様管理番号]</t>
    <rPh sb="1" eb="4">
      <t>セイキュウショ</t>
    </rPh>
    <rPh sb="5" eb="7">
      <t>キャクサマ</t>
    </rPh>
    <rPh sb="7" eb="9">
      <t>カンリ</t>
    </rPh>
    <rPh sb="9" eb="11">
      <t>バンゴウ</t>
    </rPh>
    <phoneticPr fontId="26"/>
  </si>
  <si>
    <t>結合</t>
    <rPh sb="0" eb="2">
      <t>ケツゴウ</t>
    </rPh>
    <phoneticPr fontId="26"/>
  </si>
  <si>
    <t>(1)</t>
    <phoneticPr fontId="44"/>
  </si>
  <si>
    <t>(2)</t>
    <phoneticPr fontId="44"/>
  </si>
  <si>
    <t>低濃度(0.5～5000mg/kg)</t>
    <rPh sb="0" eb="3">
      <t>テイノウド</t>
    </rPh>
    <phoneticPr fontId="44"/>
  </si>
  <si>
    <t>方法指定なし(※1)</t>
    <rPh sb="0" eb="2">
      <t>ホウホウ</t>
    </rPh>
    <rPh sb="2" eb="4">
      <t>シテイ</t>
    </rPh>
    <phoneticPr fontId="26"/>
  </si>
  <si>
    <t>HRMS法(※2)</t>
    <rPh sb="4" eb="5">
      <t>ホウ</t>
    </rPh>
    <phoneticPr fontId="26"/>
  </si>
  <si>
    <t>0.05mg/kg</t>
    <phoneticPr fontId="44"/>
  </si>
  <si>
    <t>0.01μg/100c㎡</t>
    <phoneticPr fontId="26"/>
  </si>
  <si>
    <t>----</t>
    <phoneticPr fontId="44"/>
  </si>
  <si>
    <t>方法指定なし(※)PbCrセット</t>
    <rPh sb="0" eb="2">
      <t>ホウホウ</t>
    </rPh>
    <rPh sb="2" eb="4">
      <t>シテイ</t>
    </rPh>
    <phoneticPr fontId="26"/>
  </si>
  <si>
    <t>HRMS法PbCrセット</t>
    <rPh sb="4" eb="5">
      <t>ホウ</t>
    </rPh>
    <phoneticPr fontId="26"/>
  </si>
  <si>
    <t>HRMS法 (DMSO処理)PbCrセット</t>
    <rPh sb="4" eb="5">
      <t>ホウ</t>
    </rPh>
    <rPh sb="11" eb="13">
      <t>ショリ</t>
    </rPh>
    <phoneticPr fontId="26"/>
  </si>
  <si>
    <t>OKセル</t>
    <phoneticPr fontId="9"/>
  </si>
  <si>
    <t>6.試料返却</t>
    <rPh sb="2" eb="4">
      <t>シリョウ</t>
    </rPh>
    <rPh sb="4" eb="6">
      <t>ヘンキャク</t>
    </rPh>
    <phoneticPr fontId="9"/>
  </si>
  <si>
    <r>
      <t>依頼書データ送信</t>
    </r>
    <r>
      <rPr>
        <b/>
        <sz val="10"/>
        <color theme="1"/>
        <rFont val="Meiryo UI"/>
        <family val="3"/>
        <charset val="128"/>
      </rPr>
      <t>　　PDF等に変換しないで</t>
    </r>
    <r>
      <rPr>
        <b/>
        <sz val="10"/>
        <color rgb="FFFF0000"/>
        <rFont val="Meiryo UI"/>
        <family val="3"/>
        <charset val="128"/>
      </rPr>
      <t>エクセルのまま</t>
    </r>
    <r>
      <rPr>
        <b/>
        <sz val="10"/>
        <color theme="1"/>
        <rFont val="Meiryo UI"/>
        <family val="3"/>
        <charset val="128"/>
      </rPr>
      <t>、手動で添付してください。</t>
    </r>
    <rPh sb="15" eb="17">
      <t>ヘンカン</t>
    </rPh>
    <rPh sb="29" eb="31">
      <t>シュドウ</t>
    </rPh>
    <rPh sb="32" eb="34">
      <t>テンプ</t>
    </rPh>
    <phoneticPr fontId="44"/>
  </si>
  <si>
    <r>
      <t>製造番号など識別名称</t>
    </r>
    <r>
      <rPr>
        <b/>
        <sz val="10"/>
        <color rgb="FFFF0000"/>
        <rFont val="Meiryo UI"/>
        <family val="3"/>
        <charset val="128"/>
      </rPr>
      <t xml:space="preserve"> 必須</t>
    </r>
    <rPh sb="6" eb="8">
      <t>シキベツ</t>
    </rPh>
    <rPh sb="8" eb="10">
      <t>メイショウ</t>
    </rPh>
    <phoneticPr fontId="15"/>
  </si>
  <si>
    <t xml:space="preserve">・「注文書」とサンプルが届いた時点で注文を確定させて頂きます。分析保留のご指示がない際の確定後のキャンセルは費用が発生する場合がありますのでご了承ください。
</t>
    <phoneticPr fontId="44"/>
  </si>
  <si>
    <t>Pb600/Cr300mg/kg</t>
    <phoneticPr fontId="44"/>
  </si>
  <si>
    <t xml:space="preserve">連絡先(e-mail) </t>
    <phoneticPr fontId="44"/>
  </si>
  <si>
    <t>必須</t>
  </si>
  <si>
    <t>ご連絡先（電話）</t>
    <rPh sb="1" eb="4">
      <t>レンラクサキ</t>
    </rPh>
    <rPh sb="5" eb="7">
      <t>デンワ</t>
    </rPh>
    <phoneticPr fontId="36"/>
  </si>
  <si>
    <t>ご連絡先（メールアドレスまたはFAX）</t>
    <rPh sb="1" eb="4">
      <t>レンラクサキ</t>
    </rPh>
    <phoneticPr fontId="36"/>
  </si>
  <si>
    <t xml:space="preserve">分析依頼の目的 </t>
    <rPh sb="0" eb="2">
      <t>ブンセキ</t>
    </rPh>
    <rPh sb="2" eb="4">
      <t>イライ</t>
    </rPh>
    <rPh sb="5" eb="7">
      <t>モクテキ</t>
    </rPh>
    <phoneticPr fontId="26"/>
  </si>
  <si>
    <t xml:space="preserve">業務件名 </t>
    <rPh sb="0" eb="2">
      <t>ギョウム</t>
    </rPh>
    <rPh sb="2" eb="4">
      <t>ケンメイ</t>
    </rPh>
    <phoneticPr fontId="44"/>
  </si>
  <si>
    <t xml:space="preserve">証明書/報告書宛名 </t>
    <rPh sb="0" eb="3">
      <t>ショウメイショ</t>
    </rPh>
    <rPh sb="4" eb="7">
      <t>ホウコクショ</t>
    </rPh>
    <rPh sb="7" eb="9">
      <t>アテナ</t>
    </rPh>
    <phoneticPr fontId="44"/>
  </si>
  <si>
    <t xml:space="preserve">搬入方法 </t>
  </si>
  <si>
    <t>試料発送日（依頼日）</t>
    <rPh sb="0" eb="2">
      <t>シリョウ</t>
    </rPh>
    <rPh sb="2" eb="4">
      <t>ハッソウ</t>
    </rPh>
    <rPh sb="4" eb="5">
      <t>ビ</t>
    </rPh>
    <rPh sb="6" eb="8">
      <t>イライ</t>
    </rPh>
    <rPh sb="8" eb="9">
      <t>ビ</t>
    </rPh>
    <phoneticPr fontId="44"/>
  </si>
  <si>
    <t xml:space="preserve">試料到着予定日 </t>
    <rPh sb="0" eb="2">
      <t>シリョウ</t>
    </rPh>
    <rPh sb="2" eb="4">
      <t>トウチャク</t>
    </rPh>
    <rPh sb="4" eb="7">
      <t>ヨテイビ</t>
    </rPh>
    <phoneticPr fontId="44"/>
  </si>
  <si>
    <t xml:space="preserve">速報納期 </t>
    <rPh sb="0" eb="2">
      <t>ソクホウ</t>
    </rPh>
    <rPh sb="2" eb="4">
      <t>ノウキ</t>
    </rPh>
    <phoneticPr fontId="44"/>
  </si>
  <si>
    <t xml:space="preserve">報告書発行日 </t>
    <rPh sb="0" eb="3">
      <t>ホウコクショ</t>
    </rPh>
    <rPh sb="3" eb="5">
      <t>ハッコウ</t>
    </rPh>
    <rPh sb="5" eb="6">
      <t>ビ</t>
    </rPh>
    <phoneticPr fontId="44"/>
  </si>
  <si>
    <t xml:space="preserve">報告書発送方法 </t>
    <rPh sb="3" eb="5">
      <t>ハッソウ</t>
    </rPh>
    <rPh sb="5" eb="7">
      <t>ホウホウ</t>
    </rPh>
    <phoneticPr fontId="44"/>
  </si>
  <si>
    <t>報告書発行部数（部）</t>
    <rPh sb="0" eb="3">
      <t>ホウコクショ</t>
    </rPh>
    <rPh sb="3" eb="5">
      <t>ハッコウ</t>
    </rPh>
    <rPh sb="5" eb="7">
      <t>ブスウ</t>
    </rPh>
    <rPh sb="8" eb="9">
      <t>ブ</t>
    </rPh>
    <phoneticPr fontId="44"/>
  </si>
  <si>
    <t xml:space="preserve">証明書/報告書送付先(住所) </t>
    <rPh sb="11" eb="13">
      <t>ジュウショ</t>
    </rPh>
    <phoneticPr fontId="26"/>
  </si>
  <si>
    <t xml:space="preserve">ご請求先・送付先 </t>
    <rPh sb="3" eb="4">
      <t>サキ</t>
    </rPh>
    <rPh sb="5" eb="8">
      <t>ソウフサキ</t>
    </rPh>
    <phoneticPr fontId="44"/>
  </si>
  <si>
    <t xml:space="preserve">試料の返却 </t>
    <rPh sb="0" eb="2">
      <t>シリョウ</t>
    </rPh>
    <rPh sb="3" eb="5">
      <t>ヘンキャク</t>
    </rPh>
    <phoneticPr fontId="16"/>
  </si>
  <si>
    <t>返送先　</t>
    <rPh sb="0" eb="2">
      <t>ヘンソウ</t>
    </rPh>
    <rPh sb="2" eb="3">
      <t>サキ</t>
    </rPh>
    <phoneticPr fontId="16"/>
  </si>
  <si>
    <t>７．試料別情報</t>
    <rPh sb="2" eb="4">
      <t>シリョウ</t>
    </rPh>
    <rPh sb="4" eb="5">
      <t>ベツ</t>
    </rPh>
    <rPh sb="5" eb="7">
      <t>ジョウホウ</t>
    </rPh>
    <phoneticPr fontId="44"/>
  </si>
  <si>
    <t>６．試料の返却先</t>
    <rPh sb="7" eb="8">
      <t>サキ</t>
    </rPh>
    <phoneticPr fontId="44"/>
  </si>
  <si>
    <r>
      <t xml:space="preserve">分析項目 </t>
    </r>
    <r>
      <rPr>
        <b/>
        <sz val="10"/>
        <color rgb="FFFF0000"/>
        <rFont val="Meiryo UI"/>
        <family val="3"/>
        <charset val="128"/>
      </rPr>
      <t>必須　　</t>
    </r>
    <r>
      <rPr>
        <sz val="8"/>
        <rFont val="Meiryo UI"/>
        <family val="3"/>
        <charset val="128"/>
      </rPr>
      <t>(注)</t>
    </r>
    <rPh sb="0" eb="2">
      <t>ブンセキ</t>
    </rPh>
    <rPh sb="2" eb="4">
      <t>コウモク</t>
    </rPh>
    <rPh sb="10" eb="11">
      <t>チュウ</t>
    </rPh>
    <phoneticPr fontId="15"/>
  </si>
  <si>
    <r>
      <t>拭き取り面積を入力(cm</t>
    </r>
    <r>
      <rPr>
        <vertAlign val="superscript"/>
        <sz val="8"/>
        <color theme="1"/>
        <rFont val="Meiryo UI"/>
        <family val="3"/>
        <charset val="128"/>
      </rPr>
      <t>2</t>
    </r>
    <r>
      <rPr>
        <sz val="8"/>
        <color theme="1"/>
        <rFont val="Meiryo UI"/>
        <family val="3"/>
        <charset val="128"/>
      </rPr>
      <t>)</t>
    </r>
    <rPh sb="0" eb="1">
      <t>フ</t>
    </rPh>
    <rPh sb="2" eb="3">
      <t>ト</t>
    </rPh>
    <rPh sb="4" eb="6">
      <t>メンセキ</t>
    </rPh>
    <rPh sb="7" eb="9">
      <t>ニュウリョク</t>
    </rPh>
    <phoneticPr fontId="15"/>
  </si>
  <si>
    <t>［選択ください］　　
分析項目一覧表(クリック）</t>
    <rPh sb="11" eb="13">
      <t>ブンセキ</t>
    </rPh>
    <rPh sb="13" eb="15">
      <t>コウモク</t>
    </rPh>
    <rPh sb="15" eb="17">
      <t>イチラン</t>
    </rPh>
    <rPh sb="17" eb="18">
      <t>ヒョウ</t>
    </rPh>
    <phoneticPr fontId="15"/>
  </si>
  <si>
    <t>［選択］
和暦
／西暦</t>
    <rPh sb="5" eb="7">
      <t>ワレキ</t>
    </rPh>
    <rPh sb="9" eb="11">
      <t>セイレキ</t>
    </rPh>
    <phoneticPr fontId="15"/>
  </si>
  <si>
    <t>例：　A12345</t>
    <rPh sb="0" eb="1">
      <t>レイ</t>
    </rPh>
    <phoneticPr fontId="26"/>
  </si>
  <si>
    <t>西暦表記</t>
    <rPh sb="0" eb="2">
      <t>セイレキ</t>
    </rPh>
    <rPh sb="2" eb="4">
      <t>ヒョウキ</t>
    </rPh>
    <phoneticPr fontId="44"/>
  </si>
  <si>
    <t>拭き取り試験</t>
    <rPh sb="0" eb="1">
      <t>フ</t>
    </rPh>
    <rPh sb="2" eb="3">
      <t>ト</t>
    </rPh>
    <rPh sb="4" eb="6">
      <t>シケン</t>
    </rPh>
    <phoneticPr fontId="44"/>
  </si>
  <si>
    <t>鉛・クロム</t>
    <rPh sb="0" eb="1">
      <t>ナマリ</t>
    </rPh>
    <phoneticPr fontId="44"/>
  </si>
  <si>
    <t>コールタール</t>
    <phoneticPr fontId="44"/>
  </si>
  <si>
    <t>溶出：環告13号</t>
    <rPh sb="3" eb="4">
      <t>カン</t>
    </rPh>
    <rPh sb="4" eb="5">
      <t>コク</t>
    </rPh>
    <rPh sb="7" eb="8">
      <t>ゴウ</t>
    </rPh>
    <phoneticPr fontId="15"/>
  </si>
  <si>
    <t>［選択］
・分析法指定なし(※１)
・HRMS法指定(※2)
・HRMS法 (DMSO処理)(※3)</t>
    <rPh sb="6" eb="8">
      <t>ブンセキ</t>
    </rPh>
    <rPh sb="8" eb="9">
      <t>ホウ</t>
    </rPh>
    <rPh sb="9" eb="11">
      <t>シテイ</t>
    </rPh>
    <rPh sb="23" eb="24">
      <t>ホウ</t>
    </rPh>
    <rPh sb="24" eb="26">
      <t>シテイ</t>
    </rPh>
    <rPh sb="36" eb="37">
      <t>ホウ</t>
    </rPh>
    <rPh sb="43" eb="45">
      <t>ショリ</t>
    </rPh>
    <phoneticPr fontId="15"/>
  </si>
  <si>
    <t>［選択］
・JIS K 5674
・底質調査方法
・分析不要</t>
    <rPh sb="26" eb="28">
      <t>ブンセキ</t>
    </rPh>
    <rPh sb="28" eb="30">
      <t>フヨウ</t>
    </rPh>
    <phoneticPr fontId="15"/>
  </si>
  <si>
    <t>［選択］
・BaPからの換算法
・作業環境測定ガイドブック法
・分析不要</t>
    <rPh sb="17" eb="19">
      <t>サギョウ</t>
    </rPh>
    <rPh sb="19" eb="21">
      <t>カンキョウ</t>
    </rPh>
    <rPh sb="21" eb="23">
      <t>ソクテイ</t>
    </rPh>
    <rPh sb="29" eb="30">
      <t>ホウ</t>
    </rPh>
    <rPh sb="32" eb="34">
      <t>ブンセキ</t>
    </rPh>
    <rPh sb="34" eb="36">
      <t>フヨウ</t>
    </rPh>
    <phoneticPr fontId="15"/>
  </si>
  <si>
    <t>JIS K 5674</t>
  </si>
  <si>
    <t>JIS K 5674</t>
    <phoneticPr fontId="15"/>
  </si>
  <si>
    <t>底質調査方法</t>
    <rPh sb="0" eb="2">
      <t>テイシツ</t>
    </rPh>
    <rPh sb="2" eb="4">
      <t>チョウサ</t>
    </rPh>
    <rPh sb="4" eb="6">
      <t>ホウホウ</t>
    </rPh>
    <phoneticPr fontId="15"/>
  </si>
  <si>
    <t>BaPからの換算法</t>
  </si>
  <si>
    <t>BaPからの換算法</t>
    <phoneticPr fontId="44"/>
  </si>
  <si>
    <t>作業環境測定ガイドブック法</t>
    <phoneticPr fontId="44"/>
  </si>
  <si>
    <t>拭き取りの時</t>
    <rPh sb="0" eb="1">
      <t>フ</t>
    </rPh>
    <rPh sb="2" eb="3">
      <t>ト</t>
    </rPh>
    <rPh sb="5" eb="6">
      <t>トキ</t>
    </rPh>
    <phoneticPr fontId="44"/>
  </si>
  <si>
    <t>塗膜3法選択</t>
    <rPh sb="0" eb="2">
      <t>トマク</t>
    </rPh>
    <rPh sb="3" eb="4">
      <t>ポウ</t>
    </rPh>
    <rPh sb="4" eb="6">
      <t>センタク</t>
    </rPh>
    <phoneticPr fontId="44"/>
  </si>
  <si>
    <t>セット　鉛クロム</t>
    <rPh sb="4" eb="5">
      <t>ナマリ</t>
    </rPh>
    <phoneticPr fontId="44"/>
  </si>
  <si>
    <t>セット:コールタール</t>
    <phoneticPr fontId="44"/>
  </si>
  <si>
    <t>セット：13号</t>
    <rPh sb="6" eb="7">
      <t>ゴウ</t>
    </rPh>
    <phoneticPr fontId="44"/>
  </si>
  <si>
    <t>鉛クロム</t>
    <rPh sb="0" eb="1">
      <t>ナマリ</t>
    </rPh>
    <phoneticPr fontId="44"/>
  </si>
  <si>
    <t>コールタール</t>
    <phoneticPr fontId="44"/>
  </si>
  <si>
    <t>環告13号</t>
    <rPh sb="0" eb="1">
      <t>カン</t>
    </rPh>
    <rPh sb="1" eb="2">
      <t>コク</t>
    </rPh>
    <rPh sb="4" eb="5">
      <t>ゴウ</t>
    </rPh>
    <phoneticPr fontId="44"/>
  </si>
  <si>
    <t>[13号]PCB・鉛・六価クロム</t>
    <rPh sb="3" eb="4">
      <t>ゴウ</t>
    </rPh>
    <phoneticPr fontId="44"/>
  </si>
  <si>
    <t>[13号]その他組み合わせ(備考欄に記載ください）</t>
    <rPh sb="7" eb="8">
      <t>タ</t>
    </rPh>
    <rPh sb="8" eb="9">
      <t>ク</t>
    </rPh>
    <rPh sb="10" eb="11">
      <t>ア</t>
    </rPh>
    <rPh sb="14" eb="16">
      <t>ビコウ</t>
    </rPh>
    <rPh sb="16" eb="17">
      <t>ラン</t>
    </rPh>
    <rPh sb="18" eb="20">
      <t>キサイ</t>
    </rPh>
    <phoneticPr fontId="44"/>
  </si>
  <si>
    <t>作業環境測定ガイドブック法</t>
  </si>
  <si>
    <t>試料発送日(依頼日)：</t>
    <rPh sb="0" eb="2">
      <t>シリョウ</t>
    </rPh>
    <rPh sb="2" eb="4">
      <t>ハッソウ</t>
    </rPh>
    <rPh sb="4" eb="5">
      <t>ビ</t>
    </rPh>
    <rPh sb="6" eb="8">
      <t>イライ</t>
    </rPh>
    <rPh sb="8" eb="9">
      <t>ビ</t>
    </rPh>
    <phoneticPr fontId="26"/>
  </si>
  <si>
    <t>【分析項目】他</t>
    <rPh sb="1" eb="3">
      <t>ブンセキ</t>
    </rPh>
    <rPh sb="3" eb="5">
      <t>コウモク</t>
    </rPh>
    <rPh sb="6" eb="7">
      <t>ホカ</t>
    </rPh>
    <phoneticPr fontId="43"/>
  </si>
  <si>
    <t>鉛・クロム</t>
  </si>
  <si>
    <t>コールタール</t>
  </si>
  <si>
    <t>溶出：環告13号</t>
  </si>
  <si>
    <t>作業環境測定ガイドブック3-Ⅱ.14.1（重量分析法）</t>
    <phoneticPr fontId="26"/>
  </si>
  <si>
    <t>[13号]PCB・鉛・六価クロム</t>
  </si>
  <si>
    <t>底質調査方法</t>
  </si>
  <si>
    <t>Pb：0.5mg/kg、Cr：5mg/kg</t>
    <phoneticPr fontId="26"/>
  </si>
  <si>
    <r>
      <t>[13号]7項目</t>
    </r>
    <r>
      <rPr>
        <sz val="8"/>
        <color theme="1"/>
        <rFont val="Meiryo UI"/>
        <family val="3"/>
        <charset val="128"/>
      </rPr>
      <t>(※4)</t>
    </r>
    <r>
      <rPr>
        <sz val="10"/>
        <color theme="1"/>
        <rFont val="Meiryo UI"/>
        <family val="3"/>
        <charset val="128"/>
      </rPr>
      <t>＋油分＋含水率</t>
    </r>
    <phoneticPr fontId="44"/>
  </si>
  <si>
    <t>[クリックください](※１)(※２)(※３)(※４)について（ご不明な点はお問い合わせ先までご連絡ください）</t>
    <rPh sb="32" eb="34">
      <t>フメイ</t>
    </rPh>
    <rPh sb="35" eb="36">
      <t>テン</t>
    </rPh>
    <rPh sb="38" eb="39">
      <t>ト</t>
    </rPh>
    <rPh sb="40" eb="41">
      <t>ア</t>
    </rPh>
    <rPh sb="43" eb="44">
      <t>サキ</t>
    </rPh>
    <rPh sb="47" eb="49">
      <t>レンラク</t>
    </rPh>
    <phoneticPr fontId="44"/>
  </si>
  <si>
    <t>セット項目</t>
    <rPh sb="3" eb="5">
      <t>コウモク</t>
    </rPh>
    <phoneticPr fontId="26"/>
  </si>
  <si>
    <t>下限値</t>
    <rPh sb="0" eb="3">
      <t>カゲンチ</t>
    </rPh>
    <phoneticPr fontId="26"/>
  </si>
  <si>
    <t>項目ごとに異なります。お問い合わせください。</t>
    <rPh sb="0" eb="1">
      <t>コウモク</t>
    </rPh>
    <rPh sb="10" eb="11">
      <t>ト</t>
    </rPh>
    <rPh sb="12" eb="13">
      <t>ア</t>
    </rPh>
    <phoneticPr fontId="26"/>
  </si>
  <si>
    <t>分析メニュー</t>
    <rPh sb="0" eb="2">
      <t>ブンセキ</t>
    </rPh>
    <phoneticPr fontId="26"/>
  </si>
  <si>
    <t>分析方法　詳細</t>
    <rPh sb="0" eb="2">
      <t>ブンセキ</t>
    </rPh>
    <rPh sb="2" eb="4">
      <t>ホウホウ</t>
    </rPh>
    <rPh sb="5" eb="7">
      <t>ショウサイ</t>
    </rPh>
    <phoneticPr fontId="26"/>
  </si>
  <si>
    <t>試料量 （必要最低量）　[容器]</t>
    <rPh sb="12" eb="14">
      <t>ヨウキ</t>
    </rPh>
    <phoneticPr fontId="26"/>
  </si>
  <si>
    <r>
      <t>[13号]7項目</t>
    </r>
    <r>
      <rPr>
        <sz val="9"/>
        <rFont val="Meiryo UI"/>
        <family val="3"/>
        <charset val="128"/>
      </rPr>
      <t>(※4)</t>
    </r>
    <r>
      <rPr>
        <sz val="11"/>
        <rFont val="Meiryo UI"/>
        <family val="3"/>
        <charset val="128"/>
      </rPr>
      <t>＋油分＋含水率</t>
    </r>
    <phoneticPr fontId="26"/>
  </si>
  <si>
    <r>
      <rPr>
        <sz val="9"/>
        <color theme="1"/>
        <rFont val="Meiryo UI"/>
        <family val="3"/>
        <charset val="128"/>
      </rPr>
      <t>(※4)</t>
    </r>
    <r>
      <rPr>
        <sz val="11"/>
        <color theme="1"/>
        <rFont val="Meiryo UI"/>
        <family val="3"/>
        <charset val="128"/>
      </rPr>
      <t>アルキル水銀、水銀、カドミウム、鉛、六価クロム、ヒ素、セレン</t>
    </r>
    <phoneticPr fontId="26"/>
  </si>
  <si>
    <t xml:space="preserve">底質調査方法　平成24年8月　水・大気環境局
</t>
    <phoneticPr fontId="26"/>
  </si>
  <si>
    <t>コールタール成分(BaP)からの換算法　
BaP測定法：AfPS-GS-2019-01-PAK-DE(溶媒抽出-GCMS法)　</t>
    <rPh sb="24" eb="27">
      <t>ソクテイホウ</t>
    </rPh>
    <phoneticPr fontId="26"/>
  </si>
  <si>
    <t>[溶出：環告13号］　　
産業廃棄物に含まれる金属等の検定方法　昭和48年2月17日　環境庁告示13号</t>
    <phoneticPr fontId="26"/>
  </si>
  <si>
    <t>速報納期
(営業日)</t>
    <phoneticPr fontId="26"/>
  </si>
  <si>
    <t>試料量
 （必要最低量）</t>
    <phoneticPr fontId="26"/>
  </si>
  <si>
    <t>20g</t>
    <phoneticPr fontId="26"/>
  </si>
  <si>
    <t>10g</t>
    <phoneticPr fontId="26"/>
  </si>
  <si>
    <t>150g～300g</t>
    <phoneticPr fontId="26"/>
  </si>
  <si>
    <t>JIS K 5674　附属書A（規定）塗膜中の鉛の定量　/
　　　　　　　　　附属書B（規定）塗膜中のクロムの定量</t>
    <phoneticPr fontId="26"/>
  </si>
  <si>
    <t>　　　QMS法での分析困難時</t>
    <phoneticPr fontId="26"/>
  </si>
  <si>
    <t>契約内容に同意します</t>
    <rPh sb="0" eb="2">
      <t>ケイヤク</t>
    </rPh>
    <rPh sb="2" eb="4">
      <t>ナイヨウ</t>
    </rPh>
    <rPh sb="5" eb="7">
      <t>ドウイ</t>
    </rPh>
    <phoneticPr fontId="44"/>
  </si>
  <si>
    <t>0.5%(ベンゼン可溶成分として)</t>
    <phoneticPr fontId="26"/>
  </si>
  <si>
    <t>0.5%</t>
    <phoneticPr fontId="26"/>
  </si>
  <si>
    <t>全項目共通</t>
    <phoneticPr fontId="44"/>
  </si>
  <si>
    <t>試料
番号</t>
    <phoneticPr fontId="26"/>
  </si>
  <si>
    <t>【ユーロフィン使用欄】↓入力の上お客様にお渡しください</t>
    <rPh sb="7" eb="9">
      <t>シヨウ</t>
    </rPh>
    <rPh sb="9" eb="10">
      <t>ラン</t>
    </rPh>
    <rPh sb="12" eb="14">
      <t>ニュウリョク</t>
    </rPh>
    <rPh sb="15" eb="16">
      <t>ウエ</t>
    </rPh>
    <rPh sb="17" eb="19">
      <t>キャクサマ</t>
    </rPh>
    <rPh sb="21" eb="22">
      <t>ワタ</t>
    </rPh>
    <phoneticPr fontId="26"/>
  </si>
  <si>
    <t>営業担当者</t>
    <rPh sb="0" eb="2">
      <t>エイギョウ</t>
    </rPh>
    <rPh sb="2" eb="5">
      <t>タントウシャ</t>
    </rPh>
    <phoneticPr fontId="26"/>
  </si>
  <si>
    <t>YokohamaPCB―Version3.00</t>
    <phoneticPr fontId="44"/>
  </si>
  <si>
    <t>eurofins</t>
    <phoneticPr fontId="44"/>
  </si>
  <si>
    <r>
      <t>試料の送付先</t>
    </r>
    <r>
      <rPr>
        <b/>
        <sz val="10"/>
        <color theme="1"/>
        <rFont val="Meiryo UI"/>
        <family val="3"/>
        <charset val="128"/>
      </rPr>
      <t>　　サンプルに試料番号を記して以下に送付ください。(注文書(控）を同封）</t>
    </r>
    <rPh sb="32" eb="35">
      <t>チュウモンショ</t>
    </rPh>
    <rPh sb="36" eb="37">
      <t>ヒカ</t>
    </rPh>
    <rPh sb="39" eb="41">
      <t>ドウフウ</t>
    </rPh>
    <phoneticPr fontId="44"/>
  </si>
  <si>
    <r>
      <t>【契約内容のご確認】</t>
    </r>
    <r>
      <rPr>
        <sz val="11"/>
        <color theme="1"/>
        <rFont val="Meiryo UI"/>
        <family val="3"/>
        <charset val="128"/>
      </rPr>
      <t>※ご確認後、下のチェックボックスをクリックしてください。</t>
    </r>
    <rPh sb="1" eb="3">
      <t>ケイヤク</t>
    </rPh>
    <rPh sb="3" eb="5">
      <t>ナイヨウ</t>
    </rPh>
    <rPh sb="7" eb="9">
      <t>カクニン</t>
    </rPh>
    <rPh sb="16" eb="17">
      <t>シタ</t>
    </rPh>
    <phoneticPr fontId="44"/>
  </si>
  <si>
    <t>宅配便・郵送等</t>
    <rPh sb="0" eb="3">
      <t>タクハイビン</t>
    </rPh>
    <rPh sb="4" eb="6">
      <t>ユウソウ</t>
    </rPh>
    <rPh sb="6" eb="7">
      <t>トウ</t>
    </rPh>
    <phoneticPr fontId="14"/>
  </si>
  <si>
    <t>ご持参</t>
    <rPh sb="1" eb="3">
      <t>ジサン</t>
    </rPh>
    <phoneticPr fontId="14"/>
  </si>
  <si>
    <t>お引き取り</t>
    <rPh sb="1" eb="2">
      <t>ヒ</t>
    </rPh>
    <rPh sb="3" eb="4">
      <t>ト</t>
    </rPh>
    <phoneticPr fontId="14"/>
  </si>
  <si>
    <t>ユーロフィンによる採取</t>
    <rPh sb="9" eb="11">
      <t>サイシュ</t>
    </rPh>
    <phoneticPr fontId="14"/>
  </si>
  <si>
    <t>その他</t>
    <rPh sb="2" eb="3">
      <t>ホカ</t>
    </rPh>
    <phoneticPr fontId="14"/>
  </si>
  <si>
    <t>[簡易法]　絶縁油</t>
  </si>
  <si>
    <t>[簡易法]　絶縁油</t>
    <phoneticPr fontId="15"/>
  </si>
  <si>
    <t>[低濃度ＰＣＢ第５版]紙くず等(含有)</t>
    <rPh sb="7" eb="8">
      <t>ダイ</t>
    </rPh>
    <rPh sb="9" eb="10">
      <t>ハン</t>
    </rPh>
    <phoneticPr fontId="15"/>
  </si>
  <si>
    <t>[低濃度ＰＣＢ第５版]廃活性炭(含有)</t>
    <phoneticPr fontId="15"/>
  </si>
  <si>
    <t>[低濃度ＰＣＢ第５版]汚泥(含有)</t>
    <phoneticPr fontId="15"/>
  </si>
  <si>
    <t>[低濃度ＰＣＢ第５版]廃プラスチック類(表面拭き取り)</t>
    <phoneticPr fontId="15"/>
  </si>
  <si>
    <t>[低濃度ＰＣＢ法５版]金属くず(表面拭き取り)</t>
    <phoneticPr fontId="15"/>
  </si>
  <si>
    <t>[低濃度ＰＣＢ第５版]金属くず(表面抽出)</t>
    <phoneticPr fontId="15"/>
  </si>
  <si>
    <t>[低濃度ＰＣＢ第５版]コンクリートくず</t>
    <phoneticPr fontId="15"/>
  </si>
  <si>
    <t>[低濃度ＰＣＢ第５版]塗膜くず(含有)</t>
  </si>
  <si>
    <t>[低濃度ＰＣＢ第５版]塗膜くず(含有)</t>
    <phoneticPr fontId="15"/>
  </si>
  <si>
    <t>[低濃度ＰＣＢ第５版]廃感圧紙(含有)</t>
    <phoneticPr fontId="15"/>
  </si>
  <si>
    <t>[低濃度ＰＣＢ第５版]廃シーリング材(含有)</t>
    <phoneticPr fontId="15"/>
  </si>
  <si>
    <t>[厚生省告示192号別表第3]第1(洗浄液)</t>
    <phoneticPr fontId="44"/>
  </si>
  <si>
    <t>[厚生省告示192号別表第3]第2(拭き取り)</t>
    <phoneticPr fontId="44"/>
  </si>
  <si>
    <t>[厚生省告示192号別表第3]第3(部材採取)</t>
    <phoneticPr fontId="44"/>
  </si>
  <si>
    <t>[JIS K 5674］塗膜くず　鉛・クロム（PCB分析不要）</t>
    <phoneticPr fontId="44"/>
  </si>
  <si>
    <t>その他(備考欄に入力ください）</t>
    <rPh sb="2" eb="3">
      <t>タ</t>
    </rPh>
    <phoneticPr fontId="15"/>
  </si>
  <si>
    <t>[低濃度ＰＣＢ第５版]紙くず等(含有)</t>
    <phoneticPr fontId="15"/>
  </si>
  <si>
    <t>[低濃度ＰＣＢ第５版]金属くず(表面拭き取り)</t>
    <phoneticPr fontId="15"/>
  </si>
  <si>
    <t>[低濃度ＰＣＢ第５版]
塗膜くず(含有)</t>
    <phoneticPr fontId="15"/>
  </si>
  <si>
    <t>[厚生省告示192号別表第3]第1(洗浄液)</t>
    <phoneticPr fontId="15"/>
  </si>
  <si>
    <t>[厚生省告示192号別表第3]第2(拭き取り)</t>
    <phoneticPr fontId="15"/>
  </si>
  <si>
    <t>[厚生省告示192号別表第3]第3(部材採取)</t>
    <phoneticPr fontId="15"/>
  </si>
  <si>
    <t>[JIS K 5674］塗膜くず　鉛・クロム（ＰＣＢ分析不要）</t>
    <rPh sb="17" eb="18">
      <t>ナマリ</t>
    </rPh>
    <phoneticPr fontId="15"/>
  </si>
  <si>
    <t>[低濃度ＰＣＢ第５版]　塗膜くず(含有)　セット項目</t>
    <rPh sb="24" eb="26">
      <t>コウモク</t>
    </rPh>
    <phoneticPr fontId="26"/>
  </si>
  <si>
    <t>(注)旧法[低濃度ＰＣＢ第４版]ご指定の際は、[低濃度ＰＣＢ第５版]を選択し
備考欄に[低濃度ＰＣＢ第４版]の旨をご記入ください。</t>
    <phoneticPr fontId="44"/>
  </si>
  <si>
    <t>塗膜くず</t>
    <rPh sb="0" eb="2">
      <t>トマク</t>
    </rPh>
    <phoneticPr fontId="15"/>
  </si>
  <si>
    <t>拭取試験</t>
    <rPh sb="0" eb="1">
      <t>フ</t>
    </rPh>
    <rPh sb="1" eb="2">
      <t>ト</t>
    </rPh>
    <rPh sb="2" eb="4">
      <t>シケン</t>
    </rPh>
    <phoneticPr fontId="15"/>
  </si>
  <si>
    <t>[簡易法]絶縁油</t>
    <rPh sb="1" eb="3">
      <t>カンイ</t>
    </rPh>
    <rPh sb="3" eb="4">
      <t>ホウ</t>
    </rPh>
    <rPh sb="5" eb="7">
      <t>ゼツエン</t>
    </rPh>
    <rPh sb="7" eb="8">
      <t>アブラ</t>
    </rPh>
    <phoneticPr fontId="15"/>
  </si>
  <si>
    <t>0.5～5000mg/kg</t>
  </si>
  <si>
    <t>方法指定なし(※1)</t>
  </si>
  <si>
    <t>S</t>
  </si>
  <si>
    <t>他の分析項目、下限値、その他ご要望等あればご記載ください。</t>
    <rPh sb="0" eb="1">
      <t>ホカ</t>
    </rPh>
    <rPh sb="2" eb="4">
      <t>ブンセキ</t>
    </rPh>
    <rPh sb="4" eb="6">
      <t>コウモク</t>
    </rPh>
    <rPh sb="7" eb="10">
      <t>カゲンチ</t>
    </rPh>
    <rPh sb="13" eb="14">
      <t>ホカ</t>
    </rPh>
    <rPh sb="15" eb="17">
      <t>ヨウボウ</t>
    </rPh>
    <rPh sb="17" eb="18">
      <t>トウ</t>
    </rPh>
    <rPh sb="22" eb="24">
      <t>キサイ</t>
    </rPh>
    <phoneticPr fontId="44"/>
  </si>
  <si>
    <t>分析不要</t>
    <rPh sb="0" eb="2">
      <t>ブンセキ</t>
    </rPh>
    <rPh sb="2" eb="4">
      <t>フヨウ</t>
    </rPh>
    <phoneticPr fontId="44"/>
  </si>
  <si>
    <t>[13号]分析不要</t>
    <rPh sb="5" eb="7">
      <t>ブンセキ</t>
    </rPh>
    <rPh sb="7" eb="9">
      <t>フヨウ</t>
    </rPh>
    <phoneticPr fontId="44"/>
  </si>
  <si>
    <t>株式会社●●技研</t>
    <rPh sb="0" eb="4">
      <t>カブシキガイシャ</t>
    </rPh>
    <rPh sb="6" eb="8">
      <t>ギケン</t>
    </rPh>
    <phoneticPr fontId="33"/>
  </si>
  <si>
    <t>●●</t>
  </si>
  <si>
    <t>日本　太郎</t>
    <rPh sb="0" eb="2">
      <t>ニホン</t>
    </rPh>
    <rPh sb="3" eb="5">
      <t>タロウ</t>
    </rPh>
    <phoneticPr fontId="33"/>
  </si>
  <si>
    <t>東京都●●区</t>
    <rPh sb="0" eb="2">
      <t>トウキョウト</t>
    </rPh>
    <rPh sb="5" eb="6">
      <t>ク</t>
    </rPh>
    <phoneticPr fontId="33"/>
  </si>
  <si>
    <t>●●１ー１ー１</t>
  </si>
  <si>
    <t>●●ビル</t>
  </si>
  <si>
    <t>09099999999</t>
  </si>
  <si>
    <t>xxxxxxxx@xxx.xx.xx</t>
  </si>
  <si>
    <t>●●建設株式会社</t>
    <rPh sb="2" eb="4">
      <t>ケンセツ</t>
    </rPh>
    <rPh sb="4" eb="8">
      <t>カブ</t>
    </rPh>
    <phoneticPr fontId="33"/>
  </si>
  <si>
    <t>株式会社●●技研</t>
    <rPh sb="0" eb="4">
      <t>カブ</t>
    </rPh>
    <rPh sb="6" eb="8">
      <t>ギケン</t>
    </rPh>
    <phoneticPr fontId="33"/>
  </si>
  <si>
    <t>ＰＣＢ分析</t>
    <rPh sb="3" eb="5">
      <t>ブンセキ</t>
    </rPh>
    <phoneticPr fontId="33"/>
  </si>
  <si>
    <t>通常納期</t>
    <rPh sb="0" eb="2">
      <t>ツウジョウ</t>
    </rPh>
    <rPh sb="2" eb="4">
      <t>ノウキ</t>
    </rPh>
    <phoneticPr fontId="34"/>
  </si>
  <si>
    <t>yyyyyyyy@yyy.yy.yy</t>
  </si>
  <si>
    <t>都度発送（発行日から2～3日後）</t>
    <rPh sb="0" eb="2">
      <t>ツド</t>
    </rPh>
    <rPh sb="2" eb="4">
      <t>ハッソウ</t>
    </rPh>
    <rPh sb="5" eb="7">
      <t>ハッコウ</t>
    </rPh>
    <rPh sb="7" eb="8">
      <t>ビ</t>
    </rPh>
    <phoneticPr fontId="24"/>
  </si>
  <si>
    <t>不要</t>
    <rPh sb="0" eb="2">
      <t>フヨウ</t>
    </rPh>
    <phoneticPr fontId="23"/>
  </si>
  <si>
    <t>999999</t>
  </si>
  <si>
    <t>お客様情報と同じ</t>
    <rPh sb="1" eb="3">
      <t>キャクサマ</t>
    </rPh>
    <rPh sb="3" eb="5">
      <t>ジョウホウ</t>
    </rPh>
    <phoneticPr fontId="34"/>
  </si>
  <si>
    <t>●●建設株式会社</t>
  </si>
  <si>
    <t>●●部</t>
  </si>
  <si>
    <t>環境　太郎</t>
  </si>
  <si>
    <t>0009999</t>
  </si>
  <si>
    <t>●●市●●区</t>
  </si>
  <si>
    <t>099-9999-9999</t>
  </si>
  <si>
    <t>A12345</t>
  </si>
  <si>
    <t>塗膜</t>
  </si>
  <si>
    <t>渋谷区神宮前三丁目18番33号（渋谷保育園）</t>
  </si>
  <si>
    <t>●●橋</t>
    <rPh sb="2" eb="3">
      <t>バシ</t>
    </rPh>
    <phoneticPr fontId="71"/>
  </si>
  <si>
    <r>
      <t>［選択］
・PCB・鉛・六価クロム
・</t>
    </r>
    <r>
      <rPr>
        <sz val="8"/>
        <color theme="1" tint="4.9989318521683403E-2"/>
        <rFont val="Meiryo UI"/>
        <family val="3"/>
        <charset val="128"/>
      </rPr>
      <t>7項目(※4)＋油分＋含水率</t>
    </r>
    <r>
      <rPr>
        <sz val="9"/>
        <color theme="1" tint="4.9989318521683403E-2"/>
        <rFont val="Meiryo UI"/>
        <family val="3"/>
        <charset val="128"/>
      </rPr>
      <t xml:space="preserve">
・分析不要</t>
    </r>
    <rPh sb="20" eb="22">
      <t>コウモク</t>
    </rPh>
    <rPh sb="27" eb="29">
      <t>ユブン</t>
    </rPh>
    <rPh sb="30" eb="32">
      <t>ガンスイ</t>
    </rPh>
    <rPh sb="32" eb="33">
      <t>リツ</t>
    </rPh>
    <phoneticPr fontId="15"/>
  </si>
  <si>
    <t>環告13号　Hg</t>
    <rPh sb="0" eb="1">
      <t>カン</t>
    </rPh>
    <rPh sb="1" eb="2">
      <t>コク</t>
    </rPh>
    <rPh sb="4" eb="5">
      <t>ゴウ</t>
    </rPh>
    <phoneticPr fontId="26"/>
  </si>
  <si>
    <t>管理番号：12345</t>
    <rPh sb="0" eb="2">
      <t>カンリ</t>
    </rPh>
    <rPh sb="2" eb="4">
      <t>バンゴウ</t>
    </rPh>
    <phoneticPr fontId="26"/>
  </si>
  <si>
    <t>ab-c</t>
  </si>
  <si>
    <t>・お客様より収集させて頂いた情報をユーロフィン日本環境株式会社以外の第三者には、提供・開示いたしません。</t>
  </si>
  <si>
    <t>・注文書の情報は、お客様への連絡などの目的以外に使用しません。</t>
  </si>
  <si>
    <t xml:space="preserve">
【機密情報の取扱について】</t>
  </si>
  <si>
    <t>　　②PCB廃棄物に該当　　　：　「着払い」にてお客様指定の住所にご返却させて頂きます。</t>
  </si>
  <si>
    <t>　　①PCB廃棄物に該当しない：　ユーロフィン日本環境株式会社で残試料を廃棄します。(廃棄費用は分析費用に含まれます)</t>
  </si>
  <si>
    <t xml:space="preserve">　ただし、分析の結果により以下が適応されます。
</t>
  </si>
  <si>
    <t>・分析残試料及びその容器は、返却のご指示がないものに限り、速報後に廃棄させて頂きます。</t>
  </si>
  <si>
    <t>・注文確定後の証明書/報告書の記載内容の修正は、別途費用が発生する場合がありますのでご了承ください。</t>
  </si>
  <si>
    <t>・ご提供する成果品は、報告書（５部まで追加料金なし）となります。 写真、分析記録の提出は追加オプションとなり、別途費用が発生いたします。</t>
  </si>
  <si>
    <t>・分析試料量の2倍以上のサンプルが持ち込まれた場合は分析の結果に関わらず「着払い」にてご返却させて頂きます。</t>
    <rPh sb="1" eb="3">
      <t>ブンセキ</t>
    </rPh>
    <rPh sb="3" eb="5">
      <t>シリョウ</t>
    </rPh>
    <rPh sb="5" eb="6">
      <t>リョウ</t>
    </rPh>
    <rPh sb="8" eb="9">
      <t>バイ</t>
    </rPh>
    <phoneticPr fontId="44"/>
  </si>
  <si>
    <t>［選択］</t>
    <rPh sb="1" eb="3">
      <t>センタク</t>
    </rPh>
    <phoneticPr fontId="26"/>
  </si>
  <si>
    <t>・分析サンプルは加熱又は衝撃により爆発及び有毒ガスが発生することが無いこと、及び放射性物質濃度が8000Bq/kgを超えないことを確認しました。</t>
    <phoneticPr fontId="44"/>
  </si>
  <si>
    <t>環境コンサルティング事業部</t>
  </si>
  <si>
    <t>045-780-3308</t>
  </si>
  <si>
    <t>045-780-5028</t>
  </si>
  <si>
    <t>宛先に環境コンサルを追加</t>
    <rPh sb="0" eb="2">
      <t>アテサキ</t>
    </rPh>
    <rPh sb="3" eb="5">
      <t>カンキョウ</t>
    </rPh>
    <rPh sb="10" eb="12">
      <t>ツイカ</t>
    </rPh>
    <phoneticPr fontId="26"/>
  </si>
  <si>
    <t>契約内容の変更</t>
    <rPh sb="0" eb="2">
      <t>ケイヤク</t>
    </rPh>
    <rPh sb="2" eb="4">
      <t>ナイヨウ</t>
    </rPh>
    <rPh sb="5" eb="7">
      <t>ヘンコウ</t>
    </rPh>
    <phoneticPr fontId="26"/>
  </si>
  <si>
    <t>搬入方法</t>
    <rPh sb="0" eb="2">
      <t>ハンニュウ</t>
    </rPh>
    <rPh sb="2" eb="4">
      <t>ホウホウ</t>
    </rPh>
    <phoneticPr fontId="26"/>
  </si>
  <si>
    <r>
      <t>［選択］
・分析法指定なし(※１)
・HRMS法指定(※2)
・HRMS法 (DMSO処理)(</t>
    </r>
    <r>
      <rPr>
        <sz val="6"/>
        <color theme="1" tint="4.9989318521683403E-2"/>
        <rFont val="Meiryo UI"/>
        <family val="3"/>
        <charset val="128"/>
      </rPr>
      <t>※3</t>
    </r>
    <r>
      <rPr>
        <sz val="8"/>
        <color theme="1" tint="4.9989318521683403E-2"/>
        <rFont val="Meiryo UI"/>
        <family val="3"/>
        <charset val="128"/>
      </rPr>
      <t>)</t>
    </r>
    <rPh sb="6" eb="8">
      <t>ブンセキ</t>
    </rPh>
    <rPh sb="8" eb="9">
      <t>ホウ</t>
    </rPh>
    <rPh sb="9" eb="11">
      <t>シテイ</t>
    </rPh>
    <rPh sb="23" eb="24">
      <t>ホウ</t>
    </rPh>
    <rPh sb="24" eb="26">
      <t>シテイ</t>
    </rPh>
    <rPh sb="36" eb="37">
      <t>ホウ</t>
    </rPh>
    <rPh sb="43" eb="45">
      <t>ショリ</t>
    </rPh>
    <phoneticPr fontId="15"/>
  </si>
  <si>
    <t>分析記録と精度管理記録がありの場合の数式修正</t>
    <rPh sb="0" eb="2">
      <t>ブンセキ</t>
    </rPh>
    <rPh sb="2" eb="4">
      <t>キロク</t>
    </rPh>
    <rPh sb="5" eb="7">
      <t>セイド</t>
    </rPh>
    <rPh sb="7" eb="9">
      <t>カンリ</t>
    </rPh>
    <rPh sb="9" eb="11">
      <t>キロク</t>
    </rPh>
    <rPh sb="15" eb="17">
      <t>バアイ</t>
    </rPh>
    <rPh sb="18" eb="20">
      <t>スウシキ</t>
    </rPh>
    <rPh sb="20" eb="22">
      <t>シュウセイ</t>
    </rPh>
    <phoneticPr fontId="26"/>
  </si>
  <si>
    <t>(PCB分析不要)</t>
  </si>
  <si>
    <t>[低濃度ＰＣＢ第５版]塗膜くず(含有)(PCB分析不要)JIS K 5674</t>
  </si>
  <si>
    <t>076-256-3919</t>
    <phoneticPr fontId="44"/>
  </si>
  <si>
    <t>分析記録と精度管理の注文フォームの場所を変更、説明を追加</t>
    <rPh sb="0" eb="2">
      <t>ブンセキ</t>
    </rPh>
    <rPh sb="2" eb="4">
      <t>キロク</t>
    </rPh>
    <rPh sb="5" eb="9">
      <t>セイドカンリ</t>
    </rPh>
    <rPh sb="10" eb="12">
      <t>チュウモン</t>
    </rPh>
    <rPh sb="17" eb="19">
      <t>バショ</t>
    </rPh>
    <rPh sb="20" eb="22">
      <t>ヘンコウ</t>
    </rPh>
    <rPh sb="23" eb="25">
      <t>セツメイ</t>
    </rPh>
    <rPh sb="26" eb="28">
      <t>ツイカ</t>
    </rPh>
    <phoneticPr fontId="26"/>
  </si>
  <si>
    <t>Lims備考欄に吐き出し設定をしやすいように変更</t>
    <rPh sb="4" eb="7">
      <t>ビコウラン</t>
    </rPh>
    <rPh sb="8" eb="9">
      <t>ハ</t>
    </rPh>
    <rPh sb="10" eb="11">
      <t>ダ</t>
    </rPh>
    <rPh sb="12" eb="14">
      <t>セッテイ</t>
    </rPh>
    <rPh sb="22" eb="24">
      <t>ヘンコウ</t>
    </rPh>
    <phoneticPr fontId="26"/>
  </si>
  <si>
    <t>太陽テクノリサーチをMBUとして追加</t>
    <rPh sb="0" eb="2">
      <t>タイヨウ</t>
    </rPh>
    <rPh sb="16" eb="18">
      <t>ツイカ</t>
    </rPh>
    <phoneticPr fontId="26"/>
  </si>
  <si>
    <t>報告書備考欄：その他</t>
    <rPh sb="3" eb="6">
      <t>ビコウラン</t>
    </rPh>
    <rPh sb="9" eb="10">
      <t>タ</t>
    </rPh>
    <phoneticPr fontId="26"/>
  </si>
  <si>
    <t>ASM3</t>
    <phoneticPr fontId="26"/>
  </si>
  <si>
    <t>担当者名を載せない時用に数式を変更</t>
    <rPh sb="0" eb="4">
      <t>タントウシャメイ</t>
    </rPh>
    <rPh sb="5" eb="6">
      <t>ノ</t>
    </rPh>
    <rPh sb="9" eb="10">
      <t>トキ</t>
    </rPh>
    <rPh sb="10" eb="11">
      <t>ヨウ</t>
    </rPh>
    <rPh sb="12" eb="14">
      <t>スウシキ</t>
    </rPh>
    <rPh sb="15" eb="17">
      <t>ヘンコウ</t>
    </rPh>
    <phoneticPr fontId="26"/>
  </si>
  <si>
    <t>太陽テクノリサーチやNSなど用にお客様情報がNKLIMSの顧客にならないように。</t>
    <rPh sb="0" eb="2">
      <t>タイヨウ</t>
    </rPh>
    <rPh sb="14" eb="15">
      <t>ヨウ</t>
    </rPh>
    <rPh sb="17" eb="19">
      <t>キャクサマ</t>
    </rPh>
    <rPh sb="19" eb="21">
      <t>ジョウホウ</t>
    </rPh>
    <rPh sb="29" eb="31">
      <t>コキャク</t>
    </rPh>
    <phoneticPr fontId="26"/>
  </si>
  <si>
    <t>FAXの番号の０が切れるためご連絡先メールアドレス欄を文字列にする</t>
    <rPh sb="4" eb="6">
      <t>バンゴウ</t>
    </rPh>
    <rPh sb="9" eb="10">
      <t>キ</t>
    </rPh>
    <rPh sb="15" eb="18">
      <t>レンラクサキ</t>
    </rPh>
    <rPh sb="25" eb="26">
      <t>ラン</t>
    </rPh>
    <rPh sb="27" eb="30">
      <t>モジレツ</t>
    </rPh>
    <phoneticPr fontId="26"/>
  </si>
  <si>
    <t>LIMSグループ名</t>
    <rPh sb="8" eb="9">
      <t>メイ</t>
    </rPh>
    <phoneticPr fontId="44"/>
  </si>
  <si>
    <t>お客様情報区分</t>
    <rPh sb="1" eb="2">
      <t>キャク</t>
    </rPh>
    <rPh sb="2" eb="3">
      <t>サマ</t>
    </rPh>
    <rPh sb="3" eb="5">
      <t>ジョウホウ</t>
    </rPh>
    <rPh sb="5" eb="7">
      <t>クブン</t>
    </rPh>
    <phoneticPr fontId="44"/>
  </si>
  <si>
    <t>メール</t>
    <phoneticPr fontId="26"/>
  </si>
  <si>
    <t>ASM4</t>
    <phoneticPr fontId="26"/>
  </si>
  <si>
    <r>
      <t>依頼書データ送信</t>
    </r>
    <r>
      <rPr>
        <b/>
        <sz val="10"/>
        <color theme="1"/>
        <rFont val="Meiryo UI"/>
        <family val="3"/>
        <charset val="128"/>
      </rPr>
      <t>　　PDF等に変換しないで</t>
    </r>
    <r>
      <rPr>
        <b/>
        <sz val="10"/>
        <color rgb="FFFF0000"/>
        <rFont val="Meiryo UI"/>
        <family val="3"/>
        <charset val="128"/>
      </rPr>
      <t>エクセルのまま</t>
    </r>
    <r>
      <rPr>
        <b/>
        <sz val="10"/>
        <color theme="1"/>
        <rFont val="Meiryo UI"/>
        <family val="3"/>
        <charset val="128"/>
      </rPr>
      <t>、</t>
    </r>
    <r>
      <rPr>
        <b/>
        <sz val="10"/>
        <rFont val="Meiryo UI"/>
        <family val="3"/>
        <charset val="128"/>
      </rPr>
      <t>また</t>
    </r>
    <r>
      <rPr>
        <b/>
        <sz val="10"/>
        <color rgb="FFFF0000"/>
        <rFont val="Meiryo UI"/>
        <family val="3"/>
        <charset val="128"/>
      </rPr>
      <t>自動で添付されないため手動で添付</t>
    </r>
    <r>
      <rPr>
        <b/>
        <sz val="10"/>
        <color theme="1"/>
        <rFont val="Meiryo UI"/>
        <family val="3"/>
        <charset val="128"/>
      </rPr>
      <t>してください。</t>
    </r>
    <rPh sb="15" eb="17">
      <t>ヘンカン</t>
    </rPh>
    <rPh sb="42" eb="44">
      <t>シュドウ</t>
    </rPh>
    <rPh sb="45" eb="47">
      <t>テンプ</t>
    </rPh>
    <phoneticPr fontId="44"/>
  </si>
  <si>
    <t>ご連絡先（メールアドレス）</t>
    <rPh sb="1" eb="4">
      <t>レンラクサキ</t>
    </rPh>
    <phoneticPr fontId="36"/>
  </si>
  <si>
    <t>ユーロフィン日本環境担当者</t>
    <rPh sb="6" eb="10">
      <t>ニホンカンキョウ</t>
    </rPh>
    <rPh sb="10" eb="12">
      <t>タントウ</t>
    </rPh>
    <rPh sb="12" eb="13">
      <t>シャ</t>
    </rPh>
    <phoneticPr fontId="44"/>
  </si>
  <si>
    <t>証明書/報告書　送付先</t>
    <phoneticPr fontId="26"/>
  </si>
  <si>
    <t>容器・試料　返送先</t>
    <rPh sb="0" eb="2">
      <t>ヨウキ</t>
    </rPh>
    <rPh sb="3" eb="5">
      <t>シリョウ</t>
    </rPh>
    <rPh sb="6" eb="8">
      <t>ヘンソウ</t>
    </rPh>
    <rPh sb="8" eb="9">
      <t>サキ</t>
    </rPh>
    <phoneticPr fontId="2"/>
  </si>
  <si>
    <t>お客様指定先に直送</t>
    <rPh sb="1" eb="3">
      <t>キャクサマ</t>
    </rPh>
    <rPh sb="3" eb="5">
      <t>シテイ</t>
    </rPh>
    <rPh sb="5" eb="6">
      <t>サキ</t>
    </rPh>
    <rPh sb="7" eb="9">
      <t>チョクソウ</t>
    </rPh>
    <phoneticPr fontId="44"/>
  </si>
  <si>
    <t>社内的送付先</t>
    <rPh sb="0" eb="2">
      <t>シャナイ</t>
    </rPh>
    <rPh sb="2" eb="3">
      <t>テキ</t>
    </rPh>
    <rPh sb="3" eb="6">
      <t>ソウフサキ</t>
    </rPh>
    <phoneticPr fontId="44"/>
  </si>
  <si>
    <t>asmTosale</t>
    <phoneticPr fontId="26"/>
  </si>
  <si>
    <t>容器・試料</t>
    <rPh sb="0" eb="2">
      <t>ヨウキ</t>
    </rPh>
    <rPh sb="3" eb="5">
      <t>シリョウ</t>
    </rPh>
    <phoneticPr fontId="26"/>
  </si>
  <si>
    <t>備考欄</t>
    <rPh sb="0" eb="3">
      <t>ビコウラン</t>
    </rPh>
    <phoneticPr fontId="26"/>
  </si>
  <si>
    <t>ラボに試料着日を1営業目とカウントした10点までの納期です。</t>
    <rPh sb="3" eb="5">
      <t>シリョウ</t>
    </rPh>
    <rPh sb="5" eb="7">
      <t>チャクビ</t>
    </rPh>
    <rPh sb="9" eb="11">
      <t>エイギョウ</t>
    </rPh>
    <rPh sb="11" eb="12">
      <t>メ</t>
    </rPh>
    <rPh sb="25" eb="27">
      <t>ノウキ</t>
    </rPh>
    <phoneticPr fontId="26"/>
  </si>
  <si>
    <t>100点まで</t>
    <rPh sb="3" eb="4">
      <t>テン</t>
    </rPh>
    <phoneticPr fontId="26"/>
  </si>
  <si>
    <t>100点を超える場合は新たなエクセルファイルに入力をお願いします。(新しいシートの追加はできません）</t>
    <rPh sb="3" eb="4">
      <t>テン</t>
    </rPh>
    <rPh sb="5" eb="6">
      <t>コ</t>
    </rPh>
    <rPh sb="8" eb="10">
      <t>バアイ</t>
    </rPh>
    <rPh sb="11" eb="12">
      <t>アラ</t>
    </rPh>
    <rPh sb="23" eb="25">
      <t>ニュウリョク</t>
    </rPh>
    <rPh sb="27" eb="28">
      <t>ネガ</t>
    </rPh>
    <rPh sb="34" eb="35">
      <t>アタラ</t>
    </rPh>
    <rPh sb="41" eb="43">
      <t>ツイカ</t>
    </rPh>
    <phoneticPr fontId="44"/>
  </si>
  <si>
    <t>202202NKASMPCB</t>
    <phoneticPr fontId="26"/>
  </si>
  <si>
    <t>0.1μg/100c㎡</t>
    <phoneticPr fontId="26"/>
  </si>
  <si>
    <t>塗膜、絶縁油の場合、入力したらセルの色塗りをなしに</t>
    <rPh sb="0" eb="2">
      <t>トマク</t>
    </rPh>
    <rPh sb="3" eb="6">
      <t>ゼツエンユ</t>
    </rPh>
    <rPh sb="7" eb="9">
      <t>バアイ</t>
    </rPh>
    <rPh sb="10" eb="12">
      <t>ニュウリョク</t>
    </rPh>
    <rPh sb="18" eb="20">
      <t>イロヌ</t>
    </rPh>
    <phoneticPr fontId="26"/>
  </si>
  <si>
    <t>採取場所、試料名改行置き換え時空欄追加</t>
    <rPh sb="0" eb="4">
      <t>サイシュバショ</t>
    </rPh>
    <rPh sb="5" eb="8">
      <t>シリョウメイ</t>
    </rPh>
    <rPh sb="8" eb="10">
      <t>カイギョウ</t>
    </rPh>
    <rPh sb="10" eb="11">
      <t>オ</t>
    </rPh>
    <rPh sb="12" eb="13">
      <t>カ</t>
    </rPh>
    <rPh sb="14" eb="15">
      <t>ジ</t>
    </rPh>
    <rPh sb="15" eb="17">
      <t>クウラン</t>
    </rPh>
    <rPh sb="17" eb="19">
      <t>ツイカ</t>
    </rPh>
    <phoneticPr fontId="26"/>
  </si>
  <si>
    <t>・試料を宅配便で送付する場合、ユーロフィン日本環境株式会社ラボラトリー事業部に必ずAM着指定をお願い致します。PM着となった場合、通常納期日に速報をお届け出来ない場合があります。</t>
    <rPh sb="21" eb="23">
      <t>ニホン</t>
    </rPh>
    <rPh sb="23" eb="25">
      <t>カンキョウ</t>
    </rPh>
    <rPh sb="25" eb="29">
      <t>カブ</t>
    </rPh>
    <rPh sb="35" eb="37">
      <t>ジギョウ</t>
    </rPh>
    <rPh sb="37" eb="38">
      <t>ブ</t>
    </rPh>
    <phoneticPr fontId="50"/>
  </si>
  <si>
    <t xml:space="preserve"> 　　　ユーロフィン日本環境(株)  ラボラトリー事業部</t>
    <phoneticPr fontId="26"/>
  </si>
  <si>
    <t>ver4.07</t>
    <phoneticPr fontId="26"/>
  </si>
  <si>
    <t>環境ラボ→ラボラトリー事業部</t>
    <rPh sb="0" eb="2">
      <t>カンキョウ</t>
    </rPh>
    <rPh sb="11" eb="14">
      <t>ジギョウブ</t>
    </rPh>
    <phoneticPr fontId="26"/>
  </si>
  <si>
    <t>東陽町電話番号変更</t>
    <rPh sb="0" eb="3">
      <t>トウヨウチョウ</t>
    </rPh>
    <rPh sb="3" eb="5">
      <t>デンワ</t>
    </rPh>
    <rPh sb="5" eb="7">
      <t>バンゴウ</t>
    </rPh>
    <rPh sb="7" eb="9">
      <t>ヘンコウ</t>
    </rPh>
    <phoneticPr fontId="26"/>
  </si>
  <si>
    <t>03-4330-2710</t>
    <phoneticPr fontId="44"/>
  </si>
  <si>
    <t>03-4330-2711</t>
    <phoneticPr fontId="44"/>
  </si>
  <si>
    <t>03-4330-2720</t>
    <phoneticPr fontId="44"/>
  </si>
  <si>
    <t>03-4330-2721</t>
    <phoneticPr fontId="44"/>
  </si>
  <si>
    <t>076-256-3918</t>
    <phoneticPr fontId="44"/>
  </si>
  <si>
    <t>▼選択する</t>
    <rPh sb="1" eb="3">
      <t>センタク</t>
    </rPh>
    <phoneticPr fontId="1"/>
  </si>
  <si>
    <t>東日本土壌　営業G</t>
    <phoneticPr fontId="44"/>
  </si>
  <si>
    <t>東日本環境　営業G(東京)</t>
    <phoneticPr fontId="44"/>
  </si>
  <si>
    <t>東日本環境　営業G(横浜)</t>
    <phoneticPr fontId="44"/>
  </si>
  <si>
    <t>東日本環境　営業G(北関東)</t>
    <phoneticPr fontId="44"/>
  </si>
  <si>
    <t>西日本 営業G</t>
    <phoneticPr fontId="44"/>
  </si>
  <si>
    <t>コンサル　営業G</t>
    <phoneticPr fontId="44"/>
  </si>
  <si>
    <t>NK_Info_Yokohama@etjp.eurofinsasia.com</t>
  </si>
  <si>
    <t>NK_SoilP_Sale@etjp.eurofinsasia.com</t>
  </si>
  <si>
    <t>NK_Sales3@etjp.eurofinsasia.com</t>
  </si>
  <si>
    <t>NK_Sales2@etjp.eurofinsasia.com</t>
  </si>
  <si>
    <t>NK_Sales_West@etjp.eurofinsasia.com</t>
  </si>
  <si>
    <t>NK_Econsulting_Sales@etjp.eurofinsasia.com</t>
  </si>
  <si>
    <t>Taiyo_info@etjp.eurofinsasia.com</t>
  </si>
  <si>
    <t>NK_ASM1@etjp.eurofinsasia.com</t>
  </si>
  <si>
    <t>NK_ASM3@etjp.eurofinsasia.com</t>
  </si>
  <si>
    <t>NK_ASM2@etjp.eurofinsasia.com</t>
  </si>
  <si>
    <t>NK_ASM4@etjp.eurofinsasia.com</t>
  </si>
  <si>
    <t>NK_ASM5@etjp.eurofinsasia.com</t>
  </si>
  <si>
    <t>NKNorthKanto-customersupport@etjp.eurofinsasia.com</t>
    <phoneticPr fontId="44"/>
  </si>
  <si>
    <t>ユーロフィンアーステクノ↓</t>
    <phoneticPr fontId="44"/>
  </si>
  <si>
    <t>報告書形式(紙面/電子報告書)(併用不可)</t>
    <phoneticPr fontId="44"/>
  </si>
  <si>
    <t>紙面</t>
    <rPh sb="0" eb="2">
      <t>シメン</t>
    </rPh>
    <phoneticPr fontId="53"/>
  </si>
  <si>
    <t>e計量(電子報告書)</t>
    <rPh sb="1" eb="3">
      <t>ケイリョウ</t>
    </rPh>
    <rPh sb="4" eb="6">
      <t>デンシ</t>
    </rPh>
    <rPh sb="6" eb="9">
      <t>ホウコクショ</t>
    </rPh>
    <phoneticPr fontId="53"/>
  </si>
  <si>
    <t>■ 電子報告書（e-計量）の概要
•計量証明書／報告書をPDF形式で納品
　（※一部、電子化に対応していない報告書があります。）
•電子交付は公的に認められた方法です。
　→ https://www.meti.go.jp/policy/tsutatsutou/tuuti1/aa26.pdf
•電子署名・タイムスタンプは、当局承認のガイドラインに適合　
•印刷物は「写し」扱いですが、行政提出等に使用可能
■ 納品までの流れ
•ご依頼：注文書で選択、またはそれに代わるメールに「e計量希望」とご記入ください
•納品方法：メール送信（1アドレスのみ）
■ 注意事項
•電子報告書と紙面報告書の併用は不可（どちらか一方のみ）
•弊社からのメール送信は1アドレスのみ
　→ お客様にて必要な方へファイルを転送・複製いただくことは可能です（すべて原本扱い）
•電子署名付きPDFは分割できません
　→ 分割希望は事前にご相談ください
　→ 納品後の分割依頼には、別途費用が発生する場合があります
•お客様都合による納品後の文言修正や様式変更には費用が発生する場合があります。</t>
    <phoneticPr fontId="26"/>
  </si>
  <si>
    <t>アーステクノ金沢支店</t>
  </si>
  <si>
    <t>アーステクノ金沢支店</t>
    <rPh sb="6" eb="10">
      <t>カナザワシテン</t>
    </rPh>
    <phoneticPr fontId="44"/>
  </si>
  <si>
    <t>アーステクノ本社</t>
    <rPh sb="6" eb="8">
      <t>ホンシャ</t>
    </rPh>
    <phoneticPr fontId="44"/>
  </si>
  <si>
    <t>ユーロフィンアーステクノ金沢支店</t>
    <rPh sb="12" eb="16">
      <t>カナザワシテン</t>
    </rPh>
    <phoneticPr fontId="44"/>
  </si>
  <si>
    <t>Junya.Seki@etjp.eurofinsasia.com</t>
    <phoneticPr fontId="44"/>
  </si>
  <si>
    <t>ユーロフィンアーステクノ株式会社金沢支店</t>
  </si>
  <si>
    <t>石川県金沢市</t>
  </si>
  <si>
    <t>高畠3丁目76番地</t>
  </si>
  <si>
    <t>パールビル2階</t>
  </si>
  <si>
    <t xml:space="preserve">076-256-3918  </t>
  </si>
  <si>
    <t>関</t>
  </si>
  <si>
    <t>YokohamaPCB―Version4.16</t>
    <phoneticPr fontId="44"/>
  </si>
  <si>
    <t xml:space="preserve"> 　　　ユーロフィン日本環境(株)  </t>
    <phoneticPr fontId="26"/>
  </si>
  <si>
    <t xml:space="preserve">                 金沢支店　受付係　行き </t>
    <phoneticPr fontId="44"/>
  </si>
  <si>
    <t>・分析残試料及びその容器のご返却をご希望の場合は「試料の返却」項でご選択ください。「着払い」にてご選択の住所にご返却させて頂きます。</t>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</si>
</sst>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00"/>
    <numFmt numFmtId="177" formatCode="0000000000"/>
    <numFmt numFmtId="178" formatCode="m&quot;月&quot;d&quot;日(&quot;aaa&quot;)&quot;"/>
    <numFmt numFmtId="179" formatCode="h:mm;@"/>
    <numFmt numFmtId="180" formatCode="m&quot;/&quot;d&quot;(&quot;aaa&quot;)&quot;"/>
    <numFmt numFmtId="181" formatCode="yyyy&quot;年&quot;m&quot;月&quot;;@"/>
    <numFmt numFmtId="182" formatCode="[&lt;=999]000;[&lt;=9999]000\-00;000\-0000"/>
    <numFmt numFmtId="183" formatCode="yyyy/mm/dd"/>
    <numFmt numFmtId="184" formatCode="[$-F800]dddd\,\ mmmm\ dd\,\ yyyy"/>
    <numFmt numFmtId="185" formatCode="yyyy&quot;年&quot;m&quot;月&quot;d&quot;日&quot;;@"/>
    <numFmt numFmtId="186" formatCode="#&quot;年&quot;"/>
    <numFmt numFmtId="187" formatCode="#&quot;月&quot;"/>
    <numFmt numFmtId="188" formatCode="0_);[Red]\(0\)"/>
    <numFmt numFmtId="189" formatCode="m/d;@"/>
  </numFmts>
  <fonts count="110">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color rgb="FFFF0000"/>
      <name val="ＭＳ Ｐゴシック"/>
      <family val="2"/>
      <scheme val="minor"/>
    </font>
    <font>
      <sz val="20"/>
      <color theme="3" tint="0.39997558519241921"/>
      <name val="ＭＳ Ｐゴシック"/>
      <family val="3"/>
      <charset val="128"/>
      <scheme val="minor"/>
    </font>
    <font>
      <sz val="20"/>
      <color theme="9" tint="-0.249977111117893"/>
      <name val="ＭＳ Ｐゴシック"/>
      <family val="3"/>
      <charset val="128"/>
      <scheme val="minor"/>
    </font>
    <font>
      <sz val="20"/>
      <color theme="1"/>
      <name val="ＭＳ Ｐゴシック"/>
      <family val="3"/>
      <charset val="128"/>
      <scheme val="minor"/>
    </font>
    <font>
      <u/>
      <sz val="11"/>
      <color theme="10"/>
      <name val="ＭＳ Ｐゴシック"/>
      <family val="2"/>
      <scheme val="minor"/>
    </font>
    <font>
      <sz val="11"/>
      <color theme="1"/>
      <name val="ＭＳ Ｐゴシック"/>
      <family val="3"/>
      <charset val="128"/>
      <scheme val="minor"/>
    </font>
    <font>
      <sz val="11"/>
      <name val="ＭＳ Ｐゴシック"/>
      <family val="2"/>
      <scheme val="minor"/>
    </font>
    <font>
      <sz val="11"/>
      <name val="ＭＳ Ｐゴシック"/>
      <family val="3"/>
      <charset val="128"/>
    </font>
    <font>
      <sz val="11"/>
      <color theme="0"/>
      <name val="ＭＳ Ｐゴシック"/>
      <family val="2"/>
      <scheme val="minor"/>
    </font>
    <font>
      <b/>
      <sz val="11"/>
      <color rgb="FFFF0000"/>
      <name val="ＭＳ Ｐゴシック"/>
      <family val="3"/>
      <charset val="128"/>
      <scheme val="minor"/>
    </font>
    <font>
      <sz val="16"/>
      <color theme="1"/>
      <name val="ＭＳ Ｐゴシック"/>
      <family val="3"/>
      <charset val="128"/>
      <scheme val="minor"/>
    </font>
    <font>
      <sz val="12"/>
      <color theme="1"/>
      <name val="ＭＳ Ｐゴシック"/>
      <family val="3"/>
      <charset val="128"/>
      <scheme val="minor"/>
    </font>
    <font>
      <sz val="9"/>
      <color indexed="81"/>
      <name val="ＭＳ Ｐゴシック"/>
      <family val="3"/>
      <charset val="128"/>
    </font>
    <font>
      <sz val="11"/>
      <color theme="1"/>
      <name val="ＭＳ Ｐゴシック"/>
      <family val="2"/>
      <scheme val="minor"/>
    </font>
    <font>
      <b/>
      <sz val="9"/>
      <color indexed="81"/>
      <name val="ＭＳ Ｐゴシック"/>
      <family val="3"/>
      <charset val="128"/>
    </font>
    <font>
      <sz val="10"/>
      <color theme="1"/>
      <name val="ＭＳ Ｐゴシック"/>
      <family val="2"/>
      <scheme val="minor"/>
    </font>
    <font>
      <sz val="6"/>
      <name val="ＭＳ Ｐゴシック"/>
      <family val="3"/>
      <charset val="128"/>
    </font>
    <font>
      <sz val="6"/>
      <name val="ＭＳ Ｐゴシック"/>
      <family val="2"/>
      <charset val="128"/>
      <scheme val="minor"/>
    </font>
    <font>
      <sz val="10"/>
      <color theme="1"/>
      <name val="ＭＳ Ｐゴシック"/>
      <family val="3"/>
      <charset val="128"/>
      <scheme val="minor"/>
    </font>
    <font>
      <sz val="10"/>
      <color theme="1"/>
      <name val="ＭＳ Ｐゴシック"/>
      <family val="2"/>
      <charset val="128"/>
      <scheme val="minor"/>
    </font>
    <font>
      <b/>
      <sz val="12"/>
      <color theme="1"/>
      <name val="ＭＳ Ｐゴシック"/>
      <family val="3"/>
      <charset val="128"/>
      <scheme val="minor"/>
    </font>
    <font>
      <sz val="6"/>
      <color theme="1"/>
      <name val="ＭＳ Ｐゴシック"/>
      <family val="3"/>
      <charset val="128"/>
      <scheme val="minor"/>
    </font>
    <font>
      <b/>
      <sz val="18"/>
      <color theme="1"/>
      <name val="ＭＳ Ｐゴシック"/>
      <family val="3"/>
      <charset val="128"/>
      <scheme val="minor"/>
    </font>
    <font>
      <sz val="11"/>
      <name val="CODE39"/>
      <family val="2"/>
    </font>
    <font>
      <b/>
      <sz val="16"/>
      <color theme="1"/>
      <name val="ＭＳ Ｐゴシック"/>
      <family val="3"/>
      <charset val="128"/>
      <scheme val="minor"/>
    </font>
    <font>
      <u/>
      <sz val="11"/>
      <color theme="10"/>
      <name val="ＭＳ Ｐゴシック"/>
      <family val="2"/>
      <charset val="128"/>
      <scheme val="minor"/>
    </font>
    <font>
      <sz val="9"/>
      <color theme="1"/>
      <name val="ＭＳ Ｐゴシック"/>
      <family val="3"/>
      <charset val="128"/>
      <scheme val="minor"/>
    </font>
    <font>
      <sz val="20"/>
      <color theme="1"/>
      <name val="ＭＳ Ｐゴシック"/>
      <family val="2"/>
      <scheme val="minor"/>
    </font>
    <font>
      <b/>
      <u/>
      <sz val="11"/>
      <color rgb="FFFF0000"/>
      <name val="ＭＳ Ｐゴシック"/>
      <family val="3"/>
      <charset val="128"/>
      <scheme val="minor"/>
    </font>
    <font>
      <sz val="11"/>
      <color rgb="FFFF0000"/>
      <name val="ＭＳ Ｐゴシック"/>
      <family val="3"/>
      <charset val="128"/>
      <scheme val="minor"/>
    </font>
    <font>
      <b/>
      <sz val="20"/>
      <color theme="1"/>
      <name val="ＭＳ Ｐゴシック"/>
      <family val="3"/>
      <charset val="128"/>
      <scheme val="minor"/>
    </font>
    <font>
      <sz val="11"/>
      <color theme="1"/>
      <name val="Meiryo UI"/>
      <family val="3"/>
      <charset val="128"/>
    </font>
    <font>
      <sz val="9"/>
      <color theme="1"/>
      <name val="Meiryo UI"/>
      <family val="3"/>
      <charset val="128"/>
    </font>
    <font>
      <sz val="10"/>
      <color theme="1"/>
      <name val="Meiryo UI"/>
      <family val="3"/>
      <charset val="128"/>
    </font>
    <font>
      <sz val="8"/>
      <color theme="1"/>
      <name val="Meiryo UI"/>
      <family val="3"/>
      <charset val="128"/>
    </font>
    <font>
      <b/>
      <sz val="9"/>
      <color theme="0"/>
      <name val="ＭＳ Ｐゴシック"/>
      <family val="3"/>
      <charset val="128"/>
      <scheme val="minor"/>
    </font>
    <font>
      <b/>
      <sz val="10"/>
      <color theme="0"/>
      <name val="ＭＳ Ｐゴシック"/>
      <family val="3"/>
      <charset val="128"/>
      <scheme val="minor"/>
    </font>
    <font>
      <b/>
      <sz val="11"/>
      <color theme="0"/>
      <name val="ＭＳ Ｐゴシック"/>
      <family val="3"/>
      <charset val="128"/>
      <scheme val="minor"/>
    </font>
    <font>
      <sz val="11"/>
      <name val="ＭＳ Ｐゴシック"/>
      <family val="3"/>
      <charset val="128"/>
      <scheme val="minor"/>
    </font>
    <font>
      <sz val="11"/>
      <color theme="0"/>
      <name val="ＭＳ Ｐゴシック"/>
      <family val="3"/>
      <charset val="128"/>
      <scheme val="minor"/>
    </font>
    <font>
      <sz val="12"/>
      <name val="ＭＳ Ｐゴシック"/>
      <family val="2"/>
      <scheme val="minor"/>
    </font>
    <font>
      <sz val="9"/>
      <color rgb="FF000000"/>
      <name val="Meiryo UI"/>
      <family val="3"/>
      <charset val="128"/>
    </font>
    <font>
      <b/>
      <sz val="14"/>
      <color theme="1"/>
      <name val="ＭＳ Ｐゴシック"/>
      <family val="3"/>
      <charset val="128"/>
      <scheme val="minor"/>
    </font>
    <font>
      <sz val="9"/>
      <color theme="1"/>
      <name val="ＭＳ Ｐゴシック"/>
      <family val="2"/>
      <scheme val="minor"/>
    </font>
    <font>
      <sz val="10"/>
      <color rgb="FF000000"/>
      <name val="Times New Roman"/>
      <family val="1"/>
    </font>
    <font>
      <sz val="9"/>
      <color theme="1"/>
      <name val="ＭＳ Ｐゴシック"/>
      <family val="2"/>
      <charset val="128"/>
      <scheme val="minor"/>
    </font>
    <font>
      <vertAlign val="superscript"/>
      <sz val="11"/>
      <color theme="1"/>
      <name val="ＭＳ Ｐゴシック"/>
      <family val="3"/>
      <charset val="128"/>
      <scheme val="minor"/>
    </font>
    <font>
      <sz val="16"/>
      <color rgb="FFFF0000"/>
      <name val="ＭＳ Ｐゴシック"/>
      <family val="2"/>
      <scheme val="minor"/>
    </font>
    <font>
      <sz val="10"/>
      <name val="Meiryo UI"/>
      <family val="3"/>
      <charset val="128"/>
    </font>
    <font>
      <sz val="12"/>
      <color theme="1"/>
      <name val="ＭＳ Ｐゴシック"/>
      <family val="2"/>
      <scheme val="minor"/>
    </font>
    <font>
      <sz val="11"/>
      <color rgb="FF000000"/>
      <name val="游ゴシック"/>
      <family val="3"/>
      <charset val="128"/>
    </font>
    <font>
      <b/>
      <sz val="11"/>
      <color indexed="81"/>
      <name val="MS P ゴシック"/>
      <family val="3"/>
      <charset val="128"/>
    </font>
    <font>
      <sz val="10"/>
      <color theme="1" tint="4.9989318521683403E-2"/>
      <name val="Meiryo UI"/>
      <family val="3"/>
      <charset val="128"/>
    </font>
    <font>
      <sz val="10"/>
      <color theme="0"/>
      <name val="Meiryo UI"/>
      <family val="3"/>
      <charset val="128"/>
    </font>
    <font>
      <u/>
      <sz val="10"/>
      <name val="Meiryo UI"/>
      <family val="3"/>
      <charset val="128"/>
    </font>
    <font>
      <sz val="10"/>
      <color rgb="FF000000"/>
      <name val="Meiryo UI"/>
      <family val="3"/>
      <charset val="128"/>
    </font>
    <font>
      <b/>
      <u/>
      <sz val="10"/>
      <color theme="1"/>
      <name val="Meiryo UI"/>
      <family val="3"/>
      <charset val="128"/>
    </font>
    <font>
      <b/>
      <sz val="10"/>
      <color theme="1"/>
      <name val="Meiryo UI"/>
      <family val="3"/>
      <charset val="128"/>
    </font>
    <font>
      <sz val="10"/>
      <color rgb="FFFF0000"/>
      <name val="Meiryo UI"/>
      <family val="3"/>
      <charset val="128"/>
    </font>
    <font>
      <u/>
      <sz val="10"/>
      <color theme="10"/>
      <name val="Meiryo UI"/>
      <family val="3"/>
      <charset val="128"/>
    </font>
    <font>
      <b/>
      <sz val="10"/>
      <color rgb="FFFF0000"/>
      <name val="Meiryo UI"/>
      <family val="3"/>
      <charset val="128"/>
    </font>
    <font>
      <b/>
      <u/>
      <sz val="10"/>
      <color theme="10"/>
      <name val="Meiryo UI"/>
      <family val="3"/>
      <charset val="128"/>
    </font>
    <font>
      <b/>
      <u/>
      <sz val="10"/>
      <color rgb="FF000000"/>
      <name val="Meiryo UI"/>
      <family val="3"/>
      <charset val="128"/>
    </font>
    <font>
      <b/>
      <sz val="10"/>
      <name val="Meiryo UI"/>
      <family val="3"/>
      <charset val="128"/>
    </font>
    <font>
      <b/>
      <sz val="10"/>
      <color theme="0"/>
      <name val="Meiryo UI"/>
      <family val="3"/>
      <charset val="128"/>
    </font>
    <font>
      <b/>
      <sz val="10"/>
      <color theme="1" tint="4.9989318521683403E-2"/>
      <name val="Meiryo UI"/>
      <family val="3"/>
      <charset val="128"/>
    </font>
    <font>
      <b/>
      <u/>
      <sz val="24"/>
      <color theme="1"/>
      <name val="Meiryo UI"/>
      <family val="3"/>
      <charset val="128"/>
    </font>
    <font>
      <b/>
      <sz val="18"/>
      <color theme="1"/>
      <name val="Meiryo UI"/>
      <family val="3"/>
      <charset val="128"/>
    </font>
    <font>
      <sz val="11"/>
      <name val="Meiryo UI"/>
      <family val="3"/>
      <charset val="128"/>
    </font>
    <font>
      <b/>
      <sz val="16"/>
      <color theme="1"/>
      <name val="Meiryo UI"/>
      <family val="3"/>
      <charset val="128"/>
    </font>
    <font>
      <b/>
      <u/>
      <sz val="10"/>
      <color rgb="FFFF0000"/>
      <name val="Meiryo UI"/>
      <family val="3"/>
      <charset val="128"/>
    </font>
    <font>
      <b/>
      <u/>
      <sz val="14"/>
      <color theme="1"/>
      <name val="Meiryo UI"/>
      <family val="3"/>
      <charset val="128"/>
    </font>
    <font>
      <b/>
      <sz val="14"/>
      <color theme="1"/>
      <name val="Meiryo UI"/>
      <family val="3"/>
      <charset val="128"/>
    </font>
    <font>
      <sz val="9"/>
      <name val="Meiryo UI"/>
      <family val="3"/>
      <charset val="128"/>
    </font>
    <font>
      <sz val="8"/>
      <name val="Meiryo UI"/>
      <family val="3"/>
      <charset val="128"/>
    </font>
    <font>
      <sz val="9"/>
      <color theme="1" tint="4.9989318521683403E-2"/>
      <name val="Meiryo UI"/>
      <family val="3"/>
      <charset val="128"/>
    </font>
    <font>
      <sz val="8"/>
      <color theme="1" tint="4.9989318521683403E-2"/>
      <name val="Meiryo UI"/>
      <family val="3"/>
      <charset val="128"/>
    </font>
    <font>
      <sz val="6"/>
      <color theme="1" tint="4.9989318521683403E-2"/>
      <name val="Meiryo UI"/>
      <family val="3"/>
      <charset val="128"/>
    </font>
    <font>
      <vertAlign val="superscript"/>
      <sz val="8"/>
      <color theme="1"/>
      <name val="Meiryo UI"/>
      <family val="3"/>
      <charset val="128"/>
    </font>
    <font>
      <b/>
      <sz val="14"/>
      <name val="Meiryo UI"/>
      <family val="3"/>
      <charset val="128"/>
    </font>
    <font>
      <sz val="6"/>
      <color theme="1"/>
      <name val="Meiryo UI"/>
      <family val="3"/>
      <charset val="128"/>
    </font>
    <font>
      <sz val="6"/>
      <color theme="1"/>
      <name val="ＭＳ Ｐゴシック"/>
      <family val="2"/>
      <charset val="128"/>
      <scheme val="minor"/>
    </font>
    <font>
      <b/>
      <sz val="11"/>
      <color theme="1"/>
      <name val="ＭＳ Ｐゴシック"/>
      <family val="3"/>
      <charset val="128"/>
      <scheme val="minor"/>
    </font>
  </fonts>
  <fills count="21">
    <fill>
      <patternFill patternType="none"/>
    </fill>
    <fill>
      <patternFill patternType="gray125"/>
    </fill>
    <fill>
      <patternFill patternType="solid">
        <fgColor theme="0" tint="-4.9989318521683403E-2"/>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bgColor indexed="64"/>
      </patternFill>
    </fill>
    <fill>
      <patternFill patternType="solid">
        <fgColor rgb="FFC00000"/>
        <bgColor indexed="64"/>
      </patternFill>
    </fill>
    <fill>
      <patternFill patternType="solid">
        <fgColor theme="5"/>
        <bgColor theme="5"/>
      </patternFill>
    </fill>
    <fill>
      <patternFill patternType="solid">
        <fgColor theme="6"/>
        <bgColor theme="6"/>
      </patternFill>
    </fill>
    <fill>
      <patternFill patternType="solid">
        <fgColor theme="7"/>
        <bgColor theme="7"/>
      </patternFill>
    </fill>
    <fill>
      <patternFill patternType="solid">
        <fgColor theme="8"/>
        <bgColor theme="8"/>
      </patternFill>
    </fill>
    <fill>
      <patternFill patternType="solid">
        <fgColor theme="4"/>
        <bgColor theme="4"/>
      </patternFill>
    </fill>
    <fill>
      <patternFill patternType="solid">
        <fgColor theme="9"/>
        <bgColor theme="9"/>
      </patternFill>
    </fill>
    <fill>
      <patternFill patternType="solid">
        <fgColor theme="1"/>
        <bgColor theme="1"/>
      </patternFill>
    </fill>
    <fill>
      <patternFill patternType="solid">
        <fgColor rgb="FFFFFF00"/>
        <bgColor indexed="64"/>
      </patternFill>
    </fill>
    <fill>
      <patternFill patternType="solid">
        <fgColor rgb="FF7030A0"/>
        <bgColor indexed="64"/>
      </patternFill>
    </fill>
    <fill>
      <patternFill patternType="solid">
        <fgColor rgb="FF92D050"/>
        <bgColor indexed="64"/>
      </patternFill>
    </fill>
    <fill>
      <patternFill patternType="solid">
        <fgColor theme="7" tint="0.79998168889431442"/>
        <bgColor indexed="64"/>
      </patternFill>
    </fill>
    <fill>
      <patternFill patternType="solid">
        <fgColor theme="9" tint="-0.249977111117893"/>
        <bgColor indexed="64"/>
      </patternFill>
    </fill>
    <fill>
      <patternFill patternType="solid">
        <fgColor rgb="FFFFFF66"/>
        <bgColor indexed="64"/>
      </patternFill>
    </fill>
    <fill>
      <patternFill patternType="solid">
        <fgColor theme="9" tint="0.39997558519241921"/>
        <bgColor indexed="64"/>
      </patternFill>
    </fill>
  </fills>
  <borders count="1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hair">
        <color auto="1"/>
      </left>
      <right/>
      <top style="hair">
        <color auto="1"/>
      </top>
      <bottom style="hair">
        <color auto="1"/>
      </bottom>
      <diagonal/>
    </border>
    <border>
      <left style="hair">
        <color auto="1"/>
      </left>
      <right style="thin">
        <color indexed="64"/>
      </right>
      <top/>
      <bottom style="hair">
        <color auto="1"/>
      </bottom>
      <diagonal/>
    </border>
    <border>
      <left/>
      <right/>
      <top style="hair">
        <color auto="1"/>
      </top>
      <bottom style="hair">
        <color auto="1"/>
      </bottom>
      <diagonal/>
    </border>
    <border>
      <left style="hair">
        <color indexed="64"/>
      </left>
      <right/>
      <top/>
      <bottom style="thin">
        <color indexed="64"/>
      </bottom>
      <diagonal/>
    </border>
    <border>
      <left/>
      <right/>
      <top/>
      <bottom style="hair">
        <color auto="1"/>
      </bottom>
      <diagonal/>
    </border>
    <border>
      <left/>
      <right style="thin">
        <color indexed="64"/>
      </right>
      <top style="thin">
        <color indexed="64"/>
      </top>
      <bottom style="medium">
        <color indexed="64"/>
      </bottom>
      <diagonal/>
    </border>
    <border>
      <left/>
      <right/>
      <top style="thin">
        <color auto="1"/>
      </top>
      <bottom style="medium">
        <color indexed="64"/>
      </bottom>
      <diagonal/>
    </border>
    <border>
      <left style="thin">
        <color indexed="64"/>
      </left>
      <right/>
      <top style="thin">
        <color auto="1"/>
      </top>
      <bottom style="medium">
        <color indexed="64"/>
      </bottom>
      <diagonal/>
    </border>
    <border>
      <left/>
      <right style="medium">
        <color indexed="64"/>
      </right>
      <top/>
      <bottom style="medium">
        <color indexed="64"/>
      </bottom>
      <diagonal/>
    </border>
    <border>
      <left/>
      <right/>
      <top/>
      <bottom style="medium">
        <color auto="1"/>
      </bottom>
      <diagonal/>
    </border>
    <border>
      <left/>
      <right style="medium">
        <color indexed="64"/>
      </right>
      <top style="thin">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thin">
        <color auto="1"/>
      </left>
      <right/>
      <top style="medium">
        <color auto="1"/>
      </top>
      <bottom style="thin">
        <color auto="1"/>
      </bottom>
      <diagonal/>
    </border>
    <border>
      <left/>
      <right style="medium">
        <color indexed="64"/>
      </right>
      <top style="thin">
        <color auto="1"/>
      </top>
      <bottom style="medium">
        <color indexed="64"/>
      </bottom>
      <diagonal/>
    </border>
    <border>
      <left style="medium">
        <color auto="1"/>
      </left>
      <right/>
      <top/>
      <bottom style="medium">
        <color auto="1"/>
      </bottom>
      <diagonal/>
    </border>
    <border>
      <left/>
      <right/>
      <top style="hair">
        <color indexed="64"/>
      </top>
      <bottom style="thin">
        <color indexed="64"/>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style="hair">
        <color auto="1"/>
      </left>
      <right style="hair">
        <color auto="1"/>
      </right>
      <top style="hair">
        <color auto="1"/>
      </top>
      <bottom style="hair">
        <color auto="1"/>
      </bottom>
      <diagonal/>
    </border>
    <border>
      <left style="thin">
        <color indexed="64"/>
      </left>
      <right style="hair">
        <color auto="1"/>
      </right>
      <top style="thin">
        <color indexed="64"/>
      </top>
      <bottom style="double">
        <color auto="1"/>
      </bottom>
      <diagonal/>
    </border>
    <border>
      <left style="hair">
        <color auto="1"/>
      </left>
      <right style="hair">
        <color auto="1"/>
      </right>
      <top style="thin">
        <color indexed="64"/>
      </top>
      <bottom style="double">
        <color auto="1"/>
      </bottom>
      <diagonal/>
    </border>
    <border>
      <left style="hair">
        <color auto="1"/>
      </left>
      <right style="thin">
        <color indexed="64"/>
      </right>
      <top style="thin">
        <color indexed="64"/>
      </top>
      <bottom style="double">
        <color auto="1"/>
      </bottom>
      <diagonal/>
    </border>
    <border>
      <left style="thin">
        <color indexed="64"/>
      </left>
      <right style="hair">
        <color auto="1"/>
      </right>
      <top/>
      <bottom style="hair">
        <color auto="1"/>
      </bottom>
      <diagonal/>
    </border>
    <border>
      <left style="hair">
        <color auto="1"/>
      </left>
      <right style="hair">
        <color auto="1"/>
      </right>
      <top/>
      <bottom style="hair">
        <color auto="1"/>
      </bottom>
      <diagonal/>
    </border>
    <border>
      <left style="thin">
        <color indexed="64"/>
      </left>
      <right style="hair">
        <color auto="1"/>
      </right>
      <top style="hair">
        <color auto="1"/>
      </top>
      <bottom style="hair">
        <color auto="1"/>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hair">
        <color indexed="64"/>
      </right>
      <top style="thin">
        <color auto="1"/>
      </top>
      <bottom style="hair">
        <color indexed="64"/>
      </bottom>
      <diagonal/>
    </border>
    <border>
      <left style="hair">
        <color indexed="64"/>
      </left>
      <right style="hair">
        <color indexed="64"/>
      </right>
      <top style="thin">
        <color auto="1"/>
      </top>
      <bottom style="hair">
        <color indexed="64"/>
      </bottom>
      <diagonal/>
    </border>
    <border>
      <left style="hair">
        <color indexed="64"/>
      </left>
      <right style="medium">
        <color indexed="64"/>
      </right>
      <top style="thin">
        <color auto="1"/>
      </top>
      <bottom style="hair">
        <color indexed="64"/>
      </bottom>
      <diagonal/>
    </border>
    <border>
      <left/>
      <right style="medium">
        <color auto="1"/>
      </right>
      <top style="hair">
        <color indexed="64"/>
      </top>
      <bottom style="thin">
        <color auto="1"/>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top/>
      <bottom style="medium">
        <color theme="1"/>
      </bottom>
      <diagonal/>
    </border>
    <border>
      <left style="thin">
        <color theme="1"/>
      </left>
      <right style="thin">
        <color theme="1"/>
      </right>
      <top style="thin">
        <color theme="1"/>
      </top>
      <bottom style="medium">
        <color theme="1"/>
      </bottom>
      <diagonal/>
    </border>
    <border>
      <left/>
      <right/>
      <top style="medium">
        <color theme="1"/>
      </top>
      <bottom/>
      <diagonal/>
    </border>
    <border>
      <left style="thin">
        <color theme="1"/>
      </left>
      <right style="thin">
        <color theme="1"/>
      </right>
      <top style="medium">
        <color theme="1"/>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hair">
        <color indexed="64"/>
      </left>
      <right/>
      <top style="thin">
        <color auto="1"/>
      </top>
      <bottom style="medium">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auto="1"/>
      </left>
      <right style="thin">
        <color indexed="64"/>
      </right>
      <top style="thin">
        <color indexed="64"/>
      </top>
      <bottom style="hair">
        <color auto="1"/>
      </bottom>
      <diagonal/>
    </border>
    <border>
      <left style="hair">
        <color indexed="64"/>
      </left>
      <right style="thin">
        <color indexed="64"/>
      </right>
      <top style="thin">
        <color auto="1"/>
      </top>
      <bottom style="medium">
        <color indexed="64"/>
      </bottom>
      <diagonal/>
    </border>
    <border>
      <left style="thin">
        <color indexed="64"/>
      </left>
      <right style="medium">
        <color indexed="64"/>
      </right>
      <top/>
      <bottom style="thin">
        <color indexed="64"/>
      </bottom>
      <diagonal/>
    </border>
    <border>
      <left style="thin">
        <color indexed="64"/>
      </left>
      <right style="hair">
        <color indexed="64"/>
      </right>
      <top/>
      <bottom style="thin">
        <color auto="1"/>
      </bottom>
      <diagonal/>
    </border>
    <border>
      <left style="hair">
        <color indexed="64"/>
      </left>
      <right style="thin">
        <color indexed="64"/>
      </right>
      <top/>
      <bottom style="thin">
        <color auto="1"/>
      </bottom>
      <diagonal/>
    </border>
    <border>
      <left style="hair">
        <color indexed="64"/>
      </left>
      <right style="hair">
        <color indexed="64"/>
      </right>
      <top/>
      <bottom style="thin">
        <color indexed="64"/>
      </bottom>
      <diagonal/>
    </border>
    <border>
      <left style="hair">
        <color auto="1"/>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auto="1"/>
      </left>
      <right style="thin">
        <color indexed="64"/>
      </right>
      <top style="medium">
        <color auto="1"/>
      </top>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medium">
        <color indexed="64"/>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bottom style="medium">
        <color indexed="64"/>
      </bottom>
      <diagonal/>
    </border>
    <border>
      <left style="thin">
        <color indexed="64"/>
      </left>
      <right/>
      <top style="medium">
        <color auto="1"/>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s>
  <cellStyleXfs count="34">
    <xf numFmtId="0" fontId="0" fillId="0" borderId="0"/>
    <xf numFmtId="0" fontId="31" fillId="0" borderId="0" applyNumberFormat="0" applyFill="0" applyBorder="0" applyAlignment="0" applyProtection="0"/>
    <xf numFmtId="0" fontId="34" fillId="0" borderId="0"/>
    <xf numFmtId="0" fontId="25" fillId="0" borderId="0">
      <alignment vertical="center"/>
    </xf>
    <xf numFmtId="0" fontId="24" fillId="0" borderId="0">
      <alignment vertical="center"/>
    </xf>
    <xf numFmtId="0" fontId="40" fillId="0" borderId="0"/>
    <xf numFmtId="0" fontId="34" fillId="0" borderId="0"/>
    <xf numFmtId="0" fontId="34" fillId="0" borderId="0"/>
    <xf numFmtId="0" fontId="23" fillId="0" borderId="0">
      <alignment vertical="center"/>
    </xf>
    <xf numFmtId="0" fontId="23" fillId="0" borderId="0">
      <alignment vertical="center"/>
    </xf>
    <xf numFmtId="0" fontId="32" fillId="0" borderId="0">
      <alignment vertical="center"/>
    </xf>
    <xf numFmtId="0" fontId="22" fillId="0" borderId="0">
      <alignment vertical="center"/>
    </xf>
    <xf numFmtId="0" fontId="22" fillId="0" borderId="0">
      <alignment vertical="center"/>
    </xf>
    <xf numFmtId="0" fontId="52" fillId="0" borderId="0" applyNumberFormat="0" applyFill="0" applyBorder="0" applyAlignment="0" applyProtection="0">
      <alignment vertical="center"/>
    </xf>
    <xf numFmtId="0" fontId="34" fillId="0" borderId="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6" fillId="0" borderId="0">
      <alignment vertical="center"/>
    </xf>
    <xf numFmtId="0" fontId="71" fillId="0" borderId="0"/>
    <xf numFmtId="0" fontId="13" fillId="0" borderId="0">
      <alignment vertical="center"/>
    </xf>
    <xf numFmtId="0" fontId="13" fillId="0" borderId="0">
      <alignment vertical="center"/>
    </xf>
    <xf numFmtId="0" fontId="7" fillId="0" borderId="0">
      <alignment vertical="center"/>
    </xf>
    <xf numFmtId="0" fontId="7" fillId="0" borderId="0">
      <alignment vertical="center"/>
    </xf>
    <xf numFmtId="0" fontId="7" fillId="0" borderId="0">
      <alignment vertical="center"/>
    </xf>
  </cellStyleXfs>
  <cellXfs count="857">
    <xf numFmtId="0" fontId="0" fillId="0" borderId="0" xfId="0"/>
    <xf numFmtId="0" fontId="0" fillId="0" borderId="0" xfId="0" applyProtection="1">
      <protection hidden="1"/>
    </xf>
    <xf numFmtId="0" fontId="30" fillId="5" borderId="0" xfId="0" applyFont="1" applyFill="1" applyAlignment="1" applyProtection="1">
      <alignment vertical="center"/>
      <protection hidden="1"/>
    </xf>
    <xf numFmtId="0" fontId="0" fillId="0" borderId="0" xfId="0" applyAlignment="1" applyProtection="1">
      <alignment horizontal="left"/>
      <protection hidden="1"/>
    </xf>
    <xf numFmtId="0" fontId="0" fillId="0" borderId="0" xfId="0" applyProtection="1">
      <protection locked="0"/>
    </xf>
    <xf numFmtId="0" fontId="31" fillId="0" borderId="0" xfId="1" applyAlignment="1" applyProtection="1">
      <alignment vertical="center"/>
      <protection hidden="1"/>
    </xf>
    <xf numFmtId="0" fontId="31" fillId="0" borderId="0" xfId="1" applyProtection="1">
      <protection hidden="1"/>
    </xf>
    <xf numFmtId="0" fontId="55" fillId="0" borderId="0" xfId="1" applyFont="1" applyAlignment="1" applyProtection="1">
      <alignment vertical="center"/>
      <protection hidden="1"/>
    </xf>
    <xf numFmtId="0" fontId="31" fillId="0" borderId="0" xfId="1" applyAlignment="1" applyProtection="1">
      <alignment horizontal="left" vertical="center"/>
      <protection hidden="1"/>
    </xf>
    <xf numFmtId="0" fontId="55" fillId="0" borderId="0" xfId="1" applyFont="1" applyProtection="1">
      <protection hidden="1"/>
    </xf>
    <xf numFmtId="181" fontId="0" fillId="0" borderId="0" xfId="0" applyNumberFormat="1"/>
    <xf numFmtId="0" fontId="0" fillId="6" borderId="0" xfId="0" applyFill="1"/>
    <xf numFmtId="0" fontId="27" fillId="0" borderId="0" xfId="0" applyFont="1" applyProtection="1">
      <protection locked="0" hidden="1"/>
    </xf>
    <xf numFmtId="0" fontId="27" fillId="0" borderId="0" xfId="0" applyFont="1" applyProtection="1">
      <protection hidden="1"/>
    </xf>
    <xf numFmtId="0" fontId="56" fillId="0" borderId="0" xfId="0" applyFont="1" applyProtection="1">
      <protection locked="0" hidden="1"/>
    </xf>
    <xf numFmtId="0" fontId="0" fillId="0" borderId="0" xfId="0" applyAlignment="1" applyProtection="1">
      <alignment vertical="center"/>
      <protection hidden="1"/>
    </xf>
    <xf numFmtId="0" fontId="32" fillId="0" borderId="0" xfId="0" applyFont="1" applyProtection="1">
      <protection locked="0" hidden="1"/>
    </xf>
    <xf numFmtId="0" fontId="32" fillId="0" borderId="0" xfId="0" applyFont="1" applyProtection="1">
      <protection hidden="1"/>
    </xf>
    <xf numFmtId="0" fontId="35" fillId="0" borderId="0" xfId="0" applyFont="1" applyProtection="1">
      <protection locked="0"/>
    </xf>
    <xf numFmtId="0" fontId="0" fillId="2" borderId="0" xfId="0" applyFill="1"/>
    <xf numFmtId="0" fontId="0" fillId="2" borderId="0" xfId="0" applyFill="1" applyAlignment="1">
      <alignment horizontal="left"/>
    </xf>
    <xf numFmtId="181" fontId="0" fillId="2" borderId="0" xfId="0" applyNumberFormat="1" applyFill="1"/>
    <xf numFmtId="0" fontId="0" fillId="2" borderId="40" xfId="0" applyFill="1" applyBorder="1"/>
    <xf numFmtId="0" fontId="0" fillId="2" borderId="41" xfId="0" applyFill="1" applyBorder="1" applyAlignment="1">
      <alignment horizontal="left"/>
    </xf>
    <xf numFmtId="0" fontId="32" fillId="2" borderId="41" xfId="0" applyFont="1" applyFill="1" applyBorder="1" applyAlignment="1" applyProtection="1">
      <alignment horizontal="left" vertical="center" shrinkToFit="1"/>
      <protection hidden="1"/>
    </xf>
    <xf numFmtId="181" fontId="32" fillId="2" borderId="41" xfId="0" applyNumberFormat="1" applyFont="1" applyFill="1" applyBorder="1" applyAlignment="1" applyProtection="1">
      <alignment horizontal="left" vertical="center" shrinkToFit="1"/>
      <protection hidden="1"/>
    </xf>
    <xf numFmtId="0" fontId="32" fillId="2" borderId="42" xfId="0" applyFont="1" applyFill="1" applyBorder="1" applyAlignment="1" applyProtection="1">
      <alignment horizontal="left" vertical="center" wrapText="1" shrinkToFit="1"/>
      <protection hidden="1"/>
    </xf>
    <xf numFmtId="0" fontId="0" fillId="2" borderId="43" xfId="0" applyFill="1" applyBorder="1" applyAlignment="1">
      <alignment horizontal="right"/>
    </xf>
    <xf numFmtId="176" fontId="0" fillId="2" borderId="44" xfId="0" applyNumberFormat="1" applyFill="1" applyBorder="1" applyAlignment="1">
      <alignment horizontal="left"/>
    </xf>
    <xf numFmtId="0" fontId="0" fillId="2" borderId="44" xfId="0" applyFill="1" applyBorder="1" applyAlignment="1">
      <alignment horizontal="left"/>
    </xf>
    <xf numFmtId="179" fontId="0" fillId="2" borderId="44" xfId="0" applyNumberFormat="1" applyFill="1" applyBorder="1" applyAlignment="1">
      <alignment shrinkToFit="1"/>
    </xf>
    <xf numFmtId="0" fontId="0" fillId="2" borderId="44" xfId="0" applyFill="1" applyBorder="1" applyAlignment="1">
      <alignment wrapText="1"/>
    </xf>
    <xf numFmtId="0" fontId="0" fillId="2" borderId="20" xfId="0" applyFill="1" applyBorder="1" applyAlignment="1">
      <alignment wrapText="1"/>
    </xf>
    <xf numFmtId="0" fontId="0" fillId="2" borderId="45" xfId="0" applyFill="1" applyBorder="1" applyAlignment="1">
      <alignment horizontal="right"/>
    </xf>
    <xf numFmtId="176" fontId="0" fillId="2" borderId="39" xfId="0" applyNumberFormat="1" applyFill="1" applyBorder="1" applyAlignment="1">
      <alignment horizontal="left"/>
    </xf>
    <xf numFmtId="0" fontId="0" fillId="2" borderId="46" xfId="0" applyFill="1" applyBorder="1" applyAlignment="1">
      <alignment horizontal="right"/>
    </xf>
    <xf numFmtId="176" fontId="0" fillId="2" borderId="47" xfId="0" applyNumberFormat="1" applyFill="1" applyBorder="1" applyAlignment="1">
      <alignment horizontal="left"/>
    </xf>
    <xf numFmtId="0" fontId="0" fillId="2" borderId="47" xfId="0" applyFill="1" applyBorder="1" applyAlignment="1">
      <alignment wrapText="1"/>
    </xf>
    <xf numFmtId="0" fontId="0" fillId="0" borderId="0" xfId="0" applyAlignment="1">
      <alignment horizontal="left"/>
    </xf>
    <xf numFmtId="0" fontId="0" fillId="0" borderId="0" xfId="0" applyAlignment="1" applyProtection="1">
      <alignment horizontal="left" vertical="center"/>
      <protection locked="0"/>
    </xf>
    <xf numFmtId="20" fontId="0" fillId="2" borderId="44" xfId="0" applyNumberFormat="1" applyFill="1" applyBorder="1" applyAlignment="1">
      <alignment wrapText="1"/>
    </xf>
    <xf numFmtId="0" fontId="42" fillId="2" borderId="44" xfId="0" applyFont="1" applyFill="1" applyBorder="1" applyAlignment="1">
      <alignment horizontal="left" vertical="center" wrapText="1"/>
    </xf>
    <xf numFmtId="179" fontId="0" fillId="2" borderId="47" xfId="0" applyNumberFormat="1" applyFill="1" applyBorder="1" applyAlignment="1">
      <alignment shrinkToFit="1"/>
    </xf>
    <xf numFmtId="20" fontId="0" fillId="2" borderId="47" xfId="0" applyNumberFormat="1" applyFill="1" applyBorder="1" applyAlignment="1">
      <alignment wrapText="1"/>
    </xf>
    <xf numFmtId="0" fontId="66" fillId="0" borderId="0" xfId="10" applyFont="1" applyAlignment="1" applyProtection="1">
      <alignment horizontal="left" vertical="center" shrinkToFit="1"/>
      <protection hidden="1"/>
    </xf>
    <xf numFmtId="183" fontId="0" fillId="2" borderId="44" xfId="0" applyNumberFormat="1" applyFill="1" applyBorder="1" applyAlignment="1">
      <alignment shrinkToFit="1"/>
    </xf>
    <xf numFmtId="49" fontId="16" fillId="0" borderId="0" xfId="27" applyNumberFormat="1">
      <alignment vertical="center"/>
    </xf>
    <xf numFmtId="0" fontId="0" fillId="0" borderId="1" xfId="0" applyBorder="1"/>
    <xf numFmtId="0" fontId="0" fillId="0" borderId="1" xfId="0" applyBorder="1" applyAlignment="1">
      <alignment shrinkToFit="1"/>
    </xf>
    <xf numFmtId="0" fontId="70" fillId="0" borderId="1" xfId="0" applyFont="1" applyBorder="1" applyAlignment="1">
      <alignment shrinkToFit="1"/>
    </xf>
    <xf numFmtId="0" fontId="16" fillId="0" borderId="0" xfId="27">
      <alignment vertical="center"/>
    </xf>
    <xf numFmtId="0" fontId="16" fillId="0" borderId="1" xfId="27" applyBorder="1">
      <alignment vertical="center"/>
    </xf>
    <xf numFmtId="0" fontId="60" fillId="0" borderId="1" xfId="10" applyFont="1" applyBorder="1" applyAlignment="1">
      <alignment horizontal="right" vertical="center" wrapText="1"/>
    </xf>
    <xf numFmtId="0" fontId="16" fillId="0" borderId="60" xfId="27" applyBorder="1" applyAlignment="1">
      <alignment horizontal="center" vertical="center"/>
    </xf>
    <xf numFmtId="185" fontId="66" fillId="5" borderId="0" xfId="27" applyNumberFormat="1" applyFont="1" applyFill="1">
      <alignment vertical="center"/>
    </xf>
    <xf numFmtId="0" fontId="16" fillId="0" borderId="71" xfId="27" applyBorder="1" applyAlignment="1">
      <alignment horizontal="center" vertical="center"/>
    </xf>
    <xf numFmtId="0" fontId="65" fillId="0" borderId="0" xfId="27" applyFont="1" applyAlignment="1">
      <alignment horizontal="left" vertical="center"/>
    </xf>
    <xf numFmtId="0" fontId="16" fillId="0" borderId="1" xfId="27" applyBorder="1" applyAlignment="1">
      <alignment horizontal="right" vertical="center"/>
    </xf>
    <xf numFmtId="0" fontId="0" fillId="2" borderId="44" xfId="0" applyFill="1" applyBorder="1" applyAlignment="1">
      <alignment shrinkToFit="1"/>
    </xf>
    <xf numFmtId="0" fontId="49" fillId="0" borderId="0" xfId="10" applyFont="1" applyProtection="1">
      <alignment vertical="center"/>
      <protection hidden="1"/>
    </xf>
    <xf numFmtId="0" fontId="53" fillId="0" borderId="0" xfId="10" applyFont="1" applyProtection="1">
      <alignment vertical="center"/>
      <protection hidden="1"/>
    </xf>
    <xf numFmtId="0" fontId="32" fillId="0" borderId="0" xfId="10" applyProtection="1">
      <alignment vertical="center"/>
      <protection hidden="1"/>
    </xf>
    <xf numFmtId="0" fontId="47" fillId="0" borderId="0" xfId="10" applyFont="1" applyProtection="1">
      <alignment vertical="center"/>
      <protection hidden="1"/>
    </xf>
    <xf numFmtId="0" fontId="37" fillId="0" borderId="0" xfId="10" applyFont="1" applyAlignment="1" applyProtection="1">
      <alignment horizontal="center" vertical="center"/>
      <protection hidden="1"/>
    </xf>
    <xf numFmtId="0" fontId="37" fillId="0" borderId="0" xfId="10" applyFont="1" applyProtection="1">
      <alignment vertical="center"/>
      <protection hidden="1"/>
    </xf>
    <xf numFmtId="0" fontId="53" fillId="0" borderId="1" xfId="10" applyFont="1" applyBorder="1" applyProtection="1">
      <alignment vertical="center"/>
      <protection hidden="1"/>
    </xf>
    <xf numFmtId="0" fontId="32" fillId="0" borderId="1" xfId="10" applyBorder="1" applyProtection="1">
      <alignment vertical="center"/>
      <protection hidden="1"/>
    </xf>
    <xf numFmtId="0" fontId="62" fillId="11" borderId="58" xfId="0" applyFont="1" applyFill="1" applyBorder="1" applyAlignment="1" applyProtection="1">
      <alignment vertical="center" shrinkToFit="1"/>
      <protection hidden="1"/>
    </xf>
    <xf numFmtId="0" fontId="53" fillId="0" borderId="58" xfId="10" applyFont="1" applyBorder="1" applyAlignment="1" applyProtection="1">
      <alignment vertical="center" shrinkToFit="1"/>
      <protection hidden="1"/>
    </xf>
    <xf numFmtId="0" fontId="53" fillId="0" borderId="0" xfId="10" applyFont="1" applyAlignment="1" applyProtection="1">
      <alignment vertical="center" shrinkToFit="1"/>
      <protection hidden="1"/>
    </xf>
    <xf numFmtId="0" fontId="32" fillId="0" borderId="18" xfId="10" applyBorder="1" applyAlignment="1" applyProtection="1">
      <alignment horizontal="center" vertical="center"/>
      <protection hidden="1"/>
    </xf>
    <xf numFmtId="0" fontId="48" fillId="0" borderId="18" xfId="10" applyFont="1" applyBorder="1" applyAlignment="1" applyProtection="1">
      <alignment horizontal="center" vertical="center" shrinkToFit="1"/>
      <protection hidden="1"/>
    </xf>
    <xf numFmtId="0" fontId="53" fillId="0" borderId="0" xfId="10" applyFont="1" applyAlignment="1" applyProtection="1">
      <alignment vertical="center" wrapText="1" shrinkToFit="1"/>
      <protection hidden="1"/>
    </xf>
    <xf numFmtId="0" fontId="38" fillId="0" borderId="54" xfId="10" applyFont="1" applyBorder="1" applyAlignment="1" applyProtection="1">
      <alignment horizontal="center" vertical="center" shrinkToFit="1"/>
      <protection hidden="1"/>
    </xf>
    <xf numFmtId="0" fontId="38" fillId="0" borderId="55" xfId="10" applyFont="1" applyBorder="1" applyAlignment="1" applyProtection="1">
      <alignment horizontal="center" vertical="center" shrinkToFit="1"/>
      <protection hidden="1"/>
    </xf>
    <xf numFmtId="0" fontId="32" fillId="0" borderId="55" xfId="10" applyBorder="1" applyAlignment="1" applyProtection="1">
      <alignment horizontal="left" vertical="center"/>
      <protection hidden="1"/>
    </xf>
    <xf numFmtId="0" fontId="53" fillId="0" borderId="56" xfId="10" applyFont="1" applyBorder="1" applyAlignment="1" applyProtection="1">
      <alignment vertical="center" shrinkToFit="1"/>
      <protection hidden="1"/>
    </xf>
    <xf numFmtId="0" fontId="53" fillId="0" borderId="56" xfId="10" applyFont="1" applyBorder="1" applyProtection="1">
      <alignment vertical="center"/>
      <protection hidden="1"/>
    </xf>
    <xf numFmtId="0" fontId="62" fillId="7" borderId="58" xfId="10" applyFont="1" applyFill="1" applyBorder="1" applyAlignment="1" applyProtection="1">
      <alignment vertical="center" shrinkToFit="1"/>
      <protection hidden="1"/>
    </xf>
    <xf numFmtId="0" fontId="62" fillId="7" borderId="58" xfId="10" applyFont="1" applyFill="1" applyBorder="1" applyProtection="1">
      <alignment vertical="center"/>
      <protection hidden="1"/>
    </xf>
    <xf numFmtId="0" fontId="62" fillId="7" borderId="58" xfId="10" applyFont="1" applyFill="1" applyBorder="1" applyAlignment="1" applyProtection="1">
      <alignment horizontal="left" vertical="center"/>
      <protection hidden="1"/>
    </xf>
    <xf numFmtId="0" fontId="53" fillId="0" borderId="58" xfId="10" applyFont="1" applyBorder="1" applyProtection="1">
      <alignment vertical="center"/>
      <protection hidden="1"/>
    </xf>
    <xf numFmtId="0" fontId="53" fillId="0" borderId="0" xfId="10" applyFont="1" applyAlignment="1" applyProtection="1">
      <alignment vertical="top" wrapText="1"/>
      <protection hidden="1"/>
    </xf>
    <xf numFmtId="0" fontId="32" fillId="0" borderId="0" xfId="10" applyAlignment="1" applyProtection="1">
      <alignment horizontal="center" vertical="center"/>
      <protection hidden="1"/>
    </xf>
    <xf numFmtId="0" fontId="32" fillId="0" borderId="0" xfId="10" applyAlignment="1" applyProtection="1">
      <alignment horizontal="center" vertical="center" wrapText="1"/>
      <protection hidden="1"/>
    </xf>
    <xf numFmtId="0" fontId="32" fillId="0" borderId="56" xfId="10" applyBorder="1" applyAlignment="1" applyProtection="1">
      <alignment horizontal="center" vertical="center"/>
      <protection hidden="1"/>
    </xf>
    <xf numFmtId="0" fontId="62" fillId="8" borderId="58" xfId="10" applyFont="1" applyFill="1" applyBorder="1" applyProtection="1">
      <alignment vertical="center"/>
      <protection hidden="1"/>
    </xf>
    <xf numFmtId="0" fontId="22" fillId="0" borderId="0" xfId="11" applyProtection="1">
      <alignment vertical="center"/>
      <protection hidden="1"/>
    </xf>
    <xf numFmtId="0" fontId="21" fillId="0" borderId="0" xfId="11" applyFont="1" applyProtection="1">
      <alignment vertical="center"/>
      <protection hidden="1"/>
    </xf>
    <xf numFmtId="0" fontId="50" fillId="0" borderId="0" xfId="12" applyFont="1" applyAlignment="1" applyProtection="1">
      <alignment horizontal="right" vertical="center"/>
      <protection hidden="1"/>
    </xf>
    <xf numFmtId="0" fontId="62" fillId="9" borderId="58" xfId="10" applyFont="1" applyFill="1" applyBorder="1" applyProtection="1">
      <alignment vertical="center"/>
      <protection hidden="1"/>
    </xf>
    <xf numFmtId="0" fontId="63" fillId="10" borderId="58" xfId="10" applyFont="1" applyFill="1" applyBorder="1" applyAlignment="1" applyProtection="1">
      <alignment vertical="center" wrapText="1"/>
      <protection hidden="1"/>
    </xf>
    <xf numFmtId="0" fontId="62" fillId="10" borderId="58" xfId="10" applyFont="1" applyFill="1" applyBorder="1" applyProtection="1">
      <alignment vertical="center"/>
      <protection hidden="1"/>
    </xf>
    <xf numFmtId="0" fontId="48" fillId="0" borderId="58" xfId="10" applyFont="1" applyBorder="1" applyProtection="1">
      <alignment vertical="center"/>
      <protection hidden="1"/>
    </xf>
    <xf numFmtId="0" fontId="62" fillId="12" borderId="58" xfId="10" applyFont="1" applyFill="1" applyBorder="1" applyProtection="1">
      <alignment vertical="center"/>
      <protection hidden="1"/>
    </xf>
    <xf numFmtId="0" fontId="64" fillId="12" borderId="58" xfId="10" applyFont="1" applyFill="1" applyBorder="1" applyProtection="1">
      <alignment vertical="center"/>
      <protection hidden="1"/>
    </xf>
    <xf numFmtId="0" fontId="32" fillId="0" borderId="58" xfId="10" applyBorder="1" applyAlignment="1" applyProtection="1">
      <alignment horizontal="left" vertical="center"/>
      <protection hidden="1"/>
    </xf>
    <xf numFmtId="0" fontId="32" fillId="0" borderId="58" xfId="10" applyBorder="1" applyProtection="1">
      <alignment vertical="center"/>
      <protection hidden="1"/>
    </xf>
    <xf numFmtId="0" fontId="32" fillId="0" borderId="56" xfId="10" applyBorder="1" applyAlignment="1" applyProtection="1">
      <alignment horizontal="left" vertical="center"/>
      <protection hidden="1"/>
    </xf>
    <xf numFmtId="0" fontId="62" fillId="13" borderId="59" xfId="10" applyFont="1" applyFill="1" applyBorder="1" applyProtection="1">
      <alignment vertical="center"/>
      <protection hidden="1"/>
    </xf>
    <xf numFmtId="0" fontId="53" fillId="0" borderId="59" xfId="10" applyFont="1" applyBorder="1" applyProtection="1">
      <alignment vertical="center"/>
      <protection hidden="1"/>
    </xf>
    <xf numFmtId="0" fontId="53" fillId="0" borderId="57" xfId="10" applyFont="1" applyBorder="1" applyProtection="1">
      <alignment vertical="center"/>
      <protection hidden="1"/>
    </xf>
    <xf numFmtId="0" fontId="64" fillId="7" borderId="5" xfId="10" applyFont="1" applyFill="1" applyBorder="1" applyProtection="1">
      <alignment vertical="center"/>
      <protection hidden="1"/>
    </xf>
    <xf numFmtId="0" fontId="32" fillId="0" borderId="5" xfId="10" applyBorder="1" applyProtection="1">
      <alignment vertical="center"/>
      <protection hidden="1"/>
    </xf>
    <xf numFmtId="0" fontId="32" fillId="0" borderId="0" xfId="10" applyAlignment="1" applyProtection="1">
      <alignment horizontal="left" vertical="center"/>
      <protection hidden="1"/>
    </xf>
    <xf numFmtId="0" fontId="0" fillId="0" borderId="0" xfId="0" applyProtection="1">
      <protection locked="0" hidden="1"/>
    </xf>
    <xf numFmtId="0" fontId="31" fillId="0" borderId="0" xfId="1" applyFill="1" applyAlignment="1" applyProtection="1">
      <alignment vertical="center"/>
      <protection hidden="1"/>
    </xf>
    <xf numFmtId="0" fontId="31" fillId="0" borderId="0" xfId="1" applyFill="1" applyAlignment="1" applyProtection="1">
      <alignment horizontal="left" vertical="center"/>
      <protection hidden="1"/>
    </xf>
    <xf numFmtId="184" fontId="15" fillId="0" borderId="1" xfId="27" applyNumberFormat="1" applyFont="1" applyBorder="1" applyAlignment="1" applyProtection="1">
      <alignment horizontal="left" vertical="center"/>
      <protection locked="0"/>
    </xf>
    <xf numFmtId="0" fontId="16" fillId="0" borderId="1" xfId="27" applyBorder="1" applyAlignment="1">
      <alignment horizontal="left" vertical="center"/>
    </xf>
    <xf numFmtId="0" fontId="65" fillId="0" borderId="1" xfId="27" applyFont="1" applyBorder="1" applyAlignment="1">
      <alignment horizontal="left" vertical="center"/>
    </xf>
    <xf numFmtId="185" fontId="66" fillId="5" borderId="1" xfId="27" applyNumberFormat="1" applyFont="1" applyFill="1" applyBorder="1">
      <alignment vertical="center"/>
    </xf>
    <xf numFmtId="0" fontId="72" fillId="0" borderId="1" xfId="27" applyFont="1" applyBorder="1">
      <alignment vertical="center"/>
    </xf>
    <xf numFmtId="0" fontId="32" fillId="2" borderId="85" xfId="0" applyFont="1" applyFill="1" applyBorder="1" applyAlignment="1" applyProtection="1">
      <alignment horizontal="left" vertical="center" wrapText="1" shrinkToFit="1"/>
      <protection hidden="1"/>
    </xf>
    <xf numFmtId="0" fontId="0" fillId="2" borderId="50" xfId="0" applyFill="1" applyBorder="1" applyAlignment="1">
      <alignment wrapText="1"/>
    </xf>
    <xf numFmtId="20" fontId="0" fillId="0" borderId="79" xfId="0" applyNumberFormat="1" applyBorder="1"/>
    <xf numFmtId="0" fontId="0" fillId="2" borderId="45" xfId="0" applyFill="1" applyBorder="1" applyAlignment="1">
      <alignment wrapText="1"/>
    </xf>
    <xf numFmtId="0" fontId="0" fillId="2" borderId="46" xfId="0" applyFill="1" applyBorder="1" applyAlignment="1">
      <alignment wrapText="1"/>
    </xf>
    <xf numFmtId="0" fontId="16" fillId="0" borderId="0" xfId="27" applyAlignment="1">
      <alignment horizontal="left" vertical="center"/>
    </xf>
    <xf numFmtId="0" fontId="16" fillId="0" borderId="1" xfId="27" applyBorder="1" applyAlignment="1">
      <alignment vertical="center" shrinkToFit="1"/>
    </xf>
    <xf numFmtId="0" fontId="32" fillId="2" borderId="0" xfId="0" applyFont="1" applyFill="1" applyAlignment="1" applyProtection="1">
      <alignment horizontal="left" vertical="center" wrapText="1" shrinkToFit="1"/>
      <protection hidden="1"/>
    </xf>
    <xf numFmtId="0" fontId="74" fillId="0" borderId="0" xfId="0" applyFont="1"/>
    <xf numFmtId="0" fontId="60" fillId="0" borderId="13" xfId="0" applyFont="1" applyBorder="1" applyAlignment="1">
      <alignment horizontal="center"/>
    </xf>
    <xf numFmtId="0" fontId="60" fillId="0" borderId="14" xfId="0" applyFont="1" applyBorder="1" applyAlignment="1">
      <alignment horizontal="center"/>
    </xf>
    <xf numFmtId="0" fontId="60" fillId="0" borderId="15" xfId="0" applyFont="1" applyBorder="1" applyAlignment="1">
      <alignment horizontal="center"/>
    </xf>
    <xf numFmtId="0" fontId="60" fillId="0" borderId="16" xfId="0" applyFont="1" applyBorder="1" applyAlignment="1">
      <alignment horizontal="center"/>
    </xf>
    <xf numFmtId="0" fontId="60" fillId="0" borderId="1" xfId="0" applyFont="1" applyBorder="1" applyAlignment="1">
      <alignment horizontal="center"/>
    </xf>
    <xf numFmtId="0" fontId="75" fillId="0" borderId="1" xfId="0" applyFont="1" applyBorder="1" applyAlignment="1">
      <alignment horizontal="center"/>
    </xf>
    <xf numFmtId="0" fontId="60" fillId="0" borderId="61" xfId="0" applyFont="1" applyBorder="1" applyAlignment="1">
      <alignment horizontal="center"/>
    </xf>
    <xf numFmtId="0" fontId="60" fillId="0" borderId="0" xfId="0" applyFont="1" applyAlignment="1">
      <alignment vertical="center"/>
    </xf>
    <xf numFmtId="0" fontId="32" fillId="0" borderId="1" xfId="10" applyBorder="1" applyAlignment="1" applyProtection="1">
      <alignment horizontal="center" vertical="center"/>
      <protection hidden="1"/>
    </xf>
    <xf numFmtId="0" fontId="0" fillId="14" borderId="0" xfId="0" applyFill="1" applyAlignment="1">
      <alignment horizontal="left"/>
    </xf>
    <xf numFmtId="181" fontId="0" fillId="0" borderId="1" xfId="0" applyNumberFormat="1" applyBorder="1"/>
    <xf numFmtId="0" fontId="31" fillId="0" borderId="0" xfId="1" applyFill="1" applyBorder="1" applyAlignment="1" applyProtection="1">
      <alignment horizontal="left" vertical="center"/>
      <protection hidden="1"/>
    </xf>
    <xf numFmtId="0" fontId="31" fillId="0" borderId="0" xfId="1" applyFill="1" applyBorder="1" applyAlignment="1" applyProtection="1">
      <alignment vertical="center"/>
      <protection hidden="1"/>
    </xf>
    <xf numFmtId="0" fontId="0" fillId="0" borderId="0" xfId="0" applyAlignment="1">
      <alignment horizontal="left" shrinkToFit="1"/>
    </xf>
    <xf numFmtId="0" fontId="0" fillId="0" borderId="1" xfId="0" applyBorder="1" applyAlignment="1">
      <alignment vertical="top" wrapText="1"/>
    </xf>
    <xf numFmtId="0" fontId="16" fillId="0" borderId="1" xfId="27" applyBorder="1" applyAlignment="1">
      <alignment vertical="center" wrapText="1"/>
    </xf>
    <xf numFmtId="0" fontId="6" fillId="0" borderId="1" xfId="27" applyFont="1" applyBorder="1" applyAlignment="1">
      <alignment vertical="center" shrinkToFit="1"/>
    </xf>
    <xf numFmtId="14" fontId="0" fillId="0" borderId="0" xfId="0" applyNumberFormat="1"/>
    <xf numFmtId="0" fontId="70" fillId="2" borderId="44" xfId="0" applyFont="1" applyFill="1" applyBorder="1" applyAlignment="1">
      <alignment shrinkToFit="1"/>
    </xf>
    <xf numFmtId="0" fontId="75" fillId="0" borderId="0" xfId="27" applyFont="1" applyAlignment="1">
      <alignment horizontal="left" vertical="center"/>
    </xf>
    <xf numFmtId="0" fontId="60" fillId="0" borderId="0" xfId="27" applyFont="1">
      <alignment vertical="center"/>
    </xf>
    <xf numFmtId="0" fontId="60" fillId="0" borderId="0" xfId="27" applyFont="1" applyAlignment="1">
      <alignment horizontal="left" vertical="center"/>
    </xf>
    <xf numFmtId="0" fontId="60" fillId="5" borderId="1" xfId="10" applyFont="1" applyFill="1" applyBorder="1">
      <alignment vertical="center"/>
    </xf>
    <xf numFmtId="0" fontId="60" fillId="15" borderId="0" xfId="27" applyFont="1" applyFill="1">
      <alignment vertical="center"/>
    </xf>
    <xf numFmtId="0" fontId="79" fillId="14" borderId="1" xfId="0" applyFont="1" applyFill="1" applyBorder="1" applyAlignment="1">
      <alignment horizontal="center" vertical="center" shrinkToFit="1"/>
    </xf>
    <xf numFmtId="0" fontId="79" fillId="14" borderId="1" xfId="0" applyFont="1" applyFill="1" applyBorder="1" applyAlignment="1">
      <alignment horizontal="left" vertical="center" shrinkToFit="1"/>
    </xf>
    <xf numFmtId="0" fontId="60" fillId="0" borderId="1" xfId="27" applyFont="1" applyBorder="1">
      <alignment vertical="center"/>
    </xf>
    <xf numFmtId="0" fontId="60" fillId="3" borderId="0" xfId="0" applyFont="1" applyFill="1" applyAlignment="1">
      <alignment vertical="center"/>
    </xf>
    <xf numFmtId="0" fontId="60" fillId="14" borderId="1" xfId="27" applyFont="1" applyFill="1" applyBorder="1">
      <alignment vertical="center"/>
    </xf>
    <xf numFmtId="0" fontId="80" fillId="0" borderId="0" xfId="27" applyFont="1">
      <alignment vertical="center"/>
    </xf>
    <xf numFmtId="0" fontId="81" fillId="0" borderId="0" xfId="27" applyFont="1" applyAlignment="1">
      <alignment horizontal="left" vertical="center"/>
    </xf>
    <xf numFmtId="0" fontId="79" fillId="0" borderId="0" xfId="0" applyFont="1" applyAlignment="1">
      <alignment horizontal="left" vertical="center"/>
    </xf>
    <xf numFmtId="0" fontId="79" fillId="0" borderId="0" xfId="0" applyFont="1" applyAlignment="1">
      <alignment horizontal="center" vertical="center"/>
    </xf>
    <xf numFmtId="0" fontId="79" fillId="0" borderId="0" xfId="0" applyFont="1" applyAlignment="1">
      <alignment horizontal="center" vertical="center" shrinkToFit="1"/>
    </xf>
    <xf numFmtId="0" fontId="79" fillId="0" borderId="0" xfId="0" applyFont="1" applyAlignment="1">
      <alignment horizontal="center" vertical="center" wrapText="1"/>
    </xf>
    <xf numFmtId="0" fontId="60" fillId="0" borderId="1" xfId="0" applyFont="1" applyBorder="1" applyAlignment="1">
      <alignment vertical="center"/>
    </xf>
    <xf numFmtId="0" fontId="82" fillId="0" borderId="1" xfId="0" applyFont="1" applyBorder="1"/>
    <xf numFmtId="0" fontId="60" fillId="0" borderId="1" xfId="27" quotePrefix="1" applyFont="1" applyBorder="1" applyAlignment="1">
      <alignment vertical="center" wrapText="1"/>
    </xf>
    <xf numFmtId="0" fontId="75" fillId="0" borderId="1" xfId="27" applyFont="1" applyBorder="1" applyProtection="1">
      <alignment vertical="center"/>
      <protection locked="0"/>
    </xf>
    <xf numFmtId="0" fontId="60" fillId="0" borderId="1" xfId="27" quotePrefix="1" applyFont="1" applyBorder="1">
      <alignment vertical="center"/>
    </xf>
    <xf numFmtId="0" fontId="83" fillId="0" borderId="0" xfId="27" applyFont="1">
      <alignment vertical="center"/>
    </xf>
    <xf numFmtId="0" fontId="60" fillId="0" borderId="1" xfId="10" applyFont="1" applyBorder="1" applyAlignment="1">
      <alignment horizontal="right" vertical="center"/>
    </xf>
    <xf numFmtId="0" fontId="60" fillId="0" borderId="0" xfId="0" applyFont="1" applyAlignment="1">
      <alignment horizontal="left" vertical="center"/>
    </xf>
    <xf numFmtId="0" fontId="84" fillId="0" borderId="0" xfId="27" applyFont="1" applyAlignment="1">
      <alignment horizontal="left" vertical="center"/>
    </xf>
    <xf numFmtId="49" fontId="75" fillId="0" borderId="65" xfId="27" quotePrefix="1" applyNumberFormat="1" applyFont="1" applyBorder="1" applyAlignment="1" applyProtection="1">
      <alignment horizontal="left" vertical="center" wrapText="1"/>
      <protection locked="0"/>
    </xf>
    <xf numFmtId="0" fontId="83" fillId="0" borderId="0" xfId="27" applyFont="1" applyAlignment="1">
      <alignment horizontal="left" vertical="center"/>
    </xf>
    <xf numFmtId="0" fontId="80" fillId="0" borderId="0" xfId="27" applyFont="1" applyAlignment="1">
      <alignment vertical="center" shrinkToFit="1"/>
    </xf>
    <xf numFmtId="0" fontId="75" fillId="0" borderId="53" xfId="27" applyFont="1" applyBorder="1" applyAlignment="1" applyProtection="1">
      <alignment horizontal="left" vertical="center" wrapText="1"/>
      <protection locked="0"/>
    </xf>
    <xf numFmtId="0" fontId="60" fillId="0" borderId="13" xfId="27" applyFont="1" applyBorder="1">
      <alignment vertical="center"/>
    </xf>
    <xf numFmtId="0" fontId="60" fillId="4" borderId="1" xfId="10" applyFont="1" applyFill="1" applyBorder="1" applyAlignment="1">
      <alignment horizontal="right" vertical="center"/>
    </xf>
    <xf numFmtId="0" fontId="75" fillId="14" borderId="2" xfId="27" applyFont="1" applyFill="1" applyBorder="1" applyAlignment="1">
      <alignment vertical="center" shrinkToFit="1"/>
    </xf>
    <xf numFmtId="0" fontId="60" fillId="0" borderId="16" xfId="27" applyFont="1" applyBorder="1">
      <alignment vertical="center"/>
    </xf>
    <xf numFmtId="0" fontId="75" fillId="0" borderId="63" xfId="27" quotePrefix="1" applyFont="1" applyBorder="1" applyAlignment="1" applyProtection="1">
      <alignment horizontal="left" vertical="center" wrapText="1"/>
      <protection locked="0"/>
    </xf>
    <xf numFmtId="0" fontId="60" fillId="0" borderId="75" xfId="27" applyFont="1" applyBorder="1" applyAlignment="1">
      <alignment vertical="center" wrapText="1"/>
    </xf>
    <xf numFmtId="0" fontId="75" fillId="0" borderId="0" xfId="13" applyFont="1" applyFill="1" applyBorder="1" applyAlignment="1" applyProtection="1">
      <alignment vertical="center"/>
    </xf>
    <xf numFmtId="0" fontId="60" fillId="4" borderId="1" xfId="10" applyFont="1" applyFill="1" applyBorder="1" applyAlignment="1">
      <alignment horizontal="right" vertical="center" shrinkToFit="1"/>
    </xf>
    <xf numFmtId="49" fontId="75" fillId="0" borderId="65" xfId="27" applyNumberFormat="1" applyFont="1" applyBorder="1" applyAlignment="1" applyProtection="1">
      <alignment horizontal="left" vertical="center" wrapText="1"/>
      <protection locked="0"/>
    </xf>
    <xf numFmtId="0" fontId="60" fillId="4" borderId="1" xfId="27" applyFont="1" applyFill="1" applyBorder="1" applyAlignment="1">
      <alignment horizontal="right" vertical="center"/>
    </xf>
    <xf numFmtId="0" fontId="75" fillId="0" borderId="66" xfId="27" quotePrefix="1" applyFont="1" applyBorder="1" applyAlignment="1" applyProtection="1">
      <alignment horizontal="left" vertical="center" wrapText="1"/>
      <protection locked="0"/>
    </xf>
    <xf numFmtId="0" fontId="86" fillId="0" borderId="62" xfId="1" applyFont="1" applyFill="1" applyBorder="1" applyAlignment="1" applyProtection="1">
      <alignment vertical="center" wrapText="1"/>
      <protection locked="0"/>
    </xf>
    <xf numFmtId="0" fontId="75" fillId="0" borderId="0" xfId="0" applyFont="1" applyAlignment="1">
      <alignment vertical="center" wrapText="1"/>
    </xf>
    <xf numFmtId="0" fontId="60" fillId="0" borderId="0" xfId="27" quotePrefix="1" applyFont="1">
      <alignment vertical="center"/>
    </xf>
    <xf numFmtId="0" fontId="75" fillId="0" borderId="62" xfId="0" applyFont="1" applyBorder="1" applyAlignment="1">
      <alignment vertical="center" wrapText="1"/>
    </xf>
    <xf numFmtId="0" fontId="75" fillId="0" borderId="62" xfId="0" applyFont="1" applyBorder="1" applyAlignment="1">
      <alignment vertical="center"/>
    </xf>
    <xf numFmtId="0" fontId="75" fillId="0" borderId="0" xfId="0" applyFont="1" applyAlignment="1">
      <alignment vertical="center"/>
    </xf>
    <xf numFmtId="0" fontId="60" fillId="0" borderId="0" xfId="27" applyFont="1" applyAlignment="1">
      <alignment vertical="center" wrapText="1"/>
    </xf>
    <xf numFmtId="0" fontId="88" fillId="0" borderId="0" xfId="1" applyFont="1" applyFill="1" applyBorder="1" applyAlignment="1" applyProtection="1">
      <alignment vertical="center"/>
      <protection locked="0"/>
    </xf>
    <xf numFmtId="0" fontId="60" fillId="0" borderId="0" xfId="0" applyFont="1"/>
    <xf numFmtId="0" fontId="60" fillId="0" borderId="0" xfId="0" applyFont="1" applyProtection="1">
      <protection locked="0"/>
    </xf>
    <xf numFmtId="0" fontId="60" fillId="0" borderId="3" xfId="27" applyFont="1" applyBorder="1" applyAlignment="1">
      <alignment horizontal="left" vertical="center"/>
    </xf>
    <xf numFmtId="0" fontId="60" fillId="0" borderId="2" xfId="27" applyFont="1" applyBorder="1" applyAlignment="1">
      <alignment horizontal="left" vertical="center"/>
    </xf>
    <xf numFmtId="0" fontId="60" fillId="0" borderId="0" xfId="27" applyFont="1" applyProtection="1">
      <alignment vertical="center"/>
      <protection locked="0"/>
    </xf>
    <xf numFmtId="0" fontId="60" fillId="0" borderId="0" xfId="0" applyFont="1" applyAlignment="1" applyProtection="1">
      <alignment vertical="center"/>
      <protection locked="0"/>
    </xf>
    <xf numFmtId="178" fontId="75" fillId="0" borderId="67" xfId="27" applyNumberFormat="1" applyFont="1" applyBorder="1" applyAlignment="1" applyProtection="1">
      <alignment horizontal="left" vertical="center"/>
      <protection locked="0"/>
    </xf>
    <xf numFmtId="0" fontId="89" fillId="0" borderId="0" xfId="0" applyFont="1" applyAlignment="1">
      <alignment vertical="center"/>
    </xf>
    <xf numFmtId="49" fontId="60" fillId="0" borderId="0" xfId="27" applyNumberFormat="1" applyFont="1">
      <alignment vertical="center"/>
    </xf>
    <xf numFmtId="0" fontId="75" fillId="0" borderId="0" xfId="27" applyFont="1" applyAlignment="1" applyProtection="1">
      <alignment horizontal="left" vertical="center" wrapText="1"/>
      <protection locked="0"/>
    </xf>
    <xf numFmtId="0" fontId="75" fillId="0" borderId="0" xfId="27" applyFont="1" applyAlignment="1" applyProtection="1">
      <alignment vertical="center" wrapText="1"/>
      <protection locked="0"/>
    </xf>
    <xf numFmtId="0" fontId="80" fillId="5" borderId="0" xfId="27" applyFont="1" applyFill="1">
      <alignment vertical="center"/>
    </xf>
    <xf numFmtId="184" fontId="75" fillId="0" borderId="0" xfId="27" applyNumberFormat="1" applyFont="1" applyAlignment="1" applyProtection="1">
      <alignment horizontal="left" vertical="center" wrapText="1"/>
      <protection locked="0"/>
    </xf>
    <xf numFmtId="0" fontId="83" fillId="0" borderId="11" xfId="27" applyFont="1" applyBorder="1">
      <alignment vertical="center"/>
    </xf>
    <xf numFmtId="0" fontId="75" fillId="0" borderId="1" xfId="27" applyFont="1" applyBorder="1" applyAlignment="1" applyProtection="1">
      <alignment vertical="center" wrapText="1"/>
      <protection locked="0"/>
    </xf>
    <xf numFmtId="49" fontId="60" fillId="0" borderId="1" xfId="27" applyNumberFormat="1" applyFont="1" applyBorder="1" applyAlignment="1">
      <alignment vertical="center" shrinkToFit="1"/>
    </xf>
    <xf numFmtId="182" fontId="75" fillId="0" borderId="0" xfId="27" applyNumberFormat="1" applyFont="1" applyAlignment="1" applyProtection="1">
      <alignment vertical="center" wrapText="1" shrinkToFit="1"/>
      <protection locked="0"/>
    </xf>
    <xf numFmtId="49" fontId="60" fillId="0" borderId="1" xfId="27" applyNumberFormat="1" applyFont="1" applyBorder="1">
      <alignment vertical="center"/>
    </xf>
    <xf numFmtId="49" fontId="75" fillId="0" borderId="0" xfId="27" applyNumberFormat="1" applyFont="1" applyAlignment="1" applyProtection="1">
      <alignment horizontal="left" vertical="center" wrapText="1"/>
      <protection locked="0"/>
    </xf>
    <xf numFmtId="0" fontId="75" fillId="0" borderId="0" xfId="27" applyFont="1">
      <alignment vertical="center"/>
    </xf>
    <xf numFmtId="0" fontId="90" fillId="0" borderId="0" xfId="27" applyFont="1" applyAlignment="1">
      <alignment horizontal="left" vertical="center" wrapText="1"/>
    </xf>
    <xf numFmtId="0" fontId="75" fillId="0" borderId="69" xfId="27" applyFont="1" applyBorder="1" applyAlignment="1">
      <alignment horizontal="left" vertical="center"/>
    </xf>
    <xf numFmtId="0" fontId="91" fillId="0" borderId="31" xfId="27" applyFont="1" applyBorder="1" applyAlignment="1">
      <alignment vertical="top"/>
    </xf>
    <xf numFmtId="49" fontId="90" fillId="0" borderId="1" xfId="27" applyNumberFormat="1" applyFont="1" applyBorder="1" applyAlignment="1">
      <alignment horizontal="left" vertical="center"/>
    </xf>
    <xf numFmtId="0" fontId="84" fillId="0" borderId="1" xfId="27" applyFont="1" applyBorder="1" applyAlignment="1">
      <alignment horizontal="left" vertical="center" shrinkToFit="1"/>
    </xf>
    <xf numFmtId="0" fontId="92" fillId="0" borderId="1" xfId="27" applyFont="1" applyBorder="1" applyAlignment="1">
      <alignment horizontal="left" vertical="center"/>
    </xf>
    <xf numFmtId="0" fontId="84" fillId="0" borderId="76" xfId="27" applyFont="1" applyBorder="1" applyAlignment="1">
      <alignment horizontal="left" vertical="center" shrinkToFit="1"/>
    </xf>
    <xf numFmtId="0" fontId="84" fillId="0" borderId="78" xfId="27" applyFont="1" applyBorder="1" applyAlignment="1">
      <alignment horizontal="left" vertical="center" shrinkToFit="1"/>
    </xf>
    <xf numFmtId="0" fontId="84" fillId="0" borderId="3" xfId="27" applyFont="1" applyBorder="1">
      <alignment vertical="center"/>
    </xf>
    <xf numFmtId="0" fontId="79" fillId="0" borderId="1" xfId="27" applyFont="1" applyBorder="1" applyAlignment="1">
      <alignment horizontal="left" vertical="center" wrapText="1"/>
    </xf>
    <xf numFmtId="0" fontId="84" fillId="0" borderId="83" xfId="27" applyFont="1" applyBorder="1" applyAlignment="1">
      <alignment horizontal="center" vertical="center" wrapText="1"/>
    </xf>
    <xf numFmtId="0" fontId="79" fillId="0" borderId="1" xfId="27" applyFont="1" applyBorder="1" applyAlignment="1">
      <alignment horizontal="center" vertical="center" wrapText="1"/>
    </xf>
    <xf numFmtId="0" fontId="79" fillId="0" borderId="76" xfId="27" applyFont="1" applyBorder="1" applyAlignment="1">
      <alignment horizontal="center" vertical="center" wrapText="1" shrinkToFit="1"/>
    </xf>
    <xf numFmtId="0" fontId="79" fillId="0" borderId="78" xfId="27" applyFont="1" applyBorder="1" applyAlignment="1">
      <alignment horizontal="center" vertical="center" shrinkToFit="1"/>
    </xf>
    <xf numFmtId="0" fontId="79" fillId="0" borderId="1" xfId="27" applyFont="1" applyBorder="1" applyAlignment="1">
      <alignment horizontal="center" vertical="center"/>
    </xf>
    <xf numFmtId="0" fontId="79" fillId="0" borderId="77" xfId="27" applyFont="1" applyBorder="1" applyAlignment="1">
      <alignment horizontal="center" vertical="center"/>
    </xf>
    <xf numFmtId="0" fontId="79" fillId="0" borderId="78" xfId="27" applyFont="1" applyBorder="1" applyAlignment="1">
      <alignment horizontal="center" vertical="center"/>
    </xf>
    <xf numFmtId="0" fontId="79" fillId="0" borderId="3" xfId="27" applyFont="1" applyBorder="1" applyAlignment="1">
      <alignment vertical="center" wrapText="1"/>
    </xf>
    <xf numFmtId="0" fontId="60" fillId="0" borderId="49" xfId="27" applyFont="1" applyBorder="1" applyAlignment="1">
      <alignment horizontal="left" vertical="center"/>
    </xf>
    <xf numFmtId="49" fontId="60" fillId="0" borderId="10" xfId="27" applyNumberFormat="1" applyFont="1" applyBorder="1" applyAlignment="1" applyProtection="1">
      <alignment horizontal="left" vertical="center" wrapText="1"/>
      <protection locked="0"/>
    </xf>
    <xf numFmtId="184" fontId="60" fillId="0" borderId="10" xfId="27" applyNumberFormat="1" applyFont="1" applyBorder="1" applyAlignment="1" applyProtection="1">
      <alignment horizontal="left" vertical="center" shrinkToFit="1"/>
      <protection locked="0"/>
    </xf>
    <xf numFmtId="0" fontId="60" fillId="0" borderId="10" xfId="27" applyFont="1" applyBorder="1" applyAlignment="1" applyProtection="1">
      <alignment horizontal="left" vertical="center" shrinkToFit="1"/>
      <protection locked="0"/>
    </xf>
    <xf numFmtId="184" fontId="60" fillId="0" borderId="11" xfId="27" applyNumberFormat="1" applyFont="1" applyBorder="1" applyAlignment="1" applyProtection="1">
      <alignment horizontal="center" vertical="center" shrinkToFit="1"/>
      <protection locked="0"/>
    </xf>
    <xf numFmtId="0" fontId="60" fillId="0" borderId="82" xfId="27" quotePrefix="1" applyFont="1" applyBorder="1" applyAlignment="1" applyProtection="1">
      <alignment horizontal="center" vertical="center" shrinkToFit="1"/>
      <protection locked="0"/>
    </xf>
    <xf numFmtId="184" fontId="60" fillId="0" borderId="83" xfId="27" applyNumberFormat="1" applyFont="1" applyBorder="1" applyAlignment="1" applyProtection="1">
      <alignment horizontal="center" vertical="center" shrinkToFit="1"/>
      <protection locked="0"/>
    </xf>
    <xf numFmtId="0" fontId="75" fillId="0" borderId="10" xfId="27" applyFont="1" applyBorder="1" applyAlignment="1" applyProtection="1">
      <alignment horizontal="left" vertical="center" shrinkToFit="1"/>
      <protection locked="0"/>
    </xf>
    <xf numFmtId="184" fontId="60" fillId="0" borderId="82" xfId="27" applyNumberFormat="1" applyFont="1" applyBorder="1" applyAlignment="1" applyProtection="1">
      <alignment horizontal="center" vertical="center"/>
      <protection locked="0"/>
    </xf>
    <xf numFmtId="186" fontId="60" fillId="0" borderId="84" xfId="27" quotePrefix="1" applyNumberFormat="1" applyFont="1" applyBorder="1" applyAlignment="1" applyProtection="1">
      <alignment horizontal="center" vertical="center" shrinkToFit="1"/>
      <protection locked="0"/>
    </xf>
    <xf numFmtId="187" fontId="60" fillId="0" borderId="83" xfId="27" applyNumberFormat="1" applyFont="1" applyBorder="1" applyAlignment="1" applyProtection="1">
      <alignment horizontal="center" vertical="center" shrinkToFit="1"/>
      <protection locked="0"/>
    </xf>
    <xf numFmtId="20" fontId="60" fillId="0" borderId="10" xfId="27" applyNumberFormat="1" applyFont="1" applyBorder="1" applyAlignment="1" applyProtection="1">
      <alignment vertical="center" shrinkToFit="1"/>
      <protection locked="0"/>
    </xf>
    <xf numFmtId="20" fontId="60" fillId="0" borderId="10" xfId="27" applyNumberFormat="1" applyFont="1" applyBorder="1" applyAlignment="1" applyProtection="1">
      <alignment horizontal="left" vertical="center" wrapText="1" shrinkToFit="1"/>
      <protection locked="0"/>
    </xf>
    <xf numFmtId="0" fontId="75" fillId="0" borderId="81" xfId="27" applyFont="1" applyBorder="1" applyAlignment="1" applyProtection="1">
      <alignment horizontal="left" vertical="center" wrapText="1"/>
      <protection locked="0"/>
    </xf>
    <xf numFmtId="0" fontId="60" fillId="0" borderId="60" xfId="27" applyFont="1" applyBorder="1" applyAlignment="1">
      <alignment horizontal="left" vertical="center"/>
    </xf>
    <xf numFmtId="0" fontId="60" fillId="0" borderId="3" xfId="27" applyFont="1" applyBorder="1" applyAlignment="1" applyProtection="1">
      <alignment horizontal="left" vertical="center" shrinkToFit="1"/>
      <protection locked="0"/>
    </xf>
    <xf numFmtId="184" fontId="60" fillId="0" borderId="5" xfId="27" applyNumberFormat="1" applyFont="1" applyBorder="1" applyAlignment="1" applyProtection="1">
      <alignment horizontal="center" vertical="center" shrinkToFit="1"/>
      <protection locked="0"/>
    </xf>
    <xf numFmtId="0" fontId="60" fillId="0" borderId="76" xfId="27" quotePrefix="1" applyFont="1" applyBorder="1" applyAlignment="1" applyProtection="1">
      <alignment horizontal="center" vertical="center" shrinkToFit="1"/>
      <protection locked="0"/>
    </xf>
    <xf numFmtId="184" fontId="60" fillId="0" borderId="78" xfId="27" applyNumberFormat="1" applyFont="1" applyBorder="1" applyAlignment="1" applyProtection="1">
      <alignment horizontal="center" vertical="center" shrinkToFit="1"/>
      <protection locked="0"/>
    </xf>
    <xf numFmtId="184" fontId="60" fillId="0" borderId="76" xfId="27" applyNumberFormat="1" applyFont="1" applyBorder="1" applyAlignment="1" applyProtection="1">
      <alignment horizontal="center" vertical="center"/>
      <protection locked="0"/>
    </xf>
    <xf numFmtId="186" fontId="60" fillId="0" borderId="77" xfId="27" applyNumberFormat="1" applyFont="1" applyBorder="1" applyAlignment="1" applyProtection="1">
      <alignment horizontal="center" vertical="center" shrinkToFit="1"/>
      <protection locked="0"/>
    </xf>
    <xf numFmtId="187" fontId="60" fillId="0" borderId="78" xfId="27" applyNumberFormat="1" applyFont="1" applyBorder="1" applyAlignment="1" applyProtection="1">
      <alignment horizontal="center" vertical="center" shrinkToFit="1"/>
      <protection locked="0"/>
    </xf>
    <xf numFmtId="20" fontId="60" fillId="0" borderId="3" xfId="27" applyNumberFormat="1" applyFont="1" applyBorder="1" applyAlignment="1" applyProtection="1">
      <alignment vertical="center" shrinkToFit="1"/>
      <protection locked="0"/>
    </xf>
    <xf numFmtId="20" fontId="60" fillId="0" borderId="3" xfId="27" applyNumberFormat="1" applyFont="1" applyBorder="1" applyAlignment="1" applyProtection="1">
      <alignment horizontal="left" vertical="center" wrapText="1" shrinkToFit="1"/>
      <protection locked="0"/>
    </xf>
    <xf numFmtId="0" fontId="75" fillId="0" borderId="61" xfId="27" applyFont="1" applyBorder="1" applyAlignment="1" applyProtection="1">
      <alignment horizontal="left" vertical="center" wrapText="1"/>
      <protection locked="0"/>
    </xf>
    <xf numFmtId="0" fontId="60" fillId="0" borderId="0" xfId="27" applyFont="1" applyAlignment="1">
      <alignment horizontal="center" vertical="center"/>
    </xf>
    <xf numFmtId="0" fontId="60" fillId="0" borderId="76" xfId="27" applyFont="1" applyBorder="1" applyAlignment="1" applyProtection="1">
      <alignment horizontal="center" vertical="center" shrinkToFit="1"/>
      <protection locked="0"/>
    </xf>
    <xf numFmtId="186" fontId="60" fillId="0" borderId="77" xfId="27" quotePrefix="1" applyNumberFormat="1" applyFont="1" applyBorder="1" applyAlignment="1" applyProtection="1">
      <alignment horizontal="center" vertical="center" shrinkToFit="1"/>
      <protection locked="0"/>
    </xf>
    <xf numFmtId="0" fontId="75" fillId="5" borderId="61" xfId="27" applyFont="1" applyFill="1" applyBorder="1" applyAlignment="1" applyProtection="1">
      <alignment horizontal="left" vertical="center" wrapText="1"/>
      <protection locked="0"/>
    </xf>
    <xf numFmtId="185" fontId="75" fillId="5" borderId="61" xfId="27" applyNumberFormat="1" applyFont="1" applyFill="1" applyBorder="1" applyAlignment="1" applyProtection="1">
      <alignment horizontal="left" vertical="center" wrapText="1"/>
      <protection locked="0"/>
    </xf>
    <xf numFmtId="0" fontId="60" fillId="0" borderId="71" xfId="27" applyFont="1" applyBorder="1" applyAlignment="1">
      <alignment horizontal="left" vertical="center"/>
    </xf>
    <xf numFmtId="49" fontId="60" fillId="0" borderId="26" xfId="27" applyNumberFormat="1" applyFont="1" applyBorder="1" applyAlignment="1" applyProtection="1">
      <alignment horizontal="left" vertical="center" wrapText="1"/>
      <protection locked="0"/>
    </xf>
    <xf numFmtId="184" fontId="60" fillId="0" borderId="26" xfId="27" applyNumberFormat="1" applyFont="1" applyBorder="1" applyAlignment="1" applyProtection="1">
      <alignment horizontal="left" vertical="center" shrinkToFit="1"/>
      <protection locked="0"/>
    </xf>
    <xf numFmtId="0" fontId="60" fillId="0" borderId="26" xfId="27" applyFont="1" applyBorder="1" applyAlignment="1" applyProtection="1">
      <alignment horizontal="left" vertical="center" shrinkToFit="1"/>
      <protection locked="0"/>
    </xf>
    <xf numFmtId="184" fontId="60" fillId="0" borderId="25" xfId="27" applyNumberFormat="1" applyFont="1" applyBorder="1" applyAlignment="1" applyProtection="1">
      <alignment horizontal="center" vertical="center" shrinkToFit="1"/>
      <protection locked="0"/>
    </xf>
    <xf numFmtId="0" fontId="60" fillId="0" borderId="54" xfId="27" applyFont="1" applyBorder="1" applyAlignment="1" applyProtection="1">
      <alignment horizontal="center" vertical="center" shrinkToFit="1"/>
      <protection locked="0"/>
    </xf>
    <xf numFmtId="184" fontId="60" fillId="0" borderId="80" xfId="27" applyNumberFormat="1" applyFont="1" applyBorder="1" applyAlignment="1" applyProtection="1">
      <alignment horizontal="center" vertical="center" shrinkToFit="1"/>
      <protection locked="0"/>
    </xf>
    <xf numFmtId="0" fontId="75" fillId="0" borderId="26" xfId="27" applyFont="1" applyBorder="1" applyAlignment="1" applyProtection="1">
      <alignment horizontal="left" vertical="center" shrinkToFit="1"/>
      <protection locked="0"/>
    </xf>
    <xf numFmtId="184" fontId="60" fillId="0" borderId="54" xfId="27" applyNumberFormat="1" applyFont="1" applyBorder="1" applyAlignment="1" applyProtection="1">
      <alignment horizontal="center" vertical="center"/>
      <protection locked="0"/>
    </xf>
    <xf numFmtId="186" fontId="60" fillId="0" borderId="55" xfId="27" applyNumberFormat="1" applyFont="1" applyBorder="1" applyAlignment="1" applyProtection="1">
      <alignment horizontal="center" vertical="center" shrinkToFit="1"/>
      <protection locked="0"/>
    </xf>
    <xf numFmtId="187" fontId="60" fillId="0" borderId="80" xfId="27" applyNumberFormat="1" applyFont="1" applyBorder="1" applyAlignment="1" applyProtection="1">
      <alignment horizontal="center" vertical="center" shrinkToFit="1"/>
      <protection locked="0"/>
    </xf>
    <xf numFmtId="20" fontId="60" fillId="0" borderId="26" xfId="27" applyNumberFormat="1" applyFont="1" applyBorder="1" applyAlignment="1" applyProtection="1">
      <alignment vertical="center" shrinkToFit="1"/>
      <protection locked="0"/>
    </xf>
    <xf numFmtId="20" fontId="60" fillId="0" borderId="26" xfId="27" applyNumberFormat="1" applyFont="1" applyBorder="1" applyAlignment="1" applyProtection="1">
      <alignment horizontal="left" vertical="center" wrapText="1" shrinkToFit="1"/>
      <protection locked="0"/>
    </xf>
    <xf numFmtId="185" fontId="75" fillId="5" borderId="67" xfId="27" applyNumberFormat="1" applyFont="1" applyFill="1" applyBorder="1" applyAlignment="1" applyProtection="1">
      <alignment horizontal="left" vertical="center" wrapText="1"/>
      <protection locked="0"/>
    </xf>
    <xf numFmtId="185" fontId="80" fillId="5" borderId="0" xfId="27" applyNumberFormat="1" applyFont="1" applyFill="1">
      <alignment vertical="center"/>
    </xf>
    <xf numFmtId="0" fontId="16" fillId="16" borderId="0" xfId="27" applyFill="1">
      <alignment vertical="center"/>
    </xf>
    <xf numFmtId="0" fontId="93" fillId="5" borderId="0" xfId="27" applyFont="1" applyFill="1">
      <alignment vertical="center"/>
    </xf>
    <xf numFmtId="0" fontId="58" fillId="0" borderId="72" xfId="27" applyFont="1" applyBorder="1">
      <alignment vertical="center"/>
    </xf>
    <xf numFmtId="0" fontId="58" fillId="0" borderId="0" xfId="27" applyFont="1">
      <alignment vertical="center"/>
    </xf>
    <xf numFmtId="0" fontId="95" fillId="0" borderId="0" xfId="27" applyFont="1" applyAlignment="1">
      <alignment horizontal="left" vertical="center"/>
    </xf>
    <xf numFmtId="0" fontId="58" fillId="0" borderId="0" xfId="27" applyFont="1" applyAlignment="1">
      <alignment horizontal="left" vertical="center"/>
    </xf>
    <xf numFmtId="0" fontId="96" fillId="0" borderId="0" xfId="27" applyFont="1" applyAlignment="1">
      <alignment horizontal="left" vertical="center"/>
    </xf>
    <xf numFmtId="0" fontId="60" fillId="0" borderId="0" xfId="27" applyFont="1" applyAlignment="1">
      <alignment vertical="center" shrinkToFit="1"/>
    </xf>
    <xf numFmtId="0" fontId="60" fillId="0" borderId="0" xfId="27" applyFont="1" applyAlignment="1">
      <alignment horizontal="center" vertical="center" shrinkToFit="1"/>
    </xf>
    <xf numFmtId="0" fontId="16" fillId="0" borderId="0" xfId="27" applyAlignment="1">
      <alignment vertical="center" shrinkToFit="1"/>
    </xf>
    <xf numFmtId="184" fontId="60" fillId="0" borderId="3" xfId="27" applyNumberFormat="1" applyFont="1" applyBorder="1" applyAlignment="1" applyProtection="1">
      <alignment horizontal="left" vertical="center" shrinkToFit="1"/>
      <protection locked="0"/>
    </xf>
    <xf numFmtId="0" fontId="60" fillId="0" borderId="1" xfId="27" applyFont="1" applyBorder="1" applyAlignment="1" applyProtection="1">
      <alignment horizontal="left" vertical="center" shrinkToFit="1"/>
      <protection locked="0"/>
    </xf>
    <xf numFmtId="0" fontId="60" fillId="0" borderId="18" xfId="27" applyFont="1" applyBorder="1" applyAlignment="1" applyProtection="1">
      <alignment horizontal="left" vertical="center" shrinkToFit="1"/>
      <protection locked="0"/>
    </xf>
    <xf numFmtId="0" fontId="85" fillId="0" borderId="0" xfId="27" applyFont="1">
      <alignment vertical="center"/>
    </xf>
    <xf numFmtId="0" fontId="85" fillId="0" borderId="5" xfId="27" applyFont="1" applyBorder="1" applyAlignment="1">
      <alignment vertical="center" shrinkToFit="1"/>
    </xf>
    <xf numFmtId="49" fontId="85" fillId="0" borderId="0" xfId="27" applyNumberFormat="1" applyFont="1">
      <alignment vertical="center"/>
    </xf>
    <xf numFmtId="0" fontId="60" fillId="0" borderId="95" xfId="27" applyFont="1" applyBorder="1">
      <alignment vertical="center"/>
    </xf>
    <xf numFmtId="49" fontId="60" fillId="0" borderId="96" xfId="27" applyNumberFormat="1" applyFont="1" applyBorder="1">
      <alignment vertical="center"/>
    </xf>
    <xf numFmtId="49" fontId="60" fillId="0" borderId="97" xfId="27" applyNumberFormat="1" applyFont="1" applyBorder="1">
      <alignment vertical="center"/>
    </xf>
    <xf numFmtId="49" fontId="60" fillId="0" borderId="62" xfId="27" applyNumberFormat="1" applyFont="1" applyBorder="1" applyAlignment="1">
      <alignment vertical="center" shrinkToFit="1"/>
    </xf>
    <xf numFmtId="49" fontId="60" fillId="0" borderId="96" xfId="27" applyNumberFormat="1" applyFont="1" applyBorder="1" applyAlignment="1">
      <alignment vertical="center" shrinkToFit="1"/>
    </xf>
    <xf numFmtId="49" fontId="60" fillId="0" borderId="49" xfId="27" applyNumberFormat="1" applyFont="1" applyBorder="1">
      <alignment vertical="center"/>
    </xf>
    <xf numFmtId="0" fontId="60" fillId="0" borderId="60" xfId="27" applyFont="1" applyBorder="1">
      <alignment vertical="center"/>
    </xf>
    <xf numFmtId="0" fontId="60" fillId="0" borderId="60" xfId="27" applyFont="1" applyBorder="1" applyAlignment="1">
      <alignment vertical="center" shrinkToFit="1"/>
    </xf>
    <xf numFmtId="0" fontId="75" fillId="0" borderId="98" xfId="27" applyFont="1" applyBorder="1" applyAlignment="1" applyProtection="1">
      <alignment horizontal="left" vertical="center" wrapText="1"/>
      <protection locked="0"/>
    </xf>
    <xf numFmtId="49" fontId="75" fillId="0" borderId="29" xfId="27" applyNumberFormat="1" applyFont="1" applyBorder="1" applyAlignment="1" applyProtection="1">
      <alignment horizontal="left" vertical="center"/>
      <protection locked="0"/>
    </xf>
    <xf numFmtId="0" fontId="85" fillId="0" borderId="99" xfId="27" applyFont="1" applyBorder="1">
      <alignment vertical="center"/>
    </xf>
    <xf numFmtId="49" fontId="85" fillId="0" borderId="100" xfId="27" applyNumberFormat="1" applyFont="1" applyBorder="1">
      <alignment vertical="center"/>
    </xf>
    <xf numFmtId="49" fontId="85" fillId="0" borderId="100" xfId="27" applyNumberFormat="1" applyFont="1" applyBorder="1" applyAlignment="1">
      <alignment vertical="center" shrinkToFit="1"/>
    </xf>
    <xf numFmtId="0" fontId="85" fillId="0" borderId="5" xfId="27" applyFont="1" applyBorder="1">
      <alignment vertical="center"/>
    </xf>
    <xf numFmtId="0" fontId="85" fillId="0" borderId="0" xfId="27" applyFont="1" applyAlignment="1">
      <alignment vertical="center" shrinkToFit="1"/>
    </xf>
    <xf numFmtId="0" fontId="97" fillId="0" borderId="0" xfId="27" applyFont="1">
      <alignment vertical="center"/>
    </xf>
    <xf numFmtId="0" fontId="97" fillId="0" borderId="0" xfId="0" applyFont="1" applyAlignment="1">
      <alignment vertical="center"/>
    </xf>
    <xf numFmtId="49" fontId="85" fillId="0" borderId="2" xfId="27" applyNumberFormat="1" applyFont="1" applyBorder="1">
      <alignment vertical="center"/>
    </xf>
    <xf numFmtId="49" fontId="60" fillId="0" borderId="60" xfId="27" applyNumberFormat="1" applyFont="1" applyBorder="1">
      <alignment vertical="center"/>
    </xf>
    <xf numFmtId="49" fontId="60" fillId="0" borderId="62" xfId="27" applyNumberFormat="1" applyFont="1" applyBorder="1">
      <alignment vertical="center"/>
    </xf>
    <xf numFmtId="0" fontId="79" fillId="0" borderId="60" xfId="27" applyFont="1" applyBorder="1" applyAlignment="1">
      <alignment horizontal="left" vertical="center" shrinkToFit="1"/>
    </xf>
    <xf numFmtId="0" fontId="79" fillId="0" borderId="60" xfId="27" applyFont="1" applyBorder="1" applyAlignment="1">
      <alignment horizontal="left" vertical="center"/>
    </xf>
    <xf numFmtId="0" fontId="85" fillId="0" borderId="48" xfId="27" applyFont="1" applyBorder="1">
      <alignment vertical="center"/>
    </xf>
    <xf numFmtId="0" fontId="85" fillId="0" borderId="71" xfId="27" applyFont="1" applyBorder="1">
      <alignment vertical="center"/>
    </xf>
    <xf numFmtId="49" fontId="85" fillId="0" borderId="9" xfId="27" applyNumberFormat="1" applyFont="1" applyBorder="1">
      <alignment vertical="center"/>
    </xf>
    <xf numFmtId="0" fontId="85" fillId="0" borderId="2" xfId="27" applyFont="1" applyBorder="1" applyAlignment="1">
      <alignment horizontal="left" vertical="center" shrinkToFit="1"/>
    </xf>
    <xf numFmtId="0" fontId="85" fillId="0" borderId="2" xfId="27" applyFont="1" applyBorder="1" applyAlignment="1">
      <alignment horizontal="left" vertical="center"/>
    </xf>
    <xf numFmtId="0" fontId="85" fillId="0" borderId="7" xfId="27" applyFont="1" applyBorder="1">
      <alignment vertical="center"/>
    </xf>
    <xf numFmtId="0" fontId="85" fillId="0" borderId="24" xfId="27" applyFont="1" applyBorder="1">
      <alignment vertical="center"/>
    </xf>
    <xf numFmtId="49" fontId="60" fillId="0" borderId="102" xfId="27" applyNumberFormat="1" applyFont="1" applyBorder="1">
      <alignment vertical="center"/>
    </xf>
    <xf numFmtId="49" fontId="85" fillId="0" borderId="103" xfId="27" applyNumberFormat="1" applyFont="1" applyBorder="1">
      <alignment vertical="center"/>
    </xf>
    <xf numFmtId="182" fontId="75" fillId="0" borderId="104" xfId="27" applyNumberFormat="1" applyFont="1" applyBorder="1" applyAlignment="1" applyProtection="1">
      <alignment horizontal="left" vertical="center"/>
      <protection locked="0"/>
    </xf>
    <xf numFmtId="49" fontId="85" fillId="0" borderId="101" xfId="27" applyNumberFormat="1" applyFont="1" applyBorder="1">
      <alignment vertical="center"/>
    </xf>
    <xf numFmtId="49" fontId="85" fillId="0" borderId="12" xfId="27" applyNumberFormat="1" applyFont="1" applyBorder="1">
      <alignment vertical="center"/>
    </xf>
    <xf numFmtId="0" fontId="85" fillId="0" borderId="2" xfId="27" applyFont="1" applyBorder="1">
      <alignment vertical="center"/>
    </xf>
    <xf numFmtId="0" fontId="60" fillId="0" borderId="106" xfId="27" applyFont="1" applyBorder="1" applyAlignment="1">
      <alignment vertical="center" shrinkToFit="1"/>
    </xf>
    <xf numFmtId="0" fontId="85" fillId="0" borderId="107" xfId="27" applyFont="1" applyBorder="1" applyAlignment="1">
      <alignment vertical="center" shrinkToFit="1"/>
    </xf>
    <xf numFmtId="0" fontId="75" fillId="0" borderId="15" xfId="27" applyFont="1" applyBorder="1" applyAlignment="1" applyProtection="1">
      <alignment horizontal="left" vertical="center" wrapText="1"/>
      <protection locked="0"/>
    </xf>
    <xf numFmtId="49" fontId="75" fillId="0" borderId="61" xfId="27" applyNumberFormat="1" applyFont="1" applyBorder="1" applyAlignment="1" applyProtection="1">
      <alignment horizontal="left" vertical="center" wrapText="1"/>
      <protection locked="0"/>
    </xf>
    <xf numFmtId="178" fontId="75" fillId="0" borderId="61" xfId="27" applyNumberFormat="1" applyFont="1" applyBorder="1" applyAlignment="1" applyProtection="1">
      <alignment horizontal="left" vertical="center"/>
      <protection locked="0"/>
    </xf>
    <xf numFmtId="49" fontId="75" fillId="0" borderId="81" xfId="27" applyNumberFormat="1" applyFont="1" applyBorder="1" applyAlignment="1" applyProtection="1">
      <alignment horizontal="left" vertical="center" wrapText="1"/>
      <protection locked="0"/>
    </xf>
    <xf numFmtId="0" fontId="75" fillId="0" borderId="108" xfId="27" applyFont="1" applyBorder="1" applyAlignment="1" applyProtection="1">
      <alignment horizontal="left" vertical="center" wrapText="1"/>
      <protection locked="0"/>
    </xf>
    <xf numFmtId="0" fontId="60" fillId="0" borderId="105" xfId="27" applyFont="1" applyBorder="1">
      <alignment vertical="center"/>
    </xf>
    <xf numFmtId="0" fontId="85" fillId="0" borderId="31" xfId="27" applyFont="1" applyBorder="1">
      <alignment vertical="center"/>
    </xf>
    <xf numFmtId="180" fontId="75" fillId="0" borderId="15" xfId="27" applyNumberFormat="1" applyFont="1" applyBorder="1" applyAlignment="1" applyProtection="1">
      <alignment horizontal="left" vertical="center" wrapText="1"/>
      <protection locked="0"/>
    </xf>
    <xf numFmtId="184" fontId="75" fillId="0" borderId="61" xfId="27" applyNumberFormat="1" applyFont="1" applyBorder="1" applyAlignment="1" applyProtection="1">
      <alignment horizontal="left" vertical="center" wrapText="1"/>
      <protection locked="0"/>
    </xf>
    <xf numFmtId="0" fontId="75" fillId="0" borderId="61" xfId="27" applyFont="1" applyBorder="1" applyAlignment="1">
      <alignment horizontal="left" vertical="center" wrapText="1"/>
    </xf>
    <xf numFmtId="0" fontId="60" fillId="0" borderId="71" xfId="27" applyFont="1" applyBorder="1" applyAlignment="1">
      <alignment vertical="center" shrinkToFit="1"/>
    </xf>
    <xf numFmtId="0" fontId="85" fillId="0" borderId="25" xfId="27" applyFont="1" applyBorder="1" applyAlignment="1">
      <alignment vertical="center" shrinkToFit="1"/>
    </xf>
    <xf numFmtId="184" fontId="75" fillId="0" borderId="67" xfId="27" applyNumberFormat="1" applyFont="1" applyBorder="1" applyAlignment="1" applyProtection="1">
      <alignment horizontal="left" vertical="center" wrapText="1"/>
      <protection locked="0"/>
    </xf>
    <xf numFmtId="0" fontId="60" fillId="0" borderId="71" xfId="27" applyFont="1" applyBorder="1">
      <alignment vertical="center"/>
    </xf>
    <xf numFmtId="0" fontId="85" fillId="0" borderId="25" xfId="27" applyFont="1" applyBorder="1">
      <alignment vertical="center"/>
    </xf>
    <xf numFmtId="0" fontId="75" fillId="0" borderId="67" xfId="27" applyFont="1" applyBorder="1" applyAlignment="1" applyProtection="1">
      <alignment horizontal="left" vertical="center" wrapText="1"/>
      <protection locked="0"/>
    </xf>
    <xf numFmtId="49" fontId="75" fillId="0" borderId="0" xfId="27" applyNumberFormat="1" applyFont="1" applyAlignment="1" applyProtection="1">
      <alignment vertical="center" wrapText="1"/>
      <protection locked="0"/>
    </xf>
    <xf numFmtId="49" fontId="60" fillId="0" borderId="105" xfId="27" applyNumberFormat="1" applyFont="1" applyBorder="1" applyAlignment="1">
      <alignment vertical="center" shrinkToFit="1"/>
    </xf>
    <xf numFmtId="49" fontId="85" fillId="0" borderId="88" xfId="27" applyNumberFormat="1" applyFont="1" applyBorder="1" applyAlignment="1">
      <alignment vertical="center" shrinkToFit="1"/>
    </xf>
    <xf numFmtId="49" fontId="75" fillId="0" borderId="15" xfId="27" applyNumberFormat="1" applyFont="1" applyBorder="1" applyAlignment="1" applyProtection="1">
      <alignment vertical="center" wrapText="1"/>
      <protection locked="0"/>
    </xf>
    <xf numFmtId="49" fontId="60" fillId="0" borderId="71" xfId="27" applyNumberFormat="1" applyFont="1" applyBorder="1">
      <alignment vertical="center"/>
    </xf>
    <xf numFmtId="49" fontId="85" fillId="0" borderId="24" xfId="27" applyNumberFormat="1" applyFont="1" applyBorder="1">
      <alignment vertical="center"/>
    </xf>
    <xf numFmtId="49" fontId="75" fillId="0" borderId="67" xfId="27" applyNumberFormat="1" applyFont="1" applyBorder="1" applyAlignment="1" applyProtection="1">
      <alignment horizontal="left" vertical="center" wrapText="1"/>
      <protection locked="0"/>
    </xf>
    <xf numFmtId="0" fontId="60" fillId="0" borderId="105" xfId="27" applyFont="1" applyBorder="1" applyAlignment="1">
      <alignment vertical="center" wrapText="1"/>
    </xf>
    <xf numFmtId="0" fontId="85" fillId="0" borderId="88" xfId="27" applyFont="1" applyBorder="1" applyAlignment="1">
      <alignment vertical="center" wrapText="1"/>
    </xf>
    <xf numFmtId="0" fontId="60" fillId="0" borderId="71" xfId="27" applyFont="1" applyBorder="1" applyAlignment="1">
      <alignment vertical="center" wrapText="1"/>
    </xf>
    <xf numFmtId="0" fontId="85" fillId="0" borderId="24" xfId="27" applyFont="1" applyBorder="1" applyAlignment="1">
      <alignment vertical="center" wrapText="1"/>
    </xf>
    <xf numFmtId="0" fontId="60" fillId="0" borderId="34" xfId="27" applyFont="1" applyBorder="1" applyAlignment="1">
      <alignment vertical="center" shrinkToFit="1"/>
    </xf>
    <xf numFmtId="0" fontId="85" fillId="0" borderId="109" xfId="27" applyFont="1" applyBorder="1" applyAlignment="1">
      <alignment vertical="center" shrinkToFit="1"/>
    </xf>
    <xf numFmtId="0" fontId="75" fillId="0" borderId="27" xfId="13" applyNumberFormat="1" applyFont="1" applyFill="1" applyBorder="1" applyAlignment="1" applyProtection="1">
      <alignment horizontal="left" vertical="center"/>
      <protection locked="0"/>
    </xf>
    <xf numFmtId="0" fontId="98" fillId="0" borderId="0" xfId="27" applyFont="1">
      <alignment vertical="center"/>
    </xf>
    <xf numFmtId="0" fontId="98" fillId="0" borderId="0" xfId="0" applyFont="1" applyAlignment="1">
      <alignment vertical="center"/>
    </xf>
    <xf numFmtId="0" fontId="99" fillId="0" borderId="0" xfId="27" applyFont="1">
      <alignment vertical="center"/>
    </xf>
    <xf numFmtId="0" fontId="90" fillId="0" borderId="31" xfId="27" applyFont="1" applyBorder="1" applyAlignment="1">
      <alignment horizontal="left" vertical="center"/>
    </xf>
    <xf numFmtId="0" fontId="102" fillId="0" borderId="1" xfId="27" applyFont="1" applyBorder="1" applyAlignment="1">
      <alignment horizontal="left" vertical="center" wrapText="1"/>
    </xf>
    <xf numFmtId="0" fontId="103" fillId="0" borderId="1" xfId="27" applyFont="1" applyBorder="1" applyAlignment="1">
      <alignment horizontal="left" vertical="center" wrapText="1"/>
    </xf>
    <xf numFmtId="0" fontId="61" fillId="0" borderId="1" xfId="27" applyFont="1" applyBorder="1" applyAlignment="1">
      <alignment horizontal="center" vertical="center" wrapText="1"/>
    </xf>
    <xf numFmtId="0" fontId="60" fillId="0" borderId="91" xfId="27" applyFont="1" applyBorder="1" applyAlignment="1" applyProtection="1">
      <alignment horizontal="left" vertical="center" shrinkToFit="1"/>
      <protection locked="0"/>
    </xf>
    <xf numFmtId="0" fontId="86" fillId="0" borderId="10" xfId="1" applyFont="1" applyFill="1" applyBorder="1" applyAlignment="1" applyProtection="1">
      <alignment horizontal="center" vertical="center" wrapText="1"/>
    </xf>
    <xf numFmtId="0" fontId="102" fillId="0" borderId="10" xfId="27" applyFont="1" applyBorder="1" applyAlignment="1">
      <alignment horizontal="left" vertical="center" wrapText="1"/>
    </xf>
    <xf numFmtId="0" fontId="60" fillId="0" borderId="81" xfId="27" applyFont="1" applyBorder="1" applyAlignment="1">
      <alignment vertical="center" wrapText="1"/>
    </xf>
    <xf numFmtId="0" fontId="104" fillId="0" borderId="76" xfId="27" applyFont="1" applyBorder="1" applyAlignment="1">
      <alignment horizontal="center" vertical="center" wrapText="1"/>
    </xf>
    <xf numFmtId="0" fontId="106" fillId="0" borderId="0" xfId="27" applyFont="1" applyAlignment="1">
      <alignment horizontal="left" vertical="center" wrapText="1"/>
    </xf>
    <xf numFmtId="0" fontId="79" fillId="0" borderId="1" xfId="27" applyFont="1" applyBorder="1" applyAlignment="1">
      <alignment horizontal="center" vertical="center" shrinkToFit="1"/>
    </xf>
    <xf numFmtId="0" fontId="5" fillId="0" borderId="1" xfId="27" applyFont="1" applyBorder="1" applyAlignment="1">
      <alignment vertical="center" shrinkToFit="1"/>
    </xf>
    <xf numFmtId="184" fontId="72" fillId="0" borderId="1" xfId="27" applyNumberFormat="1" applyFont="1" applyBorder="1" applyAlignment="1" applyProtection="1">
      <alignment horizontal="left" vertical="center"/>
      <protection locked="0"/>
    </xf>
    <xf numFmtId="0" fontId="0" fillId="0" borderId="0" xfId="0" applyAlignment="1">
      <alignment vertical="center"/>
    </xf>
    <xf numFmtId="0" fontId="86" fillId="0" borderId="0" xfId="1" applyFont="1" applyFill="1" applyBorder="1" applyAlignment="1" applyProtection="1">
      <alignment vertical="center" wrapText="1"/>
      <protection locked="0"/>
    </xf>
    <xf numFmtId="0" fontId="0" fillId="0" borderId="0" xfId="0" applyAlignment="1">
      <alignment vertical="center" shrinkToFit="1"/>
    </xf>
    <xf numFmtId="182" fontId="0" fillId="0" borderId="0" xfId="0" applyNumberFormat="1" applyAlignment="1">
      <alignment vertical="center" shrinkToFit="1"/>
    </xf>
    <xf numFmtId="49" fontId="0" fillId="0" borderId="0" xfId="0" applyNumberFormat="1" applyAlignment="1">
      <alignment vertical="center" shrinkToFit="1"/>
    </xf>
    <xf numFmtId="0" fontId="0" fillId="0" borderId="0" xfId="0" applyAlignment="1">
      <alignment horizontal="left" vertical="center" shrinkToFit="1"/>
    </xf>
    <xf numFmtId="182" fontId="0" fillId="0" borderId="0" xfId="0" applyNumberFormat="1" applyAlignment="1">
      <alignment horizontal="left" vertical="center" shrinkToFit="1"/>
    </xf>
    <xf numFmtId="49" fontId="0" fillId="0" borderId="0" xfId="0" applyNumberFormat="1" applyAlignment="1">
      <alignment horizontal="left" vertical="center" shrinkToFit="1"/>
    </xf>
    <xf numFmtId="0" fontId="4" fillId="0" borderId="0" xfId="27" applyFont="1">
      <alignment vertical="center"/>
    </xf>
    <xf numFmtId="0" fontId="4" fillId="0" borderId="0" xfId="27" applyFont="1" applyAlignment="1">
      <alignment horizontal="left" vertical="center"/>
    </xf>
    <xf numFmtId="176" fontId="0" fillId="0" borderId="1" xfId="0" applyNumberFormat="1" applyBorder="1"/>
    <xf numFmtId="0" fontId="58" fillId="0" borderId="0" xfId="0" applyFont="1" applyAlignment="1" applyProtection="1">
      <alignment vertical="center"/>
      <protection locked="0"/>
    </xf>
    <xf numFmtId="0" fontId="58" fillId="0" borderId="0" xfId="0" applyFont="1" applyProtection="1">
      <protection locked="0"/>
    </xf>
    <xf numFmtId="0" fontId="95" fillId="0" borderId="0" xfId="0" applyFont="1" applyProtection="1">
      <protection locked="0"/>
    </xf>
    <xf numFmtId="0" fontId="58" fillId="0" borderId="0" xfId="0" applyFont="1" applyAlignment="1" applyProtection="1">
      <alignment horizontal="left"/>
      <protection locked="0"/>
    </xf>
    <xf numFmtId="0" fontId="58" fillId="0" borderId="3" xfId="27" applyFont="1" applyBorder="1" applyAlignment="1">
      <alignment horizontal="right" vertical="top" wrapText="1" indent="1"/>
    </xf>
    <xf numFmtId="0" fontId="58" fillId="0" borderId="2" xfId="27" applyFont="1" applyBorder="1" applyAlignment="1">
      <alignment horizontal="right" vertical="top" wrapText="1" indent="1"/>
    </xf>
    <xf numFmtId="0" fontId="58" fillId="0" borderId="1" xfId="27" applyFont="1" applyBorder="1">
      <alignment vertical="center"/>
    </xf>
    <xf numFmtId="0" fontId="95" fillId="0" borderId="1" xfId="0" quotePrefix="1" applyFont="1" applyBorder="1" applyAlignment="1" applyProtection="1">
      <alignment horizontal="center" vertical="center"/>
      <protection locked="0"/>
    </xf>
    <xf numFmtId="0" fontId="95" fillId="0" borderId="3" xfId="0" quotePrefix="1" applyFont="1" applyBorder="1" applyAlignment="1" applyProtection="1">
      <alignment horizontal="right" vertical="center"/>
      <protection locked="0"/>
    </xf>
    <xf numFmtId="0" fontId="95" fillId="0" borderId="5" xfId="0" quotePrefix="1" applyFont="1" applyBorder="1" applyAlignment="1" applyProtection="1">
      <alignment horizontal="left" vertical="center"/>
      <protection locked="0"/>
    </xf>
    <xf numFmtId="0" fontId="61" fillId="0" borderId="2" xfId="27" quotePrefix="1" applyFont="1" applyBorder="1" applyAlignment="1">
      <alignment horizontal="left" vertical="center"/>
    </xf>
    <xf numFmtId="0" fontId="95" fillId="0" borderId="1" xfId="0" applyFont="1" applyBorder="1" applyAlignment="1" applyProtection="1">
      <alignment horizontal="center" vertical="center"/>
      <protection locked="0"/>
    </xf>
    <xf numFmtId="0" fontId="95" fillId="0" borderId="3" xfId="0" applyFont="1" applyBorder="1" applyAlignment="1" applyProtection="1">
      <alignment horizontal="right" vertical="center"/>
      <protection locked="0"/>
    </xf>
    <xf numFmtId="0" fontId="95" fillId="0" borderId="5" xfId="0" applyFont="1" applyBorder="1" applyAlignment="1" applyProtection="1">
      <alignment horizontal="left" vertical="center"/>
      <protection locked="0"/>
    </xf>
    <xf numFmtId="0" fontId="61" fillId="0" borderId="2" xfId="27" applyFont="1" applyBorder="1" applyAlignment="1">
      <alignment horizontal="left" vertical="center"/>
    </xf>
    <xf numFmtId="0" fontId="58" fillId="0" borderId="1" xfId="27" quotePrefix="1" applyFont="1" applyBorder="1">
      <alignment vertical="center"/>
    </xf>
    <xf numFmtId="0" fontId="95" fillId="0" borderId="1" xfId="0" applyFont="1" applyBorder="1" applyAlignment="1" applyProtection="1">
      <alignment horizontal="center" vertical="center" wrapText="1"/>
      <protection locked="0"/>
    </xf>
    <xf numFmtId="0" fontId="95" fillId="0" borderId="6" xfId="0" applyFont="1" applyBorder="1" applyAlignment="1" applyProtection="1">
      <alignment horizontal="right" vertical="center" wrapText="1"/>
      <protection locked="0"/>
    </xf>
    <xf numFmtId="0" fontId="95" fillId="0" borderId="8" xfId="0" applyFont="1" applyBorder="1" applyAlignment="1" applyProtection="1">
      <alignment vertical="center" wrapText="1"/>
      <protection locked="0"/>
    </xf>
    <xf numFmtId="0" fontId="59" fillId="0" borderId="1" xfId="27" applyFont="1" applyBorder="1">
      <alignment vertical="center"/>
    </xf>
    <xf numFmtId="0" fontId="107" fillId="0" borderId="2" xfId="27" applyFont="1" applyBorder="1" applyAlignment="1">
      <alignment horizontal="left" vertical="center"/>
    </xf>
    <xf numFmtId="0" fontId="107" fillId="0" borderId="2" xfId="27" quotePrefix="1" applyFont="1" applyBorder="1" applyAlignment="1">
      <alignment horizontal="left" vertical="center"/>
    </xf>
    <xf numFmtId="0" fontId="59" fillId="0" borderId="0" xfId="0" applyFont="1" applyAlignment="1" applyProtection="1">
      <alignment vertical="top"/>
      <protection locked="0"/>
    </xf>
    <xf numFmtId="0" fontId="59" fillId="0" borderId="0" xfId="0" applyFont="1" applyProtection="1">
      <protection locked="0"/>
    </xf>
    <xf numFmtId="0" fontId="59" fillId="0" borderId="0" xfId="0" applyFont="1" applyAlignment="1" applyProtection="1">
      <alignment horizontal="left" vertical="top" indent="2"/>
      <protection locked="0"/>
    </xf>
    <xf numFmtId="0" fontId="58" fillId="0" borderId="0" xfId="0" applyFont="1" applyAlignment="1">
      <alignment horizontal="left" indent="2"/>
    </xf>
    <xf numFmtId="0" fontId="58" fillId="0" borderId="0" xfId="0" applyFont="1"/>
    <xf numFmtId="0" fontId="58" fillId="0" borderId="1" xfId="0" applyFont="1" applyBorder="1" applyAlignment="1" applyProtection="1">
      <alignment horizontal="center" vertical="center"/>
      <protection locked="0"/>
    </xf>
    <xf numFmtId="0" fontId="59" fillId="0" borderId="2" xfId="0" applyFont="1" applyBorder="1" applyAlignment="1" applyProtection="1">
      <alignment horizontal="center" vertical="center" wrapText="1"/>
      <protection locked="0"/>
    </xf>
    <xf numFmtId="0" fontId="58" fillId="0" borderId="1" xfId="27" applyFont="1" applyBorder="1" applyAlignment="1">
      <alignment horizontal="center" vertical="center"/>
    </xf>
    <xf numFmtId="0" fontId="58" fillId="0" borderId="1" xfId="0" applyFont="1" applyBorder="1" applyAlignment="1">
      <alignment horizontal="center" vertical="center" wrapText="1"/>
    </xf>
    <xf numFmtId="0" fontId="58" fillId="0" borderId="1" xfId="27" quotePrefix="1" applyFont="1" applyBorder="1" applyAlignment="1">
      <alignment horizontal="center" vertical="center"/>
    </xf>
    <xf numFmtId="0" fontId="84" fillId="0" borderId="1" xfId="27" applyFont="1" applyBorder="1" applyAlignment="1">
      <alignment horizontal="left" vertical="center"/>
    </xf>
    <xf numFmtId="0" fontId="81" fillId="0" borderId="111" xfId="27" applyFont="1" applyBorder="1" applyAlignment="1">
      <alignment horizontal="left" vertical="center"/>
    </xf>
    <xf numFmtId="0" fontId="85" fillId="0" borderId="74" xfId="27" applyFont="1" applyBorder="1" applyAlignment="1" applyProtection="1">
      <alignment horizontal="left" vertical="center"/>
      <protection locked="0"/>
    </xf>
    <xf numFmtId="0" fontId="86" fillId="0" borderId="0" xfId="1" applyFont="1" applyAlignment="1" applyProtection="1">
      <alignment shrinkToFit="1"/>
      <protection locked="0"/>
    </xf>
    <xf numFmtId="0" fontId="98" fillId="0" borderId="28" xfId="27" applyFont="1" applyBorder="1">
      <alignment vertical="center"/>
    </xf>
    <xf numFmtId="0" fontId="99" fillId="0" borderId="68" xfId="27" applyFont="1" applyBorder="1">
      <alignment vertical="center"/>
    </xf>
    <xf numFmtId="0" fontId="60" fillId="0" borderId="83" xfId="27" applyFont="1" applyBorder="1" applyAlignment="1">
      <alignment horizontal="center" vertical="center" shrinkToFit="1"/>
    </xf>
    <xf numFmtId="0" fontId="60" fillId="0" borderId="78" xfId="27" applyFont="1" applyBorder="1" applyAlignment="1">
      <alignment horizontal="center" vertical="center" shrinkToFit="1"/>
    </xf>
    <xf numFmtId="0" fontId="60" fillId="0" borderId="80" xfId="27" applyFont="1" applyBorder="1" applyAlignment="1">
      <alignment horizontal="center" vertical="center" shrinkToFit="1"/>
    </xf>
    <xf numFmtId="0" fontId="60" fillId="0" borderId="0" xfId="27" applyFont="1" applyAlignment="1">
      <alignment horizontal="right" vertical="center"/>
    </xf>
    <xf numFmtId="0" fontId="16" fillId="0" borderId="1" xfId="27" applyBorder="1" applyAlignment="1">
      <alignment horizontal="center" vertical="center"/>
    </xf>
    <xf numFmtId="0" fontId="75" fillId="0" borderId="3" xfId="27" applyFont="1" applyBorder="1" applyAlignment="1" applyProtection="1">
      <alignment horizontal="left" vertical="center" shrinkToFit="1"/>
      <protection locked="0"/>
    </xf>
    <xf numFmtId="0" fontId="58" fillId="0" borderId="1" xfId="0" applyFont="1" applyBorder="1" applyAlignment="1" applyProtection="1">
      <alignment horizontal="left" vertical="center"/>
      <protection locked="0"/>
    </xf>
    <xf numFmtId="0" fontId="95" fillId="0" borderId="1" xfId="0" applyFont="1" applyBorder="1" applyAlignment="1" applyProtection="1">
      <alignment horizontal="left" vertical="center"/>
      <protection locked="0"/>
    </xf>
    <xf numFmtId="0" fontId="95" fillId="0" borderId="1" xfId="0" applyFont="1" applyBorder="1" applyAlignment="1" applyProtection="1">
      <alignment vertical="center"/>
      <protection locked="0"/>
    </xf>
    <xf numFmtId="0" fontId="58" fillId="0" borderId="1" xfId="27" applyFont="1" applyBorder="1" applyAlignment="1">
      <alignment vertical="center" shrinkToFit="1"/>
    </xf>
    <xf numFmtId="0" fontId="58" fillId="0" borderId="1" xfId="27" quotePrefix="1" applyFont="1" applyBorder="1" applyAlignment="1">
      <alignment vertical="center" shrinkToFit="1"/>
    </xf>
    <xf numFmtId="0" fontId="61" fillId="0" borderId="2" xfId="0" quotePrefix="1" applyFont="1" applyBorder="1" applyAlignment="1" applyProtection="1">
      <alignment horizontal="center" vertical="center" wrapText="1"/>
      <protection locked="0"/>
    </xf>
    <xf numFmtId="49" fontId="60" fillId="0" borderId="1" xfId="27" applyNumberFormat="1" applyFont="1" applyBorder="1" applyAlignment="1">
      <alignment horizontal="left" vertical="center" shrinkToFit="1"/>
    </xf>
    <xf numFmtId="0" fontId="3" fillId="0" borderId="1" xfId="27" applyFont="1" applyBorder="1" applyAlignment="1">
      <alignment vertical="center" shrinkToFit="1"/>
    </xf>
    <xf numFmtId="0" fontId="60" fillId="15" borderId="0" xfId="27" applyFont="1" applyFill="1" applyAlignment="1">
      <alignment horizontal="center" vertical="center"/>
    </xf>
    <xf numFmtId="0" fontId="16" fillId="15" borderId="0" xfId="27" applyFill="1">
      <alignment vertical="center"/>
    </xf>
    <xf numFmtId="0" fontId="60" fillId="0" borderId="82" xfId="27" applyFont="1" applyBorder="1" applyAlignment="1" applyProtection="1">
      <alignment horizontal="center" vertical="center"/>
      <protection locked="0"/>
    </xf>
    <xf numFmtId="0" fontId="60" fillId="0" borderId="76" xfId="27" applyFont="1" applyBorder="1" applyAlignment="1" applyProtection="1">
      <alignment horizontal="center" vertical="center"/>
      <protection locked="0"/>
    </xf>
    <xf numFmtId="0" fontId="60" fillId="0" borderId="54" xfId="27" applyFont="1" applyBorder="1" applyAlignment="1" applyProtection="1">
      <alignment horizontal="center" vertical="center"/>
      <protection locked="0"/>
    </xf>
    <xf numFmtId="0" fontId="16" fillId="17" borderId="0" xfId="27" applyFill="1">
      <alignment vertical="center"/>
    </xf>
    <xf numFmtId="0" fontId="65" fillId="17" borderId="0" xfId="27" applyFont="1" applyFill="1" applyAlignment="1">
      <alignment horizontal="left" vertical="center"/>
    </xf>
    <xf numFmtId="185" fontId="66" fillId="17" borderId="0" xfId="27" applyNumberFormat="1" applyFont="1" applyFill="1">
      <alignment vertical="center"/>
    </xf>
    <xf numFmtId="0" fontId="16" fillId="17" borderId="1" xfId="27" applyFill="1" applyBorder="1" applyAlignment="1">
      <alignment horizontal="center" vertical="center"/>
    </xf>
    <xf numFmtId="184" fontId="15" fillId="17" borderId="1" xfId="27" applyNumberFormat="1" applyFont="1" applyFill="1" applyBorder="1" applyAlignment="1" applyProtection="1">
      <alignment horizontal="left" vertical="center"/>
      <protection locked="0"/>
    </xf>
    <xf numFmtId="0" fontId="16" fillId="17" borderId="1" xfId="27" applyFill="1" applyBorder="1" applyAlignment="1">
      <alignment horizontal="left" vertical="center"/>
    </xf>
    <xf numFmtId="0" fontId="16" fillId="17" borderId="1" xfId="27" applyFill="1" applyBorder="1">
      <alignment vertical="center"/>
    </xf>
    <xf numFmtId="0" fontId="16" fillId="17" borderId="60" xfId="27" applyFill="1" applyBorder="1" applyAlignment="1">
      <alignment horizontal="center" vertical="center"/>
    </xf>
    <xf numFmtId="184" fontId="72" fillId="17" borderId="1" xfId="27" applyNumberFormat="1" applyFont="1" applyFill="1" applyBorder="1" applyAlignment="1" applyProtection="1">
      <alignment horizontal="left" vertical="center"/>
      <protection locked="0"/>
    </xf>
    <xf numFmtId="0" fontId="16" fillId="17" borderId="0" xfId="27" applyFill="1" applyAlignment="1">
      <alignment horizontal="left" vertical="center"/>
    </xf>
    <xf numFmtId="0" fontId="16" fillId="17" borderId="1" xfId="27" applyFill="1" applyBorder="1" applyAlignment="1">
      <alignment vertical="center" shrinkToFit="1"/>
    </xf>
    <xf numFmtId="0" fontId="5" fillId="17" borderId="1" xfId="27" applyFont="1" applyFill="1" applyBorder="1" applyAlignment="1">
      <alignment vertical="center" shrinkToFit="1"/>
    </xf>
    <xf numFmtId="0" fontId="6" fillId="17" borderId="1" xfId="27" applyFont="1" applyFill="1" applyBorder="1" applyAlignment="1">
      <alignment vertical="center" shrinkToFit="1"/>
    </xf>
    <xf numFmtId="0" fontId="3" fillId="17" borderId="1" xfId="27" applyFont="1" applyFill="1" applyBorder="1" applyAlignment="1">
      <alignment vertical="center" shrinkToFit="1"/>
    </xf>
    <xf numFmtId="185" fontId="66" fillId="17" borderId="1" xfId="27" applyNumberFormat="1" applyFont="1" applyFill="1" applyBorder="1">
      <alignment vertical="center"/>
    </xf>
    <xf numFmtId="0" fontId="65" fillId="17" borderId="1" xfId="27" applyFont="1" applyFill="1" applyBorder="1" applyAlignment="1">
      <alignment horizontal="left" vertical="center"/>
    </xf>
    <xf numFmtId="0" fontId="16" fillId="17" borderId="1" xfId="27" applyFill="1" applyBorder="1" applyAlignment="1">
      <alignment horizontal="right" vertical="center"/>
    </xf>
    <xf numFmtId="0" fontId="72" fillId="17" borderId="1" xfId="27" applyFont="1" applyFill="1" applyBorder="1">
      <alignment vertical="center"/>
    </xf>
    <xf numFmtId="0" fontId="108" fillId="17" borderId="1" xfId="27" applyFont="1" applyFill="1" applyBorder="1">
      <alignment vertical="center"/>
    </xf>
    <xf numFmtId="0" fontId="30" fillId="0" borderId="0" xfId="0" applyFont="1" applyAlignment="1" applyProtection="1">
      <alignment vertical="center"/>
      <protection hidden="1"/>
    </xf>
    <xf numFmtId="0" fontId="31" fillId="0" borderId="0" xfId="1" applyFill="1" applyProtection="1">
      <protection hidden="1"/>
    </xf>
    <xf numFmtId="0" fontId="55" fillId="0" borderId="0" xfId="1" applyFont="1" applyFill="1" applyAlignment="1" applyProtection="1">
      <alignment vertical="center"/>
      <protection hidden="1"/>
    </xf>
    <xf numFmtId="0" fontId="0" fillId="0" borderId="0" xfId="0" applyAlignment="1" applyProtection="1">
      <alignment horizontal="left"/>
      <protection locked="0"/>
    </xf>
    <xf numFmtId="0" fontId="36" fillId="0" borderId="0" xfId="0" applyFont="1" applyProtection="1">
      <protection hidden="1"/>
    </xf>
    <xf numFmtId="0" fontId="33" fillId="0" borderId="0" xfId="1" applyFont="1" applyFill="1" applyAlignment="1" applyProtection="1">
      <alignment horizontal="left" vertical="center"/>
      <protection hidden="1"/>
    </xf>
    <xf numFmtId="0" fontId="55" fillId="0" borderId="0" xfId="1" applyFont="1" applyFill="1" applyProtection="1">
      <protection hidden="1"/>
    </xf>
    <xf numFmtId="0" fontId="0" fillId="0" borderId="19" xfId="0" applyBorder="1"/>
    <xf numFmtId="0" fontId="0" fillId="0" borderId="21" xfId="0" applyBorder="1"/>
    <xf numFmtId="0" fontId="0" fillId="0" borderId="39" xfId="0" applyBorder="1" applyAlignment="1">
      <alignment horizontal="left"/>
    </xf>
    <xf numFmtId="0" fontId="0" fillId="0" borderId="21" xfId="0" applyBorder="1" applyAlignment="1">
      <alignment horizontal="right"/>
    </xf>
    <xf numFmtId="49" fontId="0" fillId="0" borderId="1" xfId="0" applyNumberFormat="1" applyBorder="1" applyAlignment="1">
      <alignment shrinkToFit="1"/>
    </xf>
    <xf numFmtId="0" fontId="0" fillId="0" borderId="1" xfId="0" applyBorder="1" applyAlignment="1">
      <alignment horizontal="left"/>
    </xf>
    <xf numFmtId="182" fontId="0" fillId="0" borderId="1" xfId="0" applyNumberFormat="1" applyBorder="1" applyAlignment="1">
      <alignment horizontal="left"/>
    </xf>
    <xf numFmtId="49" fontId="0" fillId="0" borderId="1" xfId="0" applyNumberFormat="1" applyBorder="1" applyAlignment="1">
      <alignment horizontal="left"/>
    </xf>
    <xf numFmtId="0" fontId="0" fillId="0" borderId="89" xfId="0" applyBorder="1"/>
    <xf numFmtId="49" fontId="0" fillId="0" borderId="89" xfId="0" applyNumberFormat="1" applyBorder="1"/>
    <xf numFmtId="0" fontId="8" fillId="0" borderId="1" xfId="27" applyFont="1" applyBorder="1">
      <alignment vertical="center"/>
    </xf>
    <xf numFmtId="49" fontId="0" fillId="0" borderId="1" xfId="0" applyNumberFormat="1" applyBorder="1"/>
    <xf numFmtId="0" fontId="33" fillId="0" borderId="0" xfId="0" applyFont="1" applyAlignment="1">
      <alignment horizontal="left"/>
    </xf>
    <xf numFmtId="0" fontId="0" fillId="0" borderId="19" xfId="0" applyBorder="1" applyAlignment="1">
      <alignment horizontal="left" vertical="top"/>
    </xf>
    <xf numFmtId="0" fontId="0" fillId="0" borderId="21" xfId="0" applyBorder="1" applyAlignment="1">
      <alignment horizontal="left" vertical="top"/>
    </xf>
    <xf numFmtId="0" fontId="0" fillId="0" borderId="39" xfId="0" applyBorder="1" applyAlignment="1">
      <alignment horizontal="left" vertical="top" wrapText="1"/>
    </xf>
    <xf numFmtId="49" fontId="0" fillId="0" borderId="0" xfId="0" applyNumberFormat="1" applyAlignment="1">
      <alignment horizontal="left"/>
    </xf>
    <xf numFmtId="0" fontId="0" fillId="0" borderId="3" xfId="0" applyBorder="1" applyAlignment="1" applyProtection="1">
      <alignment vertical="center"/>
      <protection hidden="1"/>
    </xf>
    <xf numFmtId="0" fontId="0" fillId="0" borderId="5" xfId="0" applyBorder="1" applyAlignment="1" applyProtection="1">
      <alignment vertical="center"/>
      <protection hidden="1"/>
    </xf>
    <xf numFmtId="0" fontId="77" fillId="0" borderId="1" xfId="0" applyFont="1" applyBorder="1"/>
    <xf numFmtId="0" fontId="0" fillId="0" borderId="1" xfId="0" applyBorder="1" applyAlignment="1" applyProtection="1">
      <alignment vertical="center"/>
      <protection hidden="1"/>
    </xf>
    <xf numFmtId="0" fontId="0" fillId="18" borderId="0" xfId="0" applyFill="1"/>
    <xf numFmtId="0" fontId="0" fillId="18" borderId="0" xfId="0" applyFill="1" applyAlignment="1">
      <alignment horizontal="right"/>
    </xf>
    <xf numFmtId="0" fontId="0" fillId="14" borderId="0" xfId="0" applyFill="1"/>
    <xf numFmtId="49" fontId="75" fillId="0" borderId="27" xfId="13" applyNumberFormat="1" applyFont="1" applyFill="1" applyBorder="1" applyAlignment="1" applyProtection="1">
      <alignment horizontal="left" vertical="center"/>
      <protection locked="0"/>
    </xf>
    <xf numFmtId="0" fontId="0" fillId="0" borderId="2" xfId="0" applyBorder="1" applyAlignment="1" applyProtection="1">
      <alignment vertical="center"/>
      <protection hidden="1"/>
    </xf>
    <xf numFmtId="0" fontId="75" fillId="0" borderId="1" xfId="27" applyFont="1" applyBorder="1" applyAlignment="1" applyProtection="1">
      <alignment horizontal="left" vertical="center" wrapText="1"/>
      <protection locked="0"/>
    </xf>
    <xf numFmtId="0" fontId="75" fillId="0" borderId="1" xfId="27" quotePrefix="1" applyFont="1" applyBorder="1" applyAlignment="1" applyProtection="1">
      <alignment horizontal="left" vertical="center" wrapText="1"/>
      <protection locked="0"/>
    </xf>
    <xf numFmtId="0" fontId="75" fillId="0" borderId="1" xfId="27" applyFont="1" applyBorder="1" applyAlignment="1" applyProtection="1">
      <alignment horizontal="left" vertical="center"/>
      <protection locked="0"/>
    </xf>
    <xf numFmtId="0" fontId="75" fillId="0" borderId="1" xfId="13" applyNumberFormat="1" applyFont="1" applyFill="1" applyBorder="1" applyAlignment="1" applyProtection="1">
      <alignment horizontal="left" vertical="center"/>
      <protection locked="0"/>
    </xf>
    <xf numFmtId="0" fontId="0" fillId="19" borderId="0" xfId="0" applyFill="1"/>
    <xf numFmtId="0" fontId="0" fillId="19" borderId="0" xfId="0" applyFill="1" applyAlignment="1">
      <alignment horizontal="left"/>
    </xf>
    <xf numFmtId="49" fontId="60" fillId="0" borderId="16" xfId="27" applyNumberFormat="1" applyFont="1" applyBorder="1">
      <alignment vertical="center"/>
    </xf>
    <xf numFmtId="49" fontId="60" fillId="0" borderId="16" xfId="27" applyNumberFormat="1" applyFont="1" applyBorder="1" applyAlignment="1">
      <alignment vertical="center" shrinkToFit="1"/>
    </xf>
    <xf numFmtId="0" fontId="60" fillId="0" borderId="16" xfId="27" applyFont="1" applyBorder="1" applyAlignment="1">
      <alignment vertical="center" shrinkToFit="1"/>
    </xf>
    <xf numFmtId="0" fontId="60" fillId="0" borderId="17" xfId="27" applyFont="1" applyBorder="1">
      <alignment vertical="center"/>
    </xf>
    <xf numFmtId="0" fontId="60" fillId="0" borderId="10" xfId="27" applyFont="1" applyBorder="1" applyAlignment="1" applyProtection="1">
      <alignment horizontal="left" vertical="center" wrapText="1" shrinkToFit="1"/>
      <protection locked="0"/>
    </xf>
    <xf numFmtId="0" fontId="60" fillId="0" borderId="3" xfId="27" applyFont="1" applyBorder="1" applyAlignment="1" applyProtection="1">
      <alignment horizontal="left" vertical="center" wrapText="1" shrinkToFit="1"/>
      <protection locked="0"/>
    </xf>
    <xf numFmtId="0" fontId="60" fillId="0" borderId="26" xfId="27" quotePrefix="1" applyFont="1" applyBorder="1" applyAlignment="1" applyProtection="1">
      <alignment horizontal="left" vertical="center" wrapText="1" shrinkToFit="1"/>
      <protection locked="0"/>
    </xf>
    <xf numFmtId="0" fontId="75" fillId="5" borderId="67" xfId="27" applyFont="1" applyFill="1" applyBorder="1" applyAlignment="1" applyProtection="1">
      <alignment horizontal="left" vertical="center" wrapText="1"/>
      <protection locked="0"/>
    </xf>
    <xf numFmtId="55" fontId="59" fillId="0" borderId="0" xfId="0" applyNumberFormat="1" applyFont="1" applyProtection="1">
      <protection locked="0"/>
    </xf>
    <xf numFmtId="0" fontId="59" fillId="0" borderId="0" xfId="27" applyFont="1" applyAlignment="1" applyProtection="1">
      <alignment horizontal="right" vertical="center"/>
      <protection locked="0"/>
    </xf>
    <xf numFmtId="0" fontId="60" fillId="20" borderId="0" xfId="27" applyFont="1" applyFill="1">
      <alignment vertical="center"/>
    </xf>
    <xf numFmtId="14" fontId="109" fillId="0" borderId="0" xfId="0" applyNumberFormat="1" applyFont="1"/>
    <xf numFmtId="0" fontId="85" fillId="0" borderId="28" xfId="27" applyFont="1" applyBorder="1" applyAlignment="1">
      <alignment vertical="center" shrinkToFit="1"/>
    </xf>
    <xf numFmtId="0" fontId="75" fillId="0" borderId="112" xfId="27" applyFont="1" applyBorder="1" applyAlignment="1" applyProtection="1">
      <alignment horizontal="left" vertical="center" wrapText="1"/>
      <protection locked="0"/>
    </xf>
    <xf numFmtId="0" fontId="66" fillId="17" borderId="0" xfId="27" applyFont="1" applyFill="1">
      <alignment vertical="center"/>
    </xf>
    <xf numFmtId="0" fontId="66" fillId="17" borderId="0" xfId="27" applyFont="1" applyFill="1" applyAlignment="1">
      <alignment horizontal="left" vertical="center"/>
    </xf>
    <xf numFmtId="0" fontId="66" fillId="0" borderId="0" xfId="27" applyFont="1">
      <alignment vertical="center"/>
    </xf>
    <xf numFmtId="0" fontId="66" fillId="15" borderId="0" xfId="27" applyFont="1" applyFill="1">
      <alignment vertical="center"/>
    </xf>
    <xf numFmtId="0" fontId="66" fillId="0" borderId="0" xfId="27" applyFont="1" applyAlignment="1">
      <alignment horizontal="left" vertical="center"/>
    </xf>
    <xf numFmtId="0" fontId="59" fillId="0" borderId="60" xfId="27" applyFont="1" applyBorder="1">
      <alignment vertical="center"/>
    </xf>
    <xf numFmtId="0" fontId="60" fillId="0" borderId="89" xfId="27" applyFont="1" applyBorder="1" applyAlignment="1">
      <alignment horizontal="left" vertical="center" wrapText="1"/>
    </xf>
    <xf numFmtId="0" fontId="60" fillId="0" borderId="90" xfId="27" applyFont="1" applyBorder="1" applyAlignment="1">
      <alignment horizontal="left" vertical="center" wrapText="1"/>
    </xf>
    <xf numFmtId="0" fontId="60" fillId="0" borderId="91" xfId="27" applyFont="1" applyBorder="1" applyAlignment="1">
      <alignment horizontal="left" vertical="center" wrapText="1"/>
    </xf>
    <xf numFmtId="0" fontId="60" fillId="0" borderId="1" xfId="27" applyFont="1" applyBorder="1" applyAlignment="1" applyProtection="1">
      <alignment horizontal="left" vertical="center"/>
      <protection locked="0"/>
    </xf>
    <xf numFmtId="0" fontId="60" fillId="0" borderId="61" xfId="27" applyFont="1" applyBorder="1" applyAlignment="1" applyProtection="1">
      <alignment horizontal="left" vertical="center"/>
      <protection locked="0"/>
    </xf>
    <xf numFmtId="0" fontId="60" fillId="0" borderId="18" xfId="27" applyFont="1" applyBorder="1" applyAlignment="1" applyProtection="1">
      <alignment horizontal="left" vertical="center"/>
      <protection locked="0"/>
    </xf>
    <xf numFmtId="0" fontId="60" fillId="0" borderId="67" xfId="27" applyFont="1" applyBorder="1" applyAlignment="1" applyProtection="1">
      <alignment horizontal="left" vertical="center"/>
      <protection locked="0"/>
    </xf>
    <xf numFmtId="49" fontId="75" fillId="0" borderId="1" xfId="27" quotePrefix="1" applyNumberFormat="1" applyFont="1" applyBorder="1" applyAlignment="1" applyProtection="1">
      <alignment horizontal="left" vertical="center" wrapText="1"/>
      <protection locked="0"/>
    </xf>
    <xf numFmtId="49" fontId="75" fillId="0" borderId="61" xfId="27" quotePrefix="1" applyNumberFormat="1" applyFont="1" applyBorder="1" applyAlignment="1" applyProtection="1">
      <alignment horizontal="left" vertical="center" wrapText="1"/>
      <protection locked="0"/>
    </xf>
    <xf numFmtId="0" fontId="75" fillId="0" borderId="1" xfId="27" applyFont="1" applyBorder="1" applyAlignment="1" applyProtection="1">
      <alignment horizontal="left" vertical="center" wrapText="1"/>
      <protection locked="0"/>
    </xf>
    <xf numFmtId="0" fontId="75" fillId="0" borderId="61" xfId="27" applyFont="1" applyBorder="1" applyAlignment="1" applyProtection="1">
      <alignment horizontal="left" vertical="center" wrapText="1"/>
      <protection locked="0"/>
    </xf>
    <xf numFmtId="182" fontId="75" fillId="0" borderId="1" xfId="27" applyNumberFormat="1" applyFont="1" applyBorder="1" applyAlignment="1" applyProtection="1">
      <alignment horizontal="left" vertical="center"/>
      <protection locked="0"/>
    </xf>
    <xf numFmtId="182" fontId="75" fillId="0" borderId="61" xfId="27" applyNumberFormat="1" applyFont="1" applyBorder="1" applyAlignment="1" applyProtection="1">
      <alignment horizontal="left" vertical="center"/>
      <protection locked="0"/>
    </xf>
    <xf numFmtId="0" fontId="75" fillId="0" borderId="1" xfId="27" quotePrefix="1" applyFont="1" applyBorder="1" applyAlignment="1" applyProtection="1">
      <alignment horizontal="left" vertical="center" wrapText="1"/>
      <protection locked="0"/>
    </xf>
    <xf numFmtId="0" fontId="75" fillId="0" borderId="61" xfId="27" quotePrefix="1" applyFont="1" applyBorder="1" applyAlignment="1" applyProtection="1">
      <alignment horizontal="left" vertical="center" wrapText="1"/>
      <protection locked="0"/>
    </xf>
    <xf numFmtId="49" fontId="75" fillId="0" borderId="1" xfId="27" applyNumberFormat="1" applyFont="1" applyBorder="1" applyAlignment="1" applyProtection="1">
      <alignment horizontal="left" vertical="center" wrapText="1"/>
      <protection locked="0"/>
    </xf>
    <xf numFmtId="49" fontId="75" fillId="0" borderId="61" xfId="27" applyNumberFormat="1" applyFont="1" applyBorder="1" applyAlignment="1" applyProtection="1">
      <alignment horizontal="left" vertical="center" wrapText="1"/>
      <protection locked="0"/>
    </xf>
    <xf numFmtId="49" fontId="75" fillId="0" borderId="1" xfId="27" applyNumberFormat="1" applyFont="1" applyBorder="1" applyAlignment="1" applyProtection="1">
      <alignment horizontal="left" vertical="center"/>
      <protection locked="0"/>
    </xf>
    <xf numFmtId="49" fontId="75" fillId="0" borderId="61" xfId="27" applyNumberFormat="1" applyFont="1" applyBorder="1" applyAlignment="1" applyProtection="1">
      <alignment horizontal="left" vertical="center"/>
      <protection locked="0"/>
    </xf>
    <xf numFmtId="0" fontId="75" fillId="0" borderId="1" xfId="13" applyFont="1" applyFill="1" applyBorder="1" applyAlignment="1" applyProtection="1">
      <alignment horizontal="left" vertical="center"/>
      <protection locked="0"/>
    </xf>
    <xf numFmtId="0" fontId="75" fillId="0" borderId="61" xfId="13" applyFont="1" applyFill="1" applyBorder="1" applyAlignment="1" applyProtection="1">
      <alignment horizontal="left" vertical="center"/>
      <protection locked="0"/>
    </xf>
    <xf numFmtId="0" fontId="60" fillId="0" borderId="0" xfId="27" applyFont="1" applyAlignment="1">
      <alignment horizontal="center" vertical="center" shrinkToFit="1"/>
    </xf>
    <xf numFmtId="0" fontId="60" fillId="0" borderId="32" xfId="27" applyFont="1" applyBorder="1" applyAlignment="1">
      <alignment horizontal="left" vertical="center"/>
    </xf>
    <xf numFmtId="0" fontId="0" fillId="0" borderId="31" xfId="0" applyBorder="1" applyAlignment="1">
      <alignment vertical="center"/>
    </xf>
    <xf numFmtId="0" fontId="0" fillId="0" borderId="30" xfId="0" applyBorder="1" applyAlignment="1">
      <alignment vertical="center"/>
    </xf>
    <xf numFmtId="0" fontId="60" fillId="0" borderId="3" xfId="27" applyFont="1" applyBorder="1" applyAlignment="1" applyProtection="1">
      <alignment horizontal="left" vertical="center" shrinkToFit="1"/>
      <protection locked="0"/>
    </xf>
    <xf numFmtId="0" fontId="60" fillId="0" borderId="5" xfId="27" applyFont="1" applyBorder="1" applyAlignment="1" applyProtection="1">
      <alignment horizontal="left" vertical="center" shrinkToFit="1"/>
      <protection locked="0"/>
    </xf>
    <xf numFmtId="0" fontId="60" fillId="0" borderId="2" xfId="27" applyFont="1" applyBorder="1" applyAlignment="1" applyProtection="1">
      <alignment horizontal="left" vertical="center" shrinkToFit="1"/>
      <protection locked="0"/>
    </xf>
    <xf numFmtId="182" fontId="75" fillId="0" borderId="3" xfId="27" applyNumberFormat="1" applyFont="1" applyBorder="1" applyAlignment="1" applyProtection="1">
      <alignment horizontal="left" vertical="center" shrinkToFit="1"/>
      <protection locked="0"/>
    </xf>
    <xf numFmtId="182" fontId="75" fillId="0" borderId="5" xfId="27" applyNumberFormat="1" applyFont="1" applyBorder="1" applyAlignment="1" applyProtection="1">
      <alignment horizontal="left" vertical="center" shrinkToFit="1"/>
      <protection locked="0"/>
    </xf>
    <xf numFmtId="182" fontId="0" fillId="0" borderId="2" xfId="0" applyNumberFormat="1" applyBorder="1" applyAlignment="1" applyProtection="1">
      <alignment vertical="center" shrinkToFit="1"/>
      <protection locked="0"/>
    </xf>
    <xf numFmtId="0" fontId="75" fillId="0" borderId="3" xfId="27" applyFont="1" applyBorder="1" applyAlignment="1" applyProtection="1">
      <alignment horizontal="left" vertical="center" shrinkToFit="1"/>
      <protection locked="0"/>
    </xf>
    <xf numFmtId="0" fontId="75" fillId="0" borderId="5" xfId="27" applyFont="1" applyBorder="1" applyAlignment="1" applyProtection="1">
      <alignment horizontal="left" vertical="center" shrinkToFit="1"/>
      <protection locked="0"/>
    </xf>
    <xf numFmtId="0" fontId="0" fillId="0" borderId="2" xfId="0" applyBorder="1" applyAlignment="1" applyProtection="1">
      <alignment vertical="center" shrinkToFit="1"/>
      <protection locked="0"/>
    </xf>
    <xf numFmtId="49" fontId="75" fillId="0" borderId="3" xfId="27" applyNumberFormat="1" applyFont="1" applyBorder="1" applyAlignment="1" applyProtection="1">
      <alignment horizontal="left" vertical="center" shrinkToFit="1"/>
      <protection locked="0"/>
    </xf>
    <xf numFmtId="49" fontId="75" fillId="0" borderId="5" xfId="27" applyNumberFormat="1" applyFont="1" applyBorder="1" applyAlignment="1" applyProtection="1">
      <alignment horizontal="left" vertical="center" shrinkToFit="1"/>
      <protection locked="0"/>
    </xf>
    <xf numFmtId="49" fontId="0" fillId="0" borderId="2" xfId="0" applyNumberFormat="1" applyBorder="1" applyAlignment="1" applyProtection="1">
      <alignment vertical="center" shrinkToFit="1"/>
      <protection locked="0"/>
    </xf>
    <xf numFmtId="0" fontId="60" fillId="0" borderId="1" xfId="27" applyFont="1" applyBorder="1" applyAlignment="1" applyProtection="1">
      <alignment vertical="center" shrinkToFit="1"/>
      <protection locked="0"/>
    </xf>
    <xf numFmtId="0" fontId="60" fillId="0" borderId="1" xfId="0" applyFont="1" applyBorder="1" applyAlignment="1" applyProtection="1">
      <alignment vertical="center" shrinkToFit="1"/>
      <protection locked="0"/>
    </xf>
    <xf numFmtId="0" fontId="0" fillId="0" borderId="1" xfId="0" applyBorder="1" applyAlignment="1" applyProtection="1">
      <alignment vertical="center" shrinkToFit="1"/>
      <protection locked="0"/>
    </xf>
    <xf numFmtId="0" fontId="75" fillId="0" borderId="1" xfId="27" applyFont="1" applyBorder="1" applyAlignment="1" applyProtection="1">
      <alignment horizontal="left" vertical="center" shrinkToFit="1"/>
      <protection locked="0"/>
    </xf>
    <xf numFmtId="0" fontId="60" fillId="0" borderId="1" xfId="0" applyFont="1" applyBorder="1" applyAlignment="1" applyProtection="1">
      <alignment horizontal="left" vertical="center" shrinkToFit="1"/>
      <protection locked="0"/>
    </xf>
    <xf numFmtId="49" fontId="60" fillId="0" borderId="1" xfId="27" applyNumberFormat="1" applyFont="1" applyBorder="1" applyAlignment="1" applyProtection="1">
      <alignment horizontal="left" vertical="center"/>
      <protection locked="0"/>
    </xf>
    <xf numFmtId="49" fontId="60" fillId="0" borderId="1" xfId="0" applyNumberFormat="1" applyFont="1" applyBorder="1" applyAlignment="1" applyProtection="1">
      <alignment horizontal="left" vertical="center"/>
      <protection locked="0"/>
    </xf>
    <xf numFmtId="49" fontId="0" fillId="0" borderId="1" xfId="0" applyNumberFormat="1" applyBorder="1" applyAlignment="1" applyProtection="1">
      <alignment vertical="center"/>
      <protection locked="0"/>
    </xf>
    <xf numFmtId="0" fontId="83" fillId="0" borderId="11" xfId="27" applyFont="1" applyBorder="1" applyAlignment="1">
      <alignment horizontal="left" vertical="center"/>
    </xf>
    <xf numFmtId="0" fontId="83" fillId="0" borderId="0" xfId="27" applyFont="1" applyAlignment="1">
      <alignment horizontal="left" vertical="center"/>
    </xf>
    <xf numFmtId="0" fontId="60" fillId="0" borderId="92" xfId="27" applyFont="1" applyBorder="1" applyAlignment="1">
      <alignment horizontal="right" vertical="top" wrapText="1" indent="1"/>
    </xf>
    <xf numFmtId="0" fontId="60" fillId="0" borderId="93" xfId="27" applyFont="1" applyBorder="1" applyAlignment="1">
      <alignment horizontal="right" vertical="top" wrapText="1" indent="1"/>
    </xf>
    <xf numFmtId="0" fontId="75" fillId="0" borderId="1" xfId="27" applyFont="1" applyBorder="1" applyAlignment="1" applyProtection="1">
      <alignment horizontal="center" vertical="center"/>
      <protection locked="0"/>
    </xf>
    <xf numFmtId="0" fontId="60" fillId="0" borderId="3" xfId="27" applyFont="1" applyBorder="1" applyAlignment="1">
      <alignment horizontal="left" vertical="center"/>
    </xf>
    <xf numFmtId="0" fontId="60" fillId="0" borderId="2" xfId="27" applyFont="1" applyBorder="1" applyAlignment="1">
      <alignment horizontal="left" vertical="center"/>
    </xf>
    <xf numFmtId="0" fontId="60" fillId="0" borderId="89" xfId="27" applyFont="1" applyBorder="1" applyAlignment="1">
      <alignment horizontal="left" vertical="center"/>
    </xf>
    <xf numFmtId="0" fontId="60" fillId="0" borderId="90" xfId="27" applyFont="1" applyBorder="1" applyAlignment="1">
      <alignment horizontal="left" vertical="center"/>
    </xf>
    <xf numFmtId="0" fontId="60" fillId="0" borderId="91" xfId="27" applyFont="1" applyBorder="1" applyAlignment="1">
      <alignment horizontal="left" vertical="center"/>
    </xf>
    <xf numFmtId="0" fontId="94" fillId="0" borderId="0" xfId="27" applyFont="1" applyAlignment="1">
      <alignment horizontal="left" vertical="center" wrapText="1"/>
    </xf>
    <xf numFmtId="0" fontId="94" fillId="0" borderId="0" xfId="27" applyFont="1" applyAlignment="1">
      <alignment horizontal="left" vertical="center"/>
    </xf>
    <xf numFmtId="0" fontId="86" fillId="0" borderId="72" xfId="1" applyFont="1" applyFill="1" applyBorder="1" applyAlignment="1" applyProtection="1">
      <alignment horizontal="center" vertical="center"/>
      <protection locked="0"/>
    </xf>
    <xf numFmtId="0" fontId="86" fillId="0" borderId="73" xfId="1" applyFont="1" applyFill="1" applyBorder="1" applyAlignment="1" applyProtection="1">
      <alignment horizontal="center" vertical="center"/>
      <protection locked="0"/>
    </xf>
    <xf numFmtId="0" fontId="86" fillId="0" borderId="74" xfId="1" applyFont="1" applyFill="1" applyBorder="1" applyAlignment="1" applyProtection="1">
      <alignment horizontal="center" vertical="center"/>
      <protection locked="0"/>
    </xf>
    <xf numFmtId="0" fontId="0" fillId="0" borderId="5" xfId="0" applyBorder="1" applyAlignment="1">
      <alignment vertical="center"/>
    </xf>
    <xf numFmtId="0" fontId="0" fillId="0" borderId="29" xfId="0" applyBorder="1" applyAlignment="1">
      <alignment vertical="center"/>
    </xf>
    <xf numFmtId="0" fontId="75" fillId="0" borderId="26" xfId="13" applyFont="1" applyFill="1" applyBorder="1" applyAlignment="1" applyProtection="1">
      <alignment horizontal="left" vertical="center"/>
    </xf>
    <xf numFmtId="0" fontId="0" fillId="0" borderId="25" xfId="0" applyBorder="1" applyAlignment="1">
      <alignment vertical="center"/>
    </xf>
    <xf numFmtId="0" fontId="0" fillId="0" borderId="33" xfId="0" applyBorder="1" applyAlignment="1">
      <alignment vertical="center"/>
    </xf>
    <xf numFmtId="0" fontId="75" fillId="0" borderId="68" xfId="0" applyFont="1" applyBorder="1" applyAlignment="1">
      <alignment horizontal="left" vertical="center" wrapText="1"/>
    </xf>
    <xf numFmtId="0" fontId="0" fillId="0" borderId="69" xfId="0" applyBorder="1" applyAlignment="1">
      <alignment horizontal="left" vertical="center"/>
    </xf>
    <xf numFmtId="0" fontId="0" fillId="0" borderId="70" xfId="0" applyBorder="1" applyAlignment="1">
      <alignment horizontal="left" vertical="center"/>
    </xf>
    <xf numFmtId="0" fontId="75" fillId="0" borderId="62" xfId="0" applyFont="1" applyBorder="1" applyAlignment="1">
      <alignment horizontal="left" vertical="center" wrapText="1"/>
    </xf>
    <xf numFmtId="0" fontId="0" fillId="0" borderId="0" xfId="0" applyAlignment="1">
      <alignment horizontal="left" vertical="center"/>
    </xf>
    <xf numFmtId="0" fontId="0" fillId="0" borderId="63" xfId="0" applyBorder="1" applyAlignment="1">
      <alignment horizontal="left" vertical="center"/>
    </xf>
    <xf numFmtId="0" fontId="75" fillId="0" borderId="62" xfId="0" applyFont="1" applyBorder="1" applyAlignment="1">
      <alignment horizontal="left" vertical="center"/>
    </xf>
    <xf numFmtId="0" fontId="75" fillId="0" borderId="34" xfId="0" applyFont="1" applyBorder="1" applyAlignment="1">
      <alignment horizontal="left" vertical="center"/>
    </xf>
    <xf numFmtId="0" fontId="0" fillId="0" borderId="28" xfId="0" applyBorder="1" applyAlignment="1">
      <alignment horizontal="left" vertical="center"/>
    </xf>
    <xf numFmtId="0" fontId="0" fillId="0" borderId="27" xfId="0" applyBorder="1" applyAlignment="1">
      <alignment horizontal="left" vertical="center"/>
    </xf>
    <xf numFmtId="0" fontId="60" fillId="5" borderId="1" xfId="10" applyFont="1" applyFill="1" applyBorder="1" applyAlignment="1">
      <alignment horizontal="left" vertical="center" wrapText="1"/>
    </xf>
    <xf numFmtId="0" fontId="60" fillId="5" borderId="1" xfId="10" applyFont="1" applyFill="1" applyBorder="1" applyAlignment="1">
      <alignment horizontal="left" vertical="center"/>
    </xf>
    <xf numFmtId="0" fontId="60" fillId="5" borderId="3" xfId="10" applyFont="1" applyFill="1" applyBorder="1" applyAlignment="1" applyProtection="1">
      <alignment horizontal="left" vertical="center" shrinkToFit="1"/>
      <protection locked="0"/>
    </xf>
    <xf numFmtId="0" fontId="60" fillId="5" borderId="5" xfId="10" applyFont="1" applyFill="1" applyBorder="1" applyAlignment="1" applyProtection="1">
      <alignment horizontal="left" vertical="center" shrinkToFit="1"/>
      <protection locked="0"/>
    </xf>
    <xf numFmtId="0" fontId="60" fillId="5" borderId="2" xfId="10" applyFont="1" applyFill="1" applyBorder="1" applyAlignment="1" applyProtection="1">
      <alignment horizontal="left" vertical="center" shrinkToFit="1"/>
      <protection locked="0"/>
    </xf>
    <xf numFmtId="0" fontId="60" fillId="0" borderId="3" xfId="10" applyFont="1" applyBorder="1" applyAlignment="1" applyProtection="1">
      <alignment horizontal="left" vertical="center" shrinkToFit="1"/>
      <protection locked="0"/>
    </xf>
    <xf numFmtId="0" fontId="60" fillId="0" borderId="5" xfId="10" applyFont="1" applyBorder="1" applyAlignment="1" applyProtection="1">
      <alignment horizontal="left" vertical="center" shrinkToFit="1"/>
      <protection locked="0"/>
    </xf>
    <xf numFmtId="0" fontId="60" fillId="0" borderId="2" xfId="10" applyFont="1" applyBorder="1" applyAlignment="1" applyProtection="1">
      <alignment horizontal="left" vertical="center" shrinkToFit="1"/>
      <protection locked="0"/>
    </xf>
    <xf numFmtId="0" fontId="75" fillId="0" borderId="3" xfId="1" applyFont="1" applyBorder="1" applyAlignment="1" applyProtection="1">
      <alignment shrinkToFit="1"/>
      <protection locked="0"/>
    </xf>
    <xf numFmtId="0" fontId="75" fillId="0" borderId="5" xfId="1" applyFont="1" applyBorder="1" applyAlignment="1" applyProtection="1">
      <alignment shrinkToFit="1"/>
      <protection locked="0"/>
    </xf>
    <xf numFmtId="0" fontId="75" fillId="0" borderId="2" xfId="1" applyFont="1" applyBorder="1" applyAlignment="1" applyProtection="1">
      <alignment shrinkToFit="1"/>
      <protection locked="0"/>
    </xf>
    <xf numFmtId="0" fontId="0" fillId="0" borderId="3" xfId="0" applyFill="1" applyBorder="1"/>
    <xf numFmtId="0" fontId="0" fillId="0" borderId="5" xfId="0" applyFill="1" applyBorder="1"/>
    <xf numFmtId="0" fontId="0" fillId="0" borderId="2" xfId="0" applyFill="1" applyBorder="1"/>
    <xf numFmtId="0" fontId="60" fillId="4" borderId="1" xfId="10" applyFont="1" applyFill="1" applyBorder="1" applyAlignment="1" applyProtection="1">
      <alignment horizontal="left" vertical="center" shrinkToFit="1"/>
      <protection locked="0"/>
    </xf>
    <xf numFmtId="0" fontId="75" fillId="0" borderId="14" xfId="27" applyFont="1" applyBorder="1" applyAlignment="1" applyProtection="1">
      <alignment horizontal="left" vertical="center" wrapText="1"/>
      <protection locked="0"/>
    </xf>
    <xf numFmtId="0" fontId="75" fillId="0" borderId="15" xfId="27" applyFont="1" applyBorder="1" applyAlignment="1" applyProtection="1">
      <alignment horizontal="left" vertical="center" wrapText="1"/>
      <protection locked="0"/>
    </xf>
    <xf numFmtId="49" fontId="60" fillId="0" borderId="3" xfId="27" applyNumberFormat="1" applyFont="1" applyBorder="1" applyAlignment="1" applyProtection="1">
      <alignment horizontal="left" vertical="center" shrinkToFit="1"/>
      <protection locked="0"/>
    </xf>
    <xf numFmtId="49" fontId="60" fillId="0" borderId="5" xfId="27" applyNumberFormat="1" applyFont="1" applyBorder="1" applyAlignment="1" applyProtection="1">
      <alignment horizontal="left" vertical="center" shrinkToFit="1"/>
      <protection locked="0"/>
    </xf>
    <xf numFmtId="49" fontId="60" fillId="0" borderId="2" xfId="27" applyNumberFormat="1" applyFont="1" applyBorder="1" applyAlignment="1" applyProtection="1">
      <alignment horizontal="left" vertical="center" shrinkToFit="1"/>
      <protection locked="0"/>
    </xf>
    <xf numFmtId="49" fontId="75" fillId="0" borderId="3" xfId="27" applyNumberFormat="1" applyFont="1" applyBorder="1" applyAlignment="1" applyProtection="1">
      <alignment horizontal="left" vertical="center"/>
      <protection locked="0"/>
    </xf>
    <xf numFmtId="49" fontId="0" fillId="0" borderId="2" xfId="0" applyNumberFormat="1" applyBorder="1" applyAlignment="1" applyProtection="1">
      <alignment horizontal="left" vertical="center"/>
      <protection locked="0"/>
    </xf>
    <xf numFmtId="0" fontId="75" fillId="0" borderId="2" xfId="27" applyFont="1" applyBorder="1" applyAlignment="1" applyProtection="1">
      <alignment horizontal="left" vertical="center" shrinkToFit="1"/>
      <protection locked="0"/>
    </xf>
    <xf numFmtId="0" fontId="75" fillId="0" borderId="3" xfId="27" applyFont="1" applyBorder="1" applyAlignment="1">
      <alignment horizontal="left" vertical="center" wrapText="1"/>
    </xf>
    <xf numFmtId="0" fontId="0" fillId="0" borderId="2" xfId="0" applyBorder="1" applyAlignment="1">
      <alignment horizontal="left" vertical="center"/>
    </xf>
    <xf numFmtId="0" fontId="31" fillId="0" borderId="0" xfId="1" applyFill="1" applyBorder="1" applyAlignment="1" applyProtection="1">
      <alignment horizontal="left" vertical="center" wrapText="1"/>
    </xf>
    <xf numFmtId="0" fontId="84" fillId="0" borderId="32" xfId="27" applyFont="1" applyBorder="1" applyAlignment="1">
      <alignment horizontal="center" vertical="center"/>
    </xf>
    <xf numFmtId="0" fontId="84" fillId="0" borderId="31" xfId="27" applyFont="1" applyBorder="1" applyAlignment="1">
      <alignment horizontal="center" vertical="center"/>
    </xf>
    <xf numFmtId="0" fontId="84" fillId="0" borderId="88" xfId="27" applyFont="1" applyBorder="1" applyAlignment="1">
      <alignment horizontal="center" vertical="center"/>
    </xf>
    <xf numFmtId="184" fontId="75" fillId="0" borderId="113" xfId="27" applyNumberFormat="1" applyFont="1" applyBorder="1" applyAlignment="1" applyProtection="1">
      <alignment horizontal="left" vertical="center" wrapText="1"/>
      <protection locked="0"/>
    </xf>
    <xf numFmtId="0" fontId="60" fillId="0" borderId="1" xfId="27" applyFont="1" applyBorder="1" applyAlignment="1">
      <alignment horizontal="center" vertical="center" wrapText="1"/>
    </xf>
    <xf numFmtId="0" fontId="60" fillId="0" borderId="1" xfId="27" applyFont="1" applyBorder="1" applyAlignment="1">
      <alignment horizontal="center" vertical="center"/>
    </xf>
    <xf numFmtId="0" fontId="4" fillId="17" borderId="1" xfId="27" applyFont="1" applyFill="1" applyBorder="1" applyAlignment="1">
      <alignment horizontal="center" vertical="center"/>
    </xf>
    <xf numFmtId="0" fontId="16" fillId="17" borderId="1" xfId="27" applyFill="1" applyBorder="1" applyAlignment="1">
      <alignment horizontal="center" vertical="center"/>
    </xf>
    <xf numFmtId="0" fontId="84" fillId="0" borderId="3" xfId="27" applyFont="1" applyBorder="1" applyAlignment="1">
      <alignment horizontal="left" vertical="center"/>
    </xf>
    <xf numFmtId="0" fontId="84" fillId="0" borderId="94" xfId="27" applyFont="1" applyBorder="1" applyAlignment="1">
      <alignment horizontal="center" vertical="center" wrapText="1"/>
    </xf>
    <xf numFmtId="0" fontId="84" fillId="0" borderId="90" xfId="27" applyFont="1" applyBorder="1" applyAlignment="1">
      <alignment horizontal="center" vertical="center" wrapText="1"/>
    </xf>
    <xf numFmtId="0" fontId="84" fillId="0" borderId="86" xfId="27" applyFont="1" applyBorder="1" applyAlignment="1">
      <alignment horizontal="center" vertical="center"/>
    </xf>
    <xf numFmtId="0" fontId="84" fillId="0" borderId="87" xfId="27" applyFont="1" applyBorder="1" applyAlignment="1">
      <alignment horizontal="center" vertical="center"/>
    </xf>
    <xf numFmtId="0" fontId="84" fillId="0" borderId="1" xfId="27" applyFont="1" applyBorder="1" applyAlignment="1">
      <alignment horizontal="left" vertical="center"/>
    </xf>
    <xf numFmtId="0" fontId="84" fillId="0" borderId="14" xfId="27" applyFont="1" applyBorder="1" applyAlignment="1">
      <alignment horizontal="center" vertical="center"/>
    </xf>
    <xf numFmtId="49" fontId="75" fillId="0" borderId="26" xfId="27" applyNumberFormat="1" applyFont="1" applyBorder="1" applyAlignment="1" applyProtection="1">
      <alignment horizontal="left" vertical="center"/>
      <protection locked="0"/>
    </xf>
    <xf numFmtId="49" fontId="0" fillId="0" borderId="24" xfId="0" applyNumberFormat="1" applyBorder="1" applyAlignment="1" applyProtection="1">
      <alignment horizontal="left" vertical="center"/>
      <protection locked="0"/>
    </xf>
    <xf numFmtId="0" fontId="100" fillId="0" borderId="8" xfId="27" applyFont="1" applyBorder="1" applyAlignment="1">
      <alignment horizontal="left" wrapText="1"/>
    </xf>
    <xf numFmtId="0" fontId="100" fillId="0" borderId="0" xfId="27" applyFont="1" applyAlignment="1">
      <alignment horizontal="left" wrapText="1"/>
    </xf>
    <xf numFmtId="0" fontId="84" fillId="0" borderId="91" xfId="27" applyFont="1" applyBorder="1" applyAlignment="1">
      <alignment horizontal="center" vertical="center" wrapText="1"/>
    </xf>
    <xf numFmtId="0" fontId="84" fillId="0" borderId="94" xfId="27" applyFont="1" applyBorder="1" applyAlignment="1">
      <alignment horizontal="left" vertical="center" wrapText="1"/>
    </xf>
    <xf numFmtId="0" fontId="84" fillId="0" borderId="91" xfId="27" applyFont="1" applyBorder="1" applyAlignment="1">
      <alignment horizontal="left" vertical="center" wrapText="1"/>
    </xf>
    <xf numFmtId="0" fontId="84" fillId="0" borderId="110" xfId="27" applyFont="1" applyBorder="1" applyAlignment="1">
      <alignment horizontal="left" vertical="center" wrapText="1"/>
    </xf>
    <xf numFmtId="0" fontId="84" fillId="0" borderId="69" xfId="27" applyFont="1" applyBorder="1" applyAlignment="1">
      <alignment horizontal="left" vertical="center" wrapText="1"/>
    </xf>
    <xf numFmtId="0" fontId="84" fillId="0" borderId="10" xfId="27" applyFont="1" applyBorder="1" applyAlignment="1">
      <alignment horizontal="left" vertical="center" wrapText="1"/>
    </xf>
    <xf numFmtId="0" fontId="84" fillId="0" borderId="11" xfId="27" applyFont="1" applyBorder="1" applyAlignment="1">
      <alignment horizontal="left" vertical="center" wrapText="1"/>
    </xf>
    <xf numFmtId="189" fontId="38" fillId="0" borderId="1" xfId="0" applyNumberFormat="1" applyFont="1" applyBorder="1" applyAlignment="1" applyProtection="1">
      <alignment horizontal="center" vertical="center" shrinkToFit="1"/>
      <protection hidden="1"/>
    </xf>
    <xf numFmtId="0" fontId="45" fillId="0" borderId="2" xfId="0" applyFont="1" applyBorder="1" applyAlignment="1" applyProtection="1">
      <alignment horizontal="left" vertical="center" shrinkToFit="1"/>
      <protection hidden="1"/>
    </xf>
    <xf numFmtId="0" fontId="45" fillId="0" borderId="1" xfId="0" applyFont="1" applyBorder="1" applyAlignment="1" applyProtection="1">
      <alignment horizontal="left" vertical="center" shrinkToFit="1"/>
      <protection hidden="1"/>
    </xf>
    <xf numFmtId="188" fontId="38" fillId="0" borderId="1" xfId="0" applyNumberFormat="1" applyFont="1" applyBorder="1" applyAlignment="1" applyProtection="1">
      <alignment horizontal="center" vertical="center" shrinkToFit="1"/>
      <protection hidden="1"/>
    </xf>
    <xf numFmtId="0" fontId="45" fillId="0" borderId="3" xfId="10" applyFont="1" applyBorder="1" applyAlignment="1" applyProtection="1">
      <alignment horizontal="left" vertical="center" wrapText="1"/>
      <protection hidden="1"/>
    </xf>
    <xf numFmtId="0" fontId="45" fillId="0" borderId="5" xfId="10" applyFont="1" applyBorder="1" applyAlignment="1" applyProtection="1">
      <alignment horizontal="left" vertical="center" wrapText="1"/>
      <protection hidden="1"/>
    </xf>
    <xf numFmtId="0" fontId="0" fillId="0" borderId="5" xfId="0" applyBorder="1" applyAlignment="1" applyProtection="1">
      <alignment horizontal="left" vertical="center"/>
      <protection hidden="1"/>
    </xf>
    <xf numFmtId="0" fontId="0" fillId="0" borderId="2" xfId="0" applyBorder="1" applyAlignment="1" applyProtection="1">
      <alignment horizontal="left" vertical="center"/>
      <protection hidden="1"/>
    </xf>
    <xf numFmtId="0" fontId="21" fillId="0" borderId="4" xfId="11" applyFont="1" applyBorder="1" applyAlignment="1" applyProtection="1">
      <alignment horizontal="left" vertical="center" shrinkToFit="1"/>
      <protection hidden="1"/>
    </xf>
    <xf numFmtId="0" fontId="21" fillId="0" borderId="0" xfId="11" applyFont="1" applyAlignment="1" applyProtection="1">
      <alignment horizontal="left" vertical="center" shrinkToFit="1"/>
      <protection hidden="1"/>
    </xf>
    <xf numFmtId="0" fontId="21" fillId="0" borderId="9" xfId="11" applyFont="1" applyBorder="1" applyAlignment="1" applyProtection="1">
      <alignment horizontal="left" vertical="center" shrinkToFit="1"/>
      <protection hidden="1"/>
    </xf>
    <xf numFmtId="0" fontId="32" fillId="0" borderId="2" xfId="10" applyBorder="1" applyAlignment="1" applyProtection="1">
      <alignment horizontal="center" vertical="center"/>
      <protection hidden="1"/>
    </xf>
    <xf numFmtId="0" fontId="32" fillId="0" borderId="1" xfId="10" applyBorder="1" applyAlignment="1" applyProtection="1">
      <alignment horizontal="center" vertical="center"/>
      <protection hidden="1"/>
    </xf>
    <xf numFmtId="189" fontId="38" fillId="0" borderId="3" xfId="0" applyNumberFormat="1" applyFont="1" applyBorder="1" applyAlignment="1" applyProtection="1">
      <alignment horizontal="center" vertical="center" shrinkToFit="1"/>
      <protection hidden="1"/>
    </xf>
    <xf numFmtId="189" fontId="38" fillId="0" borderId="2" xfId="0" applyNumberFormat="1" applyFont="1" applyBorder="1" applyAlignment="1" applyProtection="1">
      <alignment horizontal="center" vertical="center" shrinkToFit="1"/>
      <protection hidden="1"/>
    </xf>
    <xf numFmtId="0" fontId="32" fillId="0" borderId="5" xfId="10" applyBorder="1" applyAlignment="1" applyProtection="1">
      <alignment horizontal="center" vertical="center"/>
      <protection hidden="1"/>
    </xf>
    <xf numFmtId="0" fontId="32" fillId="0" borderId="3" xfId="10" applyBorder="1" applyAlignment="1" applyProtection="1">
      <alignment horizontal="center" vertical="center"/>
      <protection hidden="1"/>
    </xf>
    <xf numFmtId="0" fontId="32" fillId="0" borderId="6" xfId="10" applyBorder="1" applyAlignment="1" applyProtection="1">
      <alignment horizontal="center" vertical="center"/>
      <protection hidden="1"/>
    </xf>
    <xf numFmtId="0" fontId="32" fillId="0" borderId="8" xfId="10" applyBorder="1" applyAlignment="1" applyProtection="1">
      <alignment horizontal="center" vertical="center"/>
      <protection hidden="1"/>
    </xf>
    <xf numFmtId="0" fontId="32" fillId="0" borderId="7" xfId="10" applyBorder="1" applyAlignment="1" applyProtection="1">
      <alignment horizontal="center" vertical="center"/>
      <protection hidden="1"/>
    </xf>
    <xf numFmtId="0" fontId="32" fillId="0" borderId="10" xfId="10" applyBorder="1" applyAlignment="1" applyProtection="1">
      <alignment horizontal="center" vertical="center"/>
      <protection hidden="1"/>
    </xf>
    <xf numFmtId="0" fontId="32" fillId="0" borderId="11" xfId="10" applyBorder="1" applyAlignment="1" applyProtection="1">
      <alignment horizontal="center" vertical="center"/>
      <protection hidden="1"/>
    </xf>
    <xf numFmtId="0" fontId="32" fillId="0" borderId="12" xfId="10" applyBorder="1" applyAlignment="1" applyProtection="1">
      <alignment horizontal="center" vertical="center"/>
      <protection hidden="1"/>
    </xf>
    <xf numFmtId="0" fontId="51" fillId="0" borderId="0" xfId="10" applyFont="1" applyAlignment="1" applyProtection="1">
      <alignment horizontal="left" vertical="center"/>
      <protection hidden="1"/>
    </xf>
    <xf numFmtId="0" fontId="45" fillId="0" borderId="3" xfId="10" applyFont="1" applyBorder="1" applyAlignment="1" applyProtection="1">
      <alignment horizontal="center" vertical="center" wrapText="1"/>
      <protection hidden="1"/>
    </xf>
    <xf numFmtId="0" fontId="45" fillId="0" borderId="3" xfId="10" applyFont="1" applyBorder="1" applyAlignment="1" applyProtection="1">
      <alignment horizontal="center" vertical="center"/>
      <protection hidden="1"/>
    </xf>
    <xf numFmtId="0" fontId="32" fillId="0" borderId="10" xfId="10" applyBorder="1" applyAlignment="1" applyProtection="1">
      <alignment horizontal="left" vertical="center" shrinkToFit="1"/>
      <protection hidden="1"/>
    </xf>
    <xf numFmtId="0" fontId="32" fillId="0" borderId="11" xfId="10" applyBorder="1" applyAlignment="1" applyProtection="1">
      <alignment horizontal="left" vertical="center" shrinkToFit="1"/>
      <protection hidden="1"/>
    </xf>
    <xf numFmtId="0" fontId="32" fillId="0" borderId="12" xfId="10" applyBorder="1" applyAlignment="1" applyProtection="1">
      <alignment horizontal="left" vertical="center" shrinkToFit="1"/>
      <protection hidden="1"/>
    </xf>
    <xf numFmtId="0" fontId="32" fillId="0" borderId="6" xfId="10" applyBorder="1" applyAlignment="1" applyProtection="1">
      <alignment horizontal="left" vertical="center" wrapText="1"/>
      <protection hidden="1"/>
    </xf>
    <xf numFmtId="0" fontId="32" fillId="0" borderId="8" xfId="10" applyBorder="1" applyAlignment="1" applyProtection="1">
      <alignment horizontal="left" vertical="center" wrapText="1"/>
      <protection hidden="1"/>
    </xf>
    <xf numFmtId="0" fontId="32" fillId="0" borderId="7" xfId="10" applyBorder="1" applyAlignment="1" applyProtection="1">
      <alignment horizontal="left" vertical="center" wrapText="1"/>
      <protection hidden="1"/>
    </xf>
    <xf numFmtId="0" fontId="20" fillId="0" borderId="4" xfId="11" applyFont="1" applyBorder="1" applyAlignment="1" applyProtection="1">
      <alignment horizontal="left" vertical="center"/>
      <protection hidden="1"/>
    </xf>
    <xf numFmtId="0" fontId="21" fillId="0" borderId="0" xfId="11" applyFont="1" applyAlignment="1" applyProtection="1">
      <alignment horizontal="left" vertical="center"/>
      <protection hidden="1"/>
    </xf>
    <xf numFmtId="0" fontId="21" fillId="0" borderId="9" xfId="11" applyFont="1" applyBorder="1" applyAlignment="1" applyProtection="1">
      <alignment horizontal="left" vertical="center"/>
      <protection hidden="1"/>
    </xf>
    <xf numFmtId="0" fontId="19" fillId="0" borderId="10" xfId="11" applyFont="1" applyBorder="1" applyAlignment="1" applyProtection="1">
      <alignment horizontal="left" vertical="center" shrinkToFit="1"/>
      <protection hidden="1"/>
    </xf>
    <xf numFmtId="0" fontId="22" fillId="0" borderId="11" xfId="11" applyBorder="1" applyAlignment="1" applyProtection="1">
      <alignment horizontal="left" vertical="center" shrinkToFit="1"/>
      <protection hidden="1"/>
    </xf>
    <xf numFmtId="0" fontId="22" fillId="0" borderId="12" xfId="11" applyBorder="1" applyAlignment="1" applyProtection="1">
      <alignment horizontal="left" vertical="center" shrinkToFit="1"/>
      <protection hidden="1"/>
    </xf>
    <xf numFmtId="0" fontId="32" fillId="0" borderId="11" xfId="10" applyBorder="1" applyAlignment="1" applyProtection="1">
      <alignment horizontal="center" vertical="center" shrinkToFit="1"/>
      <protection hidden="1"/>
    </xf>
    <xf numFmtId="0" fontId="46" fillId="0" borderId="6" xfId="12" applyFont="1" applyBorder="1" applyAlignment="1" applyProtection="1">
      <alignment horizontal="left" vertical="center" wrapText="1" shrinkToFit="1"/>
      <protection hidden="1"/>
    </xf>
    <xf numFmtId="0" fontId="46" fillId="0" borderId="8" xfId="12" applyFont="1" applyBorder="1" applyAlignment="1" applyProtection="1">
      <alignment horizontal="left" vertical="center" wrapText="1" shrinkToFit="1"/>
      <protection hidden="1"/>
    </xf>
    <xf numFmtId="0" fontId="46" fillId="0" borderId="7" xfId="12" applyFont="1" applyBorder="1" applyAlignment="1" applyProtection="1">
      <alignment horizontal="left" vertical="center" wrapText="1" shrinkToFit="1"/>
      <protection hidden="1"/>
    </xf>
    <xf numFmtId="0" fontId="45" fillId="0" borderId="4" xfId="12" applyFont="1" applyBorder="1" applyAlignment="1" applyProtection="1">
      <alignment horizontal="left" vertical="center" wrapText="1" shrinkToFit="1"/>
      <protection hidden="1"/>
    </xf>
    <xf numFmtId="0" fontId="45" fillId="0" borderId="0" xfId="12" applyFont="1" applyAlignment="1" applyProtection="1">
      <alignment horizontal="left" vertical="center" wrapText="1" shrinkToFit="1"/>
      <protection hidden="1"/>
    </xf>
    <xf numFmtId="0" fontId="45" fillId="0" borderId="9" xfId="12" applyFont="1" applyBorder="1" applyAlignment="1" applyProtection="1">
      <alignment horizontal="left" vertical="center" wrapText="1" shrinkToFit="1"/>
      <protection hidden="1"/>
    </xf>
    <xf numFmtId="0" fontId="45" fillId="0" borderId="4" xfId="12" applyFont="1" applyBorder="1" applyAlignment="1" applyProtection="1">
      <alignment horizontal="left" vertical="center" wrapText="1" indent="2" shrinkToFit="1"/>
      <protection hidden="1"/>
    </xf>
    <xf numFmtId="0" fontId="45" fillId="0" borderId="0" xfId="12" applyFont="1" applyAlignment="1" applyProtection="1">
      <alignment horizontal="left" vertical="center" wrapText="1" indent="2" shrinkToFit="1"/>
      <protection hidden="1"/>
    </xf>
    <xf numFmtId="0" fontId="45" fillId="0" borderId="9" xfId="12" applyFont="1" applyBorder="1" applyAlignment="1" applyProtection="1">
      <alignment horizontal="left" vertical="center" wrapText="1" indent="2" shrinkToFit="1"/>
      <protection hidden="1"/>
    </xf>
    <xf numFmtId="0" fontId="32" fillId="0" borderId="17" xfId="10" applyBorder="1" applyAlignment="1" applyProtection="1">
      <alignment horizontal="center" vertical="center" shrinkToFit="1"/>
      <protection hidden="1"/>
    </xf>
    <xf numFmtId="0" fontId="32" fillId="0" borderId="18" xfId="10" applyBorder="1" applyAlignment="1" applyProtection="1">
      <alignment horizontal="center" vertical="center" shrinkToFit="1"/>
      <protection hidden="1"/>
    </xf>
    <xf numFmtId="177" fontId="38" fillId="0" borderId="26" xfId="10" applyNumberFormat="1" applyFont="1" applyBorder="1" applyAlignment="1" applyProtection="1">
      <alignment horizontal="left" vertical="center" shrinkToFit="1"/>
      <protection hidden="1"/>
    </xf>
    <xf numFmtId="177" fontId="38" fillId="0" borderId="25" xfId="10" applyNumberFormat="1" applyFont="1" applyBorder="1" applyAlignment="1" applyProtection="1">
      <alignment horizontal="left" vertical="center" shrinkToFit="1"/>
      <protection hidden="1"/>
    </xf>
    <xf numFmtId="177" fontId="38" fillId="0" borderId="24" xfId="10" applyNumberFormat="1" applyFont="1" applyBorder="1" applyAlignment="1" applyProtection="1">
      <alignment horizontal="left" vertical="center" shrinkToFit="1"/>
      <protection hidden="1"/>
    </xf>
    <xf numFmtId="0" fontId="33" fillId="0" borderId="26" xfId="1" applyNumberFormat="1" applyFont="1" applyBorder="1" applyAlignment="1" applyProtection="1">
      <alignment horizontal="left" vertical="center" shrinkToFit="1"/>
      <protection hidden="1"/>
    </xf>
    <xf numFmtId="0" fontId="67" fillId="0" borderId="25" xfId="10" applyNumberFormat="1" applyFont="1" applyBorder="1" applyAlignment="1" applyProtection="1">
      <alignment horizontal="left" vertical="center" shrinkToFit="1"/>
      <protection hidden="1"/>
    </xf>
    <xf numFmtId="0" fontId="67" fillId="0" borderId="33" xfId="10" applyNumberFormat="1" applyFont="1" applyBorder="1" applyAlignment="1" applyProtection="1">
      <alignment horizontal="left" vertical="center" shrinkToFit="1"/>
      <protection hidden="1"/>
    </xf>
    <xf numFmtId="0" fontId="38" fillId="0" borderId="48" xfId="10" applyFont="1" applyBorder="1" applyAlignment="1" applyProtection="1">
      <alignment horizontal="center" vertical="center" shrinkToFit="1"/>
      <protection hidden="1"/>
    </xf>
    <xf numFmtId="0" fontId="38" fillId="0" borderId="8" xfId="10" applyFont="1" applyBorder="1" applyAlignment="1" applyProtection="1">
      <alignment horizontal="center" vertical="center" shrinkToFit="1"/>
      <protection hidden="1"/>
    </xf>
    <xf numFmtId="0" fontId="38" fillId="0" borderId="7" xfId="10" applyFont="1" applyBorder="1" applyAlignment="1" applyProtection="1">
      <alignment horizontal="center" vertical="center" shrinkToFit="1"/>
      <protection hidden="1"/>
    </xf>
    <xf numFmtId="0" fontId="38" fillId="0" borderId="49" xfId="10" applyFont="1" applyBorder="1" applyAlignment="1" applyProtection="1">
      <alignment horizontal="center" vertical="center" shrinkToFit="1"/>
      <protection hidden="1"/>
    </xf>
    <xf numFmtId="0" fontId="38" fillId="0" borderId="11" xfId="10" applyFont="1" applyBorder="1" applyAlignment="1" applyProtection="1">
      <alignment horizontal="center" vertical="center" shrinkToFit="1"/>
      <protection hidden="1"/>
    </xf>
    <xf numFmtId="0" fontId="38" fillId="0" borderId="12" xfId="10" applyFont="1" applyBorder="1" applyAlignment="1" applyProtection="1">
      <alignment horizontal="center" vertical="center" shrinkToFit="1"/>
      <protection hidden="1"/>
    </xf>
    <xf numFmtId="0" fontId="37" fillId="0" borderId="3" xfId="10" applyFont="1" applyBorder="1" applyAlignment="1" applyProtection="1">
      <alignment horizontal="left" vertical="center" shrinkToFit="1"/>
      <protection hidden="1"/>
    </xf>
    <xf numFmtId="0" fontId="37" fillId="0" borderId="5" xfId="10" applyFont="1" applyBorder="1" applyAlignment="1" applyProtection="1">
      <alignment horizontal="left" vertical="center" shrinkToFit="1"/>
      <protection hidden="1"/>
    </xf>
    <xf numFmtId="0" fontId="37" fillId="0" borderId="29" xfId="10" applyFont="1" applyBorder="1" applyAlignment="1" applyProtection="1">
      <alignment horizontal="left" vertical="center" shrinkToFit="1"/>
      <protection hidden="1"/>
    </xf>
    <xf numFmtId="0" fontId="53" fillId="0" borderId="64" xfId="10" applyFont="1" applyBorder="1" applyAlignment="1" applyProtection="1">
      <alignment horizontal="center" vertical="center" wrapText="1" shrinkToFit="1"/>
      <protection hidden="1"/>
    </xf>
    <xf numFmtId="0" fontId="53" fillId="0" borderId="25" xfId="10" applyFont="1" applyBorder="1" applyAlignment="1" applyProtection="1">
      <alignment horizontal="center" vertical="center" wrapText="1" shrinkToFit="1"/>
      <protection hidden="1"/>
    </xf>
    <xf numFmtId="0" fontId="32" fillId="0" borderId="64" xfId="10" applyBorder="1" applyAlignment="1" applyProtection="1">
      <alignment horizontal="left" vertical="center" wrapText="1" shrinkToFit="1"/>
      <protection hidden="1"/>
    </xf>
    <xf numFmtId="0" fontId="32" fillId="0" borderId="25" xfId="10" applyBorder="1" applyAlignment="1" applyProtection="1">
      <alignment horizontal="left" vertical="center" wrapText="1" shrinkToFit="1"/>
      <protection hidden="1"/>
    </xf>
    <xf numFmtId="0" fontId="32" fillId="0" borderId="33" xfId="10" applyBorder="1" applyAlignment="1" applyProtection="1">
      <alignment horizontal="left" vertical="center" wrapText="1" shrinkToFit="1"/>
      <protection hidden="1"/>
    </xf>
    <xf numFmtId="0" fontId="37" fillId="0" borderId="14" xfId="10" applyFont="1" applyBorder="1" applyAlignment="1" applyProtection="1">
      <alignment horizontal="left" vertical="center" shrinkToFit="1"/>
      <protection hidden="1"/>
    </xf>
    <xf numFmtId="0" fontId="37" fillId="0" borderId="15" xfId="10" applyFont="1" applyBorder="1" applyAlignment="1" applyProtection="1">
      <alignment horizontal="left" vertical="center" shrinkToFit="1"/>
      <protection hidden="1"/>
    </xf>
    <xf numFmtId="0" fontId="38" fillId="0" borderId="16" xfId="11" applyFont="1" applyBorder="1" applyAlignment="1" applyProtection="1">
      <alignment horizontal="center" vertical="center" shrinkToFit="1"/>
      <protection hidden="1"/>
    </xf>
    <xf numFmtId="0" fontId="38" fillId="0" borderId="1" xfId="11" applyFont="1" applyBorder="1" applyAlignment="1" applyProtection="1">
      <alignment horizontal="center" vertical="center" shrinkToFit="1"/>
      <protection hidden="1"/>
    </xf>
    <xf numFmtId="0" fontId="32" fillId="0" borderId="2" xfId="10" applyBorder="1" applyAlignment="1" applyProtection="1">
      <alignment horizontal="center" vertical="center" wrapText="1"/>
      <protection hidden="1"/>
    </xf>
    <xf numFmtId="0" fontId="32" fillId="0" borderId="3" xfId="10" applyBorder="1" applyAlignment="1" applyProtection="1">
      <alignment horizontal="center" vertical="center" shrinkToFit="1"/>
      <protection hidden="1"/>
    </xf>
    <xf numFmtId="0" fontId="32" fillId="0" borderId="2" xfId="10" applyBorder="1" applyAlignment="1" applyProtection="1">
      <alignment horizontal="center" vertical="center" shrinkToFit="1"/>
      <protection hidden="1"/>
    </xf>
    <xf numFmtId="0" fontId="53" fillId="0" borderId="68" xfId="10" applyFont="1" applyBorder="1" applyAlignment="1" applyProtection="1">
      <alignment horizontal="left" vertical="top" wrapText="1"/>
      <protection hidden="1"/>
    </xf>
    <xf numFmtId="0" fontId="53" fillId="0" borderId="69" xfId="10" applyFont="1" applyBorder="1" applyAlignment="1" applyProtection="1">
      <alignment horizontal="left" vertical="top" wrapText="1"/>
      <protection hidden="1"/>
    </xf>
    <xf numFmtId="0" fontId="53" fillId="0" borderId="70" xfId="10" applyFont="1" applyBorder="1" applyAlignment="1" applyProtection="1">
      <alignment horizontal="left" vertical="top" wrapText="1"/>
      <protection hidden="1"/>
    </xf>
    <xf numFmtId="0" fontId="53" fillId="0" borderId="62" xfId="10" applyFont="1" applyBorder="1" applyAlignment="1" applyProtection="1">
      <alignment horizontal="left" vertical="top" wrapText="1"/>
      <protection hidden="1"/>
    </xf>
    <xf numFmtId="0" fontId="53" fillId="0" borderId="0" xfId="10" applyFont="1" applyAlignment="1" applyProtection="1">
      <alignment horizontal="left" vertical="top" wrapText="1"/>
      <protection hidden="1"/>
    </xf>
    <xf numFmtId="0" fontId="53" fillId="0" borderId="63" xfId="10" applyFont="1" applyBorder="1" applyAlignment="1" applyProtection="1">
      <alignment horizontal="left" vertical="top" wrapText="1"/>
      <protection hidden="1"/>
    </xf>
    <xf numFmtId="0" fontId="53" fillId="0" borderId="34" xfId="10" applyFont="1" applyBorder="1" applyAlignment="1" applyProtection="1">
      <alignment horizontal="left" vertical="top" wrapText="1"/>
      <protection hidden="1"/>
    </xf>
    <xf numFmtId="0" fontId="53" fillId="0" borderId="28" xfId="10" applyFont="1" applyBorder="1" applyAlignment="1" applyProtection="1">
      <alignment horizontal="left" vertical="top" wrapText="1"/>
      <protection hidden="1"/>
    </xf>
    <xf numFmtId="0" fontId="53" fillId="0" borderId="27" xfId="10" applyFont="1" applyBorder="1" applyAlignment="1" applyProtection="1">
      <alignment horizontal="left" vertical="top" wrapText="1"/>
      <protection hidden="1"/>
    </xf>
    <xf numFmtId="0" fontId="38" fillId="0" borderId="13" xfId="11" applyFont="1" applyBorder="1" applyAlignment="1" applyProtection="1">
      <alignment horizontal="center" vertical="center"/>
      <protection hidden="1"/>
    </xf>
    <xf numFmtId="0" fontId="38" fillId="0" borderId="14" xfId="11" applyFont="1" applyBorder="1" applyAlignment="1" applyProtection="1">
      <alignment horizontal="center" vertical="center"/>
      <protection hidden="1"/>
    </xf>
    <xf numFmtId="0" fontId="32" fillId="0" borderId="17" xfId="11" applyFont="1" applyBorder="1" applyAlignment="1" applyProtection="1">
      <alignment horizontal="center" vertical="center" wrapText="1"/>
      <protection hidden="1"/>
    </xf>
    <xf numFmtId="0" fontId="32" fillId="0" borderId="18" xfId="11" applyFont="1" applyBorder="1" applyAlignment="1" applyProtection="1">
      <alignment horizontal="center" vertical="center"/>
      <protection hidden="1"/>
    </xf>
    <xf numFmtId="0" fontId="38" fillId="0" borderId="28" xfId="10" applyFont="1" applyBorder="1" applyAlignment="1" applyProtection="1">
      <alignment horizontal="right" vertical="center"/>
      <protection hidden="1"/>
    </xf>
    <xf numFmtId="184" fontId="37" fillId="0" borderId="28" xfId="10" applyNumberFormat="1" applyFont="1" applyBorder="1" applyAlignment="1" applyProtection="1">
      <alignment horizontal="left" vertical="center" shrinkToFit="1"/>
      <protection hidden="1"/>
    </xf>
    <xf numFmtId="0" fontId="69" fillId="0" borderId="0" xfId="10" applyFont="1" applyAlignment="1" applyProtection="1">
      <alignment horizontal="center" vertical="center" shrinkToFit="1"/>
      <protection hidden="1"/>
    </xf>
    <xf numFmtId="0" fontId="49" fillId="0" borderId="0" xfId="10" applyFont="1" applyAlignment="1" applyProtection="1">
      <alignment horizontal="left" vertical="center" shrinkToFit="1"/>
      <protection hidden="1"/>
    </xf>
    <xf numFmtId="49" fontId="38" fillId="0" borderId="3" xfId="10" applyNumberFormat="1" applyFont="1" applyBorder="1" applyAlignment="1" applyProtection="1">
      <alignment horizontal="left" vertical="center" shrinkToFit="1"/>
      <protection hidden="1"/>
    </xf>
    <xf numFmtId="0" fontId="38" fillId="0" borderId="5" xfId="10" applyFont="1" applyBorder="1" applyAlignment="1" applyProtection="1">
      <alignment horizontal="left" vertical="center" shrinkToFit="1"/>
      <protection hidden="1"/>
    </xf>
    <xf numFmtId="0" fontId="38" fillId="0" borderId="36" xfId="10" applyFont="1" applyBorder="1" applyAlignment="1" applyProtection="1">
      <alignment horizontal="left" vertical="center" shrinkToFit="1"/>
      <protection hidden="1"/>
    </xf>
    <xf numFmtId="0" fontId="38" fillId="0" borderId="29" xfId="10" applyFont="1" applyBorder="1" applyAlignment="1" applyProtection="1">
      <alignment horizontal="left" vertical="center" shrinkToFit="1"/>
      <protection hidden="1"/>
    </xf>
    <xf numFmtId="0" fontId="38" fillId="0" borderId="10" xfId="10" applyFont="1" applyBorder="1" applyAlignment="1" applyProtection="1">
      <alignment horizontal="left" vertical="center" shrinkToFit="1"/>
      <protection hidden="1"/>
    </xf>
    <xf numFmtId="0" fontId="38" fillId="0" borderId="37" xfId="10" applyFont="1" applyBorder="1" applyAlignment="1" applyProtection="1">
      <alignment horizontal="left" vertical="center" shrinkToFit="1"/>
      <protection hidden="1"/>
    </xf>
    <xf numFmtId="49" fontId="38" fillId="0" borderId="22" xfId="10" applyNumberFormat="1" applyFont="1" applyBorder="1" applyAlignment="1" applyProtection="1">
      <alignment horizontal="left" vertical="center" shrinkToFit="1"/>
      <protection hidden="1"/>
    </xf>
    <xf numFmtId="0" fontId="38" fillId="0" borderId="11" xfId="10" applyFont="1" applyBorder="1" applyAlignment="1" applyProtection="1">
      <alignment horizontal="left" vertical="center" shrinkToFit="1"/>
      <protection hidden="1"/>
    </xf>
    <xf numFmtId="0" fontId="38" fillId="0" borderId="38" xfId="10" applyFont="1" applyBorder="1" applyAlignment="1" applyProtection="1">
      <alignment horizontal="left" vertical="center" shrinkToFit="1"/>
      <protection hidden="1"/>
    </xf>
    <xf numFmtId="0" fontId="38" fillId="0" borderId="35" xfId="10" applyFont="1" applyBorder="1" applyAlignment="1" applyProtection="1">
      <alignment horizontal="left" vertical="center" shrinkToFit="1"/>
      <protection hidden="1"/>
    </xf>
    <xf numFmtId="0" fontId="38" fillId="0" borderId="53" xfId="10" applyFont="1" applyBorder="1" applyAlignment="1" applyProtection="1">
      <alignment horizontal="left" vertical="center" shrinkToFit="1"/>
      <protection hidden="1"/>
    </xf>
    <xf numFmtId="0" fontId="38" fillId="0" borderId="22" xfId="10" applyFont="1" applyBorder="1" applyAlignment="1" applyProtection="1">
      <alignment horizontal="left" vertical="center" shrinkToFit="1"/>
      <protection hidden="1"/>
    </xf>
    <xf numFmtId="0" fontId="45" fillId="0" borderId="50" xfId="10" applyFont="1" applyBorder="1" applyAlignment="1" applyProtection="1">
      <alignment horizontal="left" vertical="center" shrinkToFit="1"/>
      <protection hidden="1"/>
    </xf>
    <xf numFmtId="0" fontId="45" fillId="0" borderId="51" xfId="10" applyFont="1" applyBorder="1" applyAlignment="1" applyProtection="1">
      <alignment horizontal="left" vertical="center" shrinkToFit="1"/>
      <protection hidden="1"/>
    </xf>
    <xf numFmtId="0" fontId="45" fillId="0" borderId="52" xfId="10" applyFont="1" applyBorder="1" applyAlignment="1" applyProtection="1">
      <alignment horizontal="left" vertical="center" shrinkToFit="1"/>
      <protection hidden="1"/>
    </xf>
    <xf numFmtId="0" fontId="38" fillId="0" borderId="13" xfId="10" applyFont="1" applyBorder="1" applyAlignment="1" applyProtection="1">
      <alignment horizontal="center" vertical="center" shrinkToFit="1"/>
      <protection hidden="1"/>
    </xf>
    <xf numFmtId="0" fontId="38" fillId="0" borderId="14" xfId="10" applyFont="1" applyBorder="1" applyAlignment="1" applyProtection="1">
      <alignment horizontal="center" vertical="center" shrinkToFit="1"/>
      <protection hidden="1"/>
    </xf>
    <xf numFmtId="0" fontId="38" fillId="0" borderId="32" xfId="10" applyFont="1" applyBorder="1" applyAlignment="1" applyProtection="1">
      <alignment horizontal="left" vertical="center" shrinkToFit="1"/>
      <protection hidden="1"/>
    </xf>
    <xf numFmtId="0" fontId="38" fillId="0" borderId="31" xfId="10" applyFont="1" applyBorder="1" applyAlignment="1" applyProtection="1">
      <alignment horizontal="left" vertical="center" shrinkToFit="1"/>
      <protection hidden="1"/>
    </xf>
    <xf numFmtId="0" fontId="38" fillId="0" borderId="30" xfId="10" applyFont="1" applyBorder="1" applyAlignment="1" applyProtection="1">
      <alignment horizontal="left" vertical="center" shrinkToFit="1"/>
      <protection hidden="1"/>
    </xf>
    <xf numFmtId="0" fontId="38" fillId="0" borderId="16" xfId="10" applyFont="1" applyBorder="1" applyAlignment="1" applyProtection="1">
      <alignment horizontal="center" vertical="center" shrinkToFit="1"/>
      <protection hidden="1"/>
    </xf>
    <xf numFmtId="0" fontId="38" fillId="0" borderId="1" xfId="10" applyFont="1" applyBorder="1" applyAlignment="1" applyProtection="1">
      <alignment horizontal="center" vertical="center" shrinkToFit="1"/>
      <protection hidden="1"/>
    </xf>
    <xf numFmtId="0" fontId="75" fillId="0" borderId="3" xfId="0" applyFont="1" applyBorder="1" applyAlignment="1" applyProtection="1">
      <alignment shrinkToFit="1"/>
      <protection locked="0"/>
    </xf>
    <xf numFmtId="0" fontId="75" fillId="0" borderId="5" xfId="0" applyFont="1" applyBorder="1" applyAlignment="1" applyProtection="1">
      <alignment shrinkToFit="1"/>
      <protection locked="0"/>
    </xf>
    <xf numFmtId="0" fontId="75" fillId="0" borderId="2" xfId="0" applyFont="1" applyBorder="1" applyAlignment="1" applyProtection="1">
      <alignment shrinkToFit="1"/>
      <protection locked="0"/>
    </xf>
    <xf numFmtId="0" fontId="0" fillId="0" borderId="1" xfId="0" applyBorder="1" applyAlignment="1" applyProtection="1">
      <alignment horizontal="left" vertical="center" shrinkToFit="1"/>
      <protection locked="0"/>
    </xf>
    <xf numFmtId="0" fontId="60" fillId="0" borderId="1" xfId="27" applyFont="1" applyBorder="1" applyAlignment="1" applyProtection="1">
      <alignment horizontal="left" vertical="center" shrinkToFit="1"/>
      <protection locked="0"/>
    </xf>
    <xf numFmtId="182" fontId="75" fillId="0" borderId="1" xfId="27" applyNumberFormat="1" applyFont="1" applyBorder="1" applyAlignment="1" applyProtection="1">
      <alignment horizontal="left" vertical="center" shrinkToFit="1"/>
      <protection locked="0"/>
    </xf>
    <xf numFmtId="182" fontId="0" fillId="0" borderId="1" xfId="0" applyNumberFormat="1" applyBorder="1" applyAlignment="1" applyProtection="1">
      <alignment horizontal="left" vertical="center" shrinkToFit="1"/>
      <protection locked="0"/>
    </xf>
    <xf numFmtId="49" fontId="60" fillId="0" borderId="1" xfId="27" applyNumberFormat="1" applyFont="1" applyBorder="1" applyAlignment="1" applyProtection="1">
      <alignment horizontal="left" vertical="center" shrinkToFit="1"/>
      <protection locked="0"/>
    </xf>
    <xf numFmtId="49" fontId="0" fillId="0" borderId="1" xfId="0" applyNumberFormat="1" applyBorder="1" applyAlignment="1" applyProtection="1">
      <alignment horizontal="left" vertical="center" shrinkToFit="1"/>
      <protection locked="0"/>
    </xf>
    <xf numFmtId="0" fontId="75" fillId="0" borderId="3" xfId="27" applyFont="1"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4" fillId="0" borderId="1" xfId="27" applyFont="1" applyBorder="1" applyAlignment="1">
      <alignment horizontal="center" vertical="center"/>
    </xf>
    <xf numFmtId="0" fontId="16" fillId="0" borderId="1" xfId="27" applyBorder="1" applyAlignment="1">
      <alignment horizontal="center" vertical="center"/>
    </xf>
    <xf numFmtId="0" fontId="75" fillId="0" borderId="26" xfId="27" applyFont="1" applyBorder="1" applyAlignment="1" applyProtection="1">
      <alignment horizontal="left" vertical="center"/>
      <protection locked="0"/>
    </xf>
    <xf numFmtId="0" fontId="0" fillId="0" borderId="24" xfId="0" applyBorder="1" applyAlignment="1" applyProtection="1">
      <alignment horizontal="left" vertical="center"/>
      <protection locked="0"/>
    </xf>
    <xf numFmtId="0" fontId="59" fillId="0" borderId="0" xfId="0" applyFont="1" applyAlignment="1" applyProtection="1">
      <alignment horizontal="left" vertical="top" indent="2" shrinkToFit="1"/>
      <protection locked="0"/>
    </xf>
    <xf numFmtId="0" fontId="58" fillId="0" borderId="0" xfId="0" applyFont="1" applyAlignment="1">
      <alignment horizontal="left" indent="2" shrinkToFit="1"/>
    </xf>
    <xf numFmtId="0" fontId="59" fillId="0" borderId="0" xfId="0" applyFont="1" applyAlignment="1" applyProtection="1">
      <alignment horizontal="left" vertical="top" indent="2"/>
      <protection locked="0"/>
    </xf>
    <xf numFmtId="0" fontId="58" fillId="0" borderId="0" xfId="0" applyFont="1" applyAlignment="1">
      <alignment horizontal="left" indent="2"/>
    </xf>
    <xf numFmtId="0" fontId="59" fillId="0" borderId="0" xfId="27" applyFont="1" applyAlignment="1" applyProtection="1">
      <alignment horizontal="left" vertical="top" indent="2"/>
      <protection locked="0"/>
    </xf>
    <xf numFmtId="0" fontId="59" fillId="0" borderId="0" xfId="27" applyFont="1" applyAlignment="1" applyProtection="1">
      <alignment horizontal="left" vertical="top" wrapText="1" indent="2"/>
      <protection locked="0"/>
    </xf>
    <xf numFmtId="0" fontId="58" fillId="0" borderId="3" xfId="27" applyFont="1" applyBorder="1" applyAlignment="1">
      <alignment horizontal="left" vertical="center"/>
    </xf>
    <xf numFmtId="0" fontId="58" fillId="0" borderId="2" xfId="27" applyFont="1" applyBorder="1" applyAlignment="1">
      <alignment horizontal="left" vertical="center"/>
    </xf>
    <xf numFmtId="0" fontId="95" fillId="0" borderId="3" xfId="0" quotePrefix="1" applyFont="1" applyBorder="1" applyAlignment="1" applyProtection="1">
      <alignment horizontal="center" vertical="center"/>
      <protection locked="0"/>
    </xf>
    <xf numFmtId="0" fontId="95" fillId="0" borderId="5" xfId="0" quotePrefix="1" applyFont="1" applyBorder="1" applyAlignment="1" applyProtection="1">
      <alignment horizontal="center" vertical="center"/>
      <protection locked="0"/>
    </xf>
    <xf numFmtId="0" fontId="58" fillId="0" borderId="3" xfId="0" applyFont="1" applyBorder="1" applyAlignment="1" applyProtection="1">
      <alignment horizontal="center" vertical="center"/>
      <protection locked="0"/>
    </xf>
    <xf numFmtId="0" fontId="58" fillId="0" borderId="2" xfId="0" applyFont="1" applyBorder="1" applyAlignment="1" applyProtection="1">
      <alignment horizontal="center" vertical="center"/>
      <protection locked="0"/>
    </xf>
    <xf numFmtId="0" fontId="95" fillId="0" borderId="1" xfId="0" applyFont="1" applyBorder="1" applyAlignment="1" applyProtection="1">
      <alignment horizontal="center" vertical="center"/>
      <protection locked="0"/>
    </xf>
    <xf numFmtId="0" fontId="58" fillId="0" borderId="3" xfId="27" applyFont="1" applyBorder="1" applyAlignment="1">
      <alignment horizontal="center" vertical="center"/>
    </xf>
    <xf numFmtId="0" fontId="58" fillId="0" borderId="2" xfId="27" applyFont="1" applyBorder="1" applyAlignment="1">
      <alignment horizontal="center" vertical="center"/>
    </xf>
    <xf numFmtId="0" fontId="61" fillId="0" borderId="1" xfId="0" applyFont="1" applyBorder="1" applyAlignment="1" applyProtection="1">
      <alignment vertical="center" wrapText="1"/>
      <protection locked="0"/>
    </xf>
    <xf numFmtId="0" fontId="61" fillId="0" borderId="1" xfId="0" applyFont="1" applyBorder="1" applyAlignment="1" applyProtection="1">
      <alignment vertical="center"/>
      <protection locked="0"/>
    </xf>
    <xf numFmtId="0" fontId="58" fillId="0" borderId="3" xfId="27" quotePrefix="1" applyFont="1" applyBorder="1" applyAlignment="1">
      <alignment horizontal="center" vertical="center" wrapText="1"/>
    </xf>
    <xf numFmtId="0" fontId="58" fillId="0" borderId="2" xfId="27" quotePrefix="1" applyFont="1" applyBorder="1" applyAlignment="1">
      <alignment horizontal="center" vertical="center" wrapText="1"/>
    </xf>
    <xf numFmtId="0" fontId="58" fillId="0" borderId="89" xfId="27" applyFont="1" applyBorder="1" applyAlignment="1">
      <alignment horizontal="left" vertical="center"/>
    </xf>
    <xf numFmtId="0" fontId="58" fillId="0" borderId="90" xfId="27" applyFont="1" applyBorder="1" applyAlignment="1">
      <alignment horizontal="left" vertical="center"/>
    </xf>
    <xf numFmtId="0" fontId="58" fillId="0" borderId="91" xfId="27" applyFont="1" applyBorder="1" applyAlignment="1">
      <alignment horizontal="left" vertical="center"/>
    </xf>
    <xf numFmtId="0" fontId="58" fillId="0" borderId="89" xfId="27" applyFont="1" applyBorder="1" applyAlignment="1">
      <alignment horizontal="left" vertical="center" shrinkToFit="1"/>
    </xf>
    <xf numFmtId="0" fontId="58" fillId="0" borderId="90" xfId="27" applyFont="1" applyBorder="1" applyAlignment="1">
      <alignment horizontal="left" vertical="center" shrinkToFit="1"/>
    </xf>
    <xf numFmtId="0" fontId="58" fillId="0" borderId="91" xfId="27" applyFont="1" applyBorder="1" applyAlignment="1">
      <alignment horizontal="left" vertical="center" shrinkToFit="1"/>
    </xf>
    <xf numFmtId="0" fontId="95" fillId="0" borderId="89" xfId="0" applyFont="1" applyBorder="1" applyAlignment="1" applyProtection="1">
      <alignment horizontal="center" vertical="center" wrapText="1"/>
      <protection locked="0"/>
    </xf>
    <xf numFmtId="0" fontId="95" fillId="0" borderId="91" xfId="0" applyFont="1" applyBorder="1" applyAlignment="1" applyProtection="1">
      <alignment horizontal="center" vertical="center"/>
      <protection locked="0"/>
    </xf>
    <xf numFmtId="0" fontId="58" fillId="0" borderId="6" xfId="27" quotePrefix="1" applyFont="1" applyBorder="1" applyAlignment="1">
      <alignment horizontal="left" vertical="center" wrapText="1"/>
    </xf>
    <xf numFmtId="0" fontId="58" fillId="0" borderId="8" xfId="27" quotePrefix="1" applyFont="1" applyBorder="1" applyAlignment="1">
      <alignment horizontal="left" vertical="center" wrapText="1"/>
    </xf>
    <xf numFmtId="0" fontId="58" fillId="0" borderId="7" xfId="27" quotePrefix="1" applyFont="1" applyBorder="1" applyAlignment="1">
      <alignment horizontal="left" vertical="center" wrapText="1"/>
    </xf>
    <xf numFmtId="0" fontId="58" fillId="0" borderId="10" xfId="27" quotePrefix="1" applyFont="1" applyBorder="1" applyAlignment="1">
      <alignment horizontal="left" vertical="center" wrapText="1"/>
    </xf>
    <xf numFmtId="0" fontId="58" fillId="0" borderId="11" xfId="27" quotePrefix="1" applyFont="1" applyBorder="1" applyAlignment="1">
      <alignment horizontal="left" vertical="center" wrapText="1"/>
    </xf>
    <xf numFmtId="0" fontId="58" fillId="0" borderId="12" xfId="27" quotePrefix="1" applyFont="1" applyBorder="1" applyAlignment="1">
      <alignment horizontal="left" vertical="center" wrapText="1"/>
    </xf>
    <xf numFmtId="0" fontId="100" fillId="0" borderId="3" xfId="0" applyFont="1" applyBorder="1" applyAlignment="1" applyProtection="1">
      <alignment horizontal="left" vertical="center" shrinkToFit="1"/>
      <protection locked="0"/>
    </xf>
    <xf numFmtId="0" fontId="100" fillId="0" borderId="5" xfId="0" applyFont="1" applyBorder="1" applyAlignment="1" applyProtection="1">
      <alignment horizontal="left" vertical="center" shrinkToFit="1"/>
      <protection locked="0"/>
    </xf>
    <xf numFmtId="0" fontId="95" fillId="0" borderId="4" xfId="0" applyFont="1" applyBorder="1" applyAlignment="1" applyProtection="1">
      <alignment horizontal="center" vertical="center" wrapText="1"/>
      <protection locked="0"/>
    </xf>
    <xf numFmtId="0" fontId="95" fillId="0" borderId="0" xfId="0" applyFont="1" applyAlignment="1" applyProtection="1">
      <alignment horizontal="center" vertical="center" wrapText="1"/>
      <protection locked="0"/>
    </xf>
    <xf numFmtId="0" fontId="95" fillId="0" borderId="10" xfId="0" applyFont="1" applyBorder="1" applyAlignment="1" applyProtection="1">
      <alignment horizontal="center" vertical="center" wrapText="1"/>
      <protection locked="0"/>
    </xf>
    <xf numFmtId="0" fontId="95" fillId="0" borderId="11" xfId="0" applyFont="1" applyBorder="1" applyAlignment="1" applyProtection="1">
      <alignment horizontal="center" vertical="center" wrapText="1"/>
      <protection locked="0"/>
    </xf>
    <xf numFmtId="0" fontId="107" fillId="0" borderId="7" xfId="27" applyFont="1" applyBorder="1" applyAlignment="1">
      <alignment horizontal="left" vertical="center" wrapText="1"/>
    </xf>
    <xf numFmtId="0" fontId="107" fillId="0" borderId="9" xfId="27" applyFont="1" applyBorder="1" applyAlignment="1">
      <alignment horizontal="left" vertical="center"/>
    </xf>
    <xf numFmtId="0" fontId="107" fillId="0" borderId="12" xfId="27" applyFont="1" applyBorder="1" applyAlignment="1">
      <alignment horizontal="left" vertical="center"/>
    </xf>
    <xf numFmtId="0" fontId="61" fillId="0" borderId="3" xfId="27" quotePrefix="1" applyFont="1" applyBorder="1" applyAlignment="1">
      <alignment horizontal="center" vertical="center"/>
    </xf>
    <xf numFmtId="0" fontId="61" fillId="0" borderId="5" xfId="27" quotePrefix="1" applyFont="1" applyBorder="1" applyAlignment="1">
      <alignment horizontal="center" vertical="center"/>
    </xf>
    <xf numFmtId="0" fontId="61" fillId="0" borderId="2" xfId="27" quotePrefix="1" applyFont="1" applyBorder="1" applyAlignment="1">
      <alignment horizontal="center" vertical="center"/>
    </xf>
    <xf numFmtId="0" fontId="58" fillId="0" borderId="89" xfId="27" applyFont="1" applyBorder="1" applyAlignment="1">
      <alignment horizontal="left" vertical="center" wrapText="1"/>
    </xf>
    <xf numFmtId="0" fontId="58" fillId="0" borderId="90" xfId="27" applyFont="1" applyBorder="1" applyAlignment="1">
      <alignment horizontal="left" vertical="center" wrapText="1"/>
    </xf>
    <xf numFmtId="0" fontId="58" fillId="0" borderId="91" xfId="27" applyFont="1" applyBorder="1" applyAlignment="1">
      <alignment horizontal="left" vertical="center" wrapText="1"/>
    </xf>
    <xf numFmtId="0" fontId="58" fillId="0" borderId="92" xfId="27" applyFont="1" applyBorder="1" applyAlignment="1">
      <alignment horizontal="right" vertical="top" wrapText="1" indent="1"/>
    </xf>
    <xf numFmtId="0" fontId="58" fillId="0" borderId="93" xfId="27" applyFont="1" applyBorder="1" applyAlignment="1">
      <alignment horizontal="right" vertical="top" wrapText="1" indent="1"/>
    </xf>
    <xf numFmtId="0" fontId="101" fillId="0" borderId="11" xfId="0" applyFont="1" applyBorder="1" applyAlignment="1" applyProtection="1">
      <alignment horizontal="left"/>
      <protection locked="0"/>
    </xf>
    <xf numFmtId="0" fontId="58" fillId="0" borderId="89" xfId="0" applyFont="1" applyBorder="1" applyAlignment="1" applyProtection="1">
      <alignment vertical="center"/>
      <protection locked="0"/>
    </xf>
    <xf numFmtId="0" fontId="58" fillId="0" borderId="91" xfId="0" applyFont="1" applyBorder="1" applyAlignment="1" applyProtection="1">
      <alignment vertical="center"/>
      <protection locked="0"/>
    </xf>
    <xf numFmtId="0" fontId="58" fillId="0" borderId="89" xfId="0" applyFont="1" applyBorder="1" applyAlignment="1" applyProtection="1">
      <alignment horizontal="left" vertical="center"/>
      <protection locked="0"/>
    </xf>
    <xf numFmtId="0" fontId="58" fillId="0" borderId="91" xfId="0" applyFont="1" applyBorder="1" applyAlignment="1" applyProtection="1">
      <alignment horizontal="left" vertical="center"/>
      <protection locked="0"/>
    </xf>
    <xf numFmtId="0" fontId="58" fillId="0" borderId="89" xfId="0" applyFont="1" applyBorder="1" applyAlignment="1">
      <alignment horizontal="center" vertical="center" wrapText="1"/>
    </xf>
    <xf numFmtId="0" fontId="58" fillId="0" borderId="91" xfId="0" applyFont="1" applyBorder="1" applyAlignment="1">
      <alignment horizontal="center" vertical="center" wrapText="1"/>
    </xf>
    <xf numFmtId="10" fontId="58" fillId="0" borderId="1" xfId="0" quotePrefix="1" applyNumberFormat="1" applyFont="1" applyBorder="1" applyAlignment="1">
      <alignment horizontal="left" vertical="center"/>
    </xf>
    <xf numFmtId="0" fontId="61" fillId="0" borderId="1" xfId="0" quotePrefix="1" applyFont="1" applyBorder="1" applyAlignment="1" applyProtection="1">
      <alignment horizontal="left" vertical="center"/>
      <protection locked="0"/>
    </xf>
    <xf numFmtId="0" fontId="58" fillId="0" borderId="1" xfId="27" applyFont="1" applyBorder="1" applyAlignment="1">
      <alignment horizontal="left" vertical="center"/>
    </xf>
    <xf numFmtId="10" fontId="58" fillId="0" borderId="1" xfId="0" quotePrefix="1" applyNumberFormat="1" applyFont="1" applyBorder="1" applyAlignment="1">
      <alignment horizontal="left" vertical="center" wrapText="1"/>
    </xf>
    <xf numFmtId="0" fontId="58" fillId="0" borderId="1" xfId="0" applyFont="1" applyBorder="1" applyAlignment="1">
      <alignment horizontal="left" vertical="center" wrapText="1"/>
    </xf>
    <xf numFmtId="0" fontId="59" fillId="0" borderId="3" xfId="27" applyFont="1" applyBorder="1" applyAlignment="1">
      <alignment horizontal="left" vertical="center"/>
    </xf>
    <xf numFmtId="0" fontId="59" fillId="0" borderId="2" xfId="27" applyFont="1" applyBorder="1" applyAlignment="1">
      <alignment horizontal="left" vertical="center"/>
    </xf>
    <xf numFmtId="0" fontId="0" fillId="0" borderId="0" xfId="0" applyAlignment="1">
      <alignment horizontal="left" vertical="top" wrapText="1"/>
    </xf>
    <xf numFmtId="0" fontId="76" fillId="0" borderId="16" xfId="0" applyFont="1" applyBorder="1" applyAlignment="1">
      <alignment horizontal="center" vertical="center"/>
    </xf>
    <xf numFmtId="0" fontId="38" fillId="0" borderId="1" xfId="0" applyFont="1" applyBorder="1" applyAlignment="1">
      <alignment horizontal="center" vertical="center"/>
    </xf>
    <xf numFmtId="0" fontId="38" fillId="0" borderId="17" xfId="0" applyFont="1" applyBorder="1" applyAlignment="1">
      <alignment horizontal="center" vertical="center"/>
    </xf>
    <xf numFmtId="0" fontId="38" fillId="0" borderId="18" xfId="0" applyFont="1" applyBorder="1" applyAlignment="1">
      <alignment horizontal="center" vertical="center"/>
    </xf>
    <xf numFmtId="0" fontId="51" fillId="0" borderId="1" xfId="0" applyFont="1" applyBorder="1" applyAlignment="1">
      <alignment horizontal="center" vertical="center"/>
    </xf>
    <xf numFmtId="0" fontId="51" fillId="0" borderId="18" xfId="0" applyFont="1" applyBorder="1" applyAlignment="1">
      <alignment horizontal="center" vertical="center"/>
    </xf>
    <xf numFmtId="0" fontId="51" fillId="0" borderId="1" xfId="0" applyFont="1" applyBorder="1" applyAlignment="1">
      <alignment horizontal="center" vertical="center" shrinkToFit="1"/>
    </xf>
    <xf numFmtId="0" fontId="51" fillId="0" borderId="61" xfId="0" applyFont="1" applyBorder="1" applyAlignment="1">
      <alignment horizontal="center" vertical="center" shrinkToFit="1"/>
    </xf>
    <xf numFmtId="0" fontId="51" fillId="0" borderId="18" xfId="0" applyFont="1" applyBorder="1" applyAlignment="1">
      <alignment horizontal="center" vertical="center" shrinkToFit="1"/>
    </xf>
    <xf numFmtId="0" fontId="51" fillId="0" borderId="67" xfId="0" applyFont="1" applyBorder="1" applyAlignment="1">
      <alignment horizontal="center" vertical="center" shrinkToFit="1"/>
    </xf>
    <xf numFmtId="0" fontId="55" fillId="0" borderId="0" xfId="1" applyFont="1" applyFill="1" applyAlignment="1" applyProtection="1">
      <alignment horizontal="left" vertical="center"/>
      <protection hidden="1"/>
    </xf>
    <xf numFmtId="0" fontId="55" fillId="0" borderId="23" xfId="1" applyFont="1" applyFill="1" applyBorder="1" applyAlignment="1" applyProtection="1">
      <alignment horizontal="left" vertical="center"/>
      <protection hidden="1"/>
    </xf>
    <xf numFmtId="0" fontId="0" fillId="0" borderId="3" xfId="0" applyBorder="1" applyAlignment="1" applyProtection="1">
      <alignment horizontal="left" vertical="center"/>
      <protection hidden="1"/>
    </xf>
    <xf numFmtId="0" fontId="55" fillId="0" borderId="0" xfId="1" applyFont="1" applyAlignment="1" applyProtection="1">
      <alignment horizontal="left" vertical="center"/>
      <protection hidden="1"/>
    </xf>
    <xf numFmtId="0" fontId="55" fillId="0" borderId="0" xfId="1" applyFont="1" applyFill="1" applyBorder="1" applyAlignment="1" applyProtection="1">
      <alignment horizontal="left" vertical="center"/>
      <protection hidden="1"/>
    </xf>
    <xf numFmtId="0" fontId="0" fillId="0" borderId="0" xfId="0" applyAlignment="1">
      <alignment horizontal="center" vertical="center"/>
    </xf>
    <xf numFmtId="0" fontId="0" fillId="0" borderId="0" xfId="0" applyAlignment="1">
      <alignment horizontal="left" shrinkToFit="1"/>
    </xf>
  </cellXfs>
  <cellStyles count="34">
    <cellStyle name="ハイパーリンク" xfId="1" builtinId="8"/>
    <cellStyle name="ハイパーリンク 2" xfId="13" xr:uid="{00000000-0005-0000-0000-000001000000}"/>
    <cellStyle name="標準" xfId="0" builtinId="0"/>
    <cellStyle name="標準 10" xfId="6" xr:uid="{00000000-0005-0000-0000-000003000000}"/>
    <cellStyle name="標準 10 2" xfId="29" xr:uid="{00000000-0005-0000-0000-000004000000}"/>
    <cellStyle name="標準 2" xfId="2" xr:uid="{00000000-0005-0000-0000-000005000000}"/>
    <cellStyle name="標準 2 2" xfId="10" xr:uid="{00000000-0005-0000-0000-000006000000}"/>
    <cellStyle name="標準 2 2 2" xfId="14" xr:uid="{00000000-0005-0000-0000-000007000000}"/>
    <cellStyle name="標準 3" xfId="5" xr:uid="{00000000-0005-0000-0000-000008000000}"/>
    <cellStyle name="標準 4" xfId="27" xr:uid="{00000000-0005-0000-0000-000009000000}"/>
    <cellStyle name="標準 4 2" xfId="3" xr:uid="{00000000-0005-0000-0000-00000A000000}"/>
    <cellStyle name="標準 4 2 2" xfId="4" xr:uid="{00000000-0005-0000-0000-00000B000000}"/>
    <cellStyle name="標準 4 2 2 2" xfId="9" xr:uid="{00000000-0005-0000-0000-00000C000000}"/>
    <cellStyle name="標準 4 2 2 2 2" xfId="24" xr:uid="{00000000-0005-0000-0000-00000D000000}"/>
    <cellStyle name="標準 4 2 2 2 3" xfId="18" xr:uid="{00000000-0005-0000-0000-00000E000000}"/>
    <cellStyle name="標準 4 2 2 3" xfId="22" xr:uid="{00000000-0005-0000-0000-00000F000000}"/>
    <cellStyle name="標準 4 2 2 4" xfId="16" xr:uid="{00000000-0005-0000-0000-000010000000}"/>
    <cellStyle name="標準 4 2 3" xfId="8" xr:uid="{00000000-0005-0000-0000-000011000000}"/>
    <cellStyle name="標準 4 2 3 2" xfId="23" xr:uid="{00000000-0005-0000-0000-000012000000}"/>
    <cellStyle name="標準 4 2 3 3" xfId="17" xr:uid="{00000000-0005-0000-0000-000013000000}"/>
    <cellStyle name="標準 4 2 4" xfId="12" xr:uid="{00000000-0005-0000-0000-000014000000}"/>
    <cellStyle name="標準 4 2 4 2" xfId="26" xr:uid="{00000000-0005-0000-0000-000015000000}"/>
    <cellStyle name="標準 4 2 4 3" xfId="20" xr:uid="{00000000-0005-0000-0000-000016000000}"/>
    <cellStyle name="標準 4 2 4 4" xfId="32" xr:uid="{00000000-0005-0000-0000-000017000000}"/>
    <cellStyle name="標準 4 2 5" xfId="21" xr:uid="{00000000-0005-0000-0000-000018000000}"/>
    <cellStyle name="標準 4 2 5 2" xfId="30" xr:uid="{00000000-0005-0000-0000-000019000000}"/>
    <cellStyle name="標準 4 2 6" xfId="15" xr:uid="{00000000-0005-0000-0000-00001A000000}"/>
    <cellStyle name="標準 4 3" xfId="31" xr:uid="{00000000-0005-0000-0000-00001B000000}"/>
    <cellStyle name="標準 5" xfId="7" xr:uid="{00000000-0005-0000-0000-00001C000000}"/>
    <cellStyle name="標準 6" xfId="28" xr:uid="{00000000-0005-0000-0000-00001D000000}"/>
    <cellStyle name="標準 9" xfId="11" xr:uid="{00000000-0005-0000-0000-00001E000000}"/>
    <cellStyle name="標準 9 2" xfId="25" xr:uid="{00000000-0005-0000-0000-00001F000000}"/>
    <cellStyle name="標準 9 3" xfId="19" xr:uid="{00000000-0005-0000-0000-000020000000}"/>
    <cellStyle name="標準 9 4" xfId="33" xr:uid="{00000000-0005-0000-0000-000021000000}"/>
  </cellStyles>
  <dxfs count="48">
    <dxf>
      <font>
        <color theme="1"/>
      </font>
      <numFmt numFmtId="190" formatCode="&quot;OK&quot;"/>
    </dxf>
    <dxf>
      <fill>
        <patternFill>
          <bgColor theme="5" tint="0.79998168889431442"/>
        </patternFill>
      </fill>
    </dxf>
    <dxf>
      <fill>
        <patternFill>
          <bgColor rgb="FFFFFF00"/>
        </patternFill>
      </fill>
    </dxf>
    <dxf>
      <fill>
        <patternFill patternType="none">
          <bgColor auto="1"/>
        </patternFill>
      </fill>
    </dxf>
    <dxf>
      <fill>
        <patternFill>
          <bgColor theme="5" tint="0.7999816888943144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ont>
        <color theme="1"/>
      </font>
    </dxf>
    <dxf>
      <fill>
        <patternFill patternType="none">
          <bgColor auto="1"/>
        </patternFill>
      </fill>
    </dxf>
    <dxf>
      <fill>
        <patternFill>
          <bgColor theme="6"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border>
    </dxf>
    <dxf>
      <fill>
        <patternFill>
          <bgColor theme="6" tint="0.39994506668294322"/>
        </patternFill>
      </fill>
    </dxf>
    <dxf>
      <fill>
        <patternFill>
          <bgColor rgb="FFFFFF66"/>
        </patternFill>
      </fill>
    </dxf>
    <dxf>
      <fill>
        <patternFill>
          <bgColor theme="8" tint="0.39994506668294322"/>
        </patternFill>
      </fill>
    </dxf>
    <dxf>
      <fill>
        <patternFill>
          <bgColor rgb="FFFFFF66"/>
        </patternFill>
      </fill>
    </dxf>
    <dxf>
      <fill>
        <patternFill>
          <bgColor theme="8" tint="0.39994506668294322"/>
        </patternFill>
      </fill>
    </dxf>
    <dxf>
      <font>
        <color theme="0"/>
      </font>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patternType="none">
          <bgColor auto="1"/>
        </patternFill>
      </fill>
    </dxf>
    <dxf>
      <fill>
        <patternFill>
          <bgColor theme="6" tint="0.39994506668294322"/>
        </patternFill>
      </fill>
    </dxf>
    <dxf>
      <font>
        <color theme="1"/>
      </font>
    </dxf>
    <dxf>
      <fill>
        <patternFill patternType="none">
          <bgColor auto="1"/>
        </patternFill>
      </fill>
    </dxf>
    <dxf>
      <fill>
        <patternFill>
          <bgColor theme="6"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border>
    </dxf>
    <dxf>
      <fill>
        <patternFill>
          <bgColor theme="6" tint="0.39994506668294322"/>
        </patternFill>
      </fill>
    </dxf>
    <dxf>
      <fill>
        <patternFill>
          <bgColor rgb="FFFFFF66"/>
        </patternFill>
      </fill>
    </dxf>
    <dxf>
      <fill>
        <patternFill>
          <bgColor theme="8" tint="0.39994506668294322"/>
        </patternFill>
      </fill>
    </dxf>
    <dxf>
      <fill>
        <patternFill>
          <bgColor rgb="FFFFFF66"/>
        </patternFill>
      </fill>
    </dxf>
    <dxf>
      <fill>
        <patternFill>
          <bgColor theme="8" tint="0.39994506668294322"/>
        </patternFill>
      </fill>
    </dxf>
    <dxf>
      <font>
        <color theme="0"/>
      </font>
    </dxf>
    <dxf>
      <fill>
        <patternFill>
          <bgColor theme="6" tint="0.39994506668294322"/>
        </patternFill>
      </fill>
    </dxf>
    <dxf>
      <fill>
        <patternFill>
          <bgColor theme="6" tint="0.39994506668294322"/>
        </patternFill>
      </fill>
    </dxf>
  </dxfs>
  <tableStyles count="0" defaultTableStyle="TableStyleMedium2" defaultPivotStyle="PivotStyleMedium9"/>
  <colors>
    <mruColors>
      <color rgb="FFFFFF66"/>
      <color rgb="FFFFCCFF"/>
      <color rgb="FFE7F6FF"/>
      <color rgb="FF3333CC"/>
      <color rgb="FF0000FF"/>
      <color rgb="FFE26B0A"/>
      <color rgb="FFF69240"/>
      <color rgb="FFEBF7FF"/>
      <color rgb="FF99FF33"/>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fmlaLink="$BT$23" noThreeD="1"/>
</file>

<file path=xl/ctrlProps/ctrlProp2.xml><?xml version="1.0" encoding="utf-8"?>
<formControlPr xmlns="http://schemas.microsoft.com/office/spreadsheetml/2009/9/main" objectType="CheckBox" checked="Checked" fmlaLink="$BT$22"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152400</xdr:colOff>
          <xdr:row>18</xdr:row>
          <xdr:rowOff>38100</xdr:rowOff>
        </xdr:from>
        <xdr:to>
          <xdr:col>3</xdr:col>
          <xdr:colOff>1676400</xdr:colOff>
          <xdr:row>18</xdr:row>
          <xdr:rowOff>381000</xdr:rowOff>
        </xdr:to>
        <xdr:sp macro="" textlink="">
          <xdr:nvSpPr>
            <xdr:cNvPr id="62466" name="Check Box 2" hidden="1">
              <a:extLst>
                <a:ext uri="{63B3BB69-23CF-44E3-9099-C40C66FF867C}">
                  <a14:compatExt spid="_x0000_s62466"/>
                </a:ext>
                <a:ext uri="{FF2B5EF4-FFF2-40B4-BE49-F238E27FC236}">
                  <a16:creationId xmlns:a16="http://schemas.microsoft.com/office/drawing/2014/main" id="{00000000-0008-0000-0000-000002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同意します</a:t>
              </a:r>
            </a:p>
          </xdr:txBody>
        </xdr:sp>
        <xdr:clientData fLocksWithSheet="0"/>
      </xdr:twoCellAnchor>
    </mc:Choice>
    <mc:Fallback/>
  </mc:AlternateContent>
  <xdr:twoCellAnchor>
    <xdr:from>
      <xdr:col>1</xdr:col>
      <xdr:colOff>1785055</xdr:colOff>
      <xdr:row>64</xdr:row>
      <xdr:rowOff>27802</xdr:rowOff>
    </xdr:from>
    <xdr:to>
      <xdr:col>2</xdr:col>
      <xdr:colOff>344892</xdr:colOff>
      <xdr:row>64</xdr:row>
      <xdr:rowOff>197550</xdr:rowOff>
    </xdr:to>
    <xdr:sp macro="" textlink="">
      <xdr:nvSpPr>
        <xdr:cNvPr id="5" name="角丸四角形 4">
          <a:extLst>
            <a:ext uri="{FF2B5EF4-FFF2-40B4-BE49-F238E27FC236}">
              <a16:creationId xmlns:a16="http://schemas.microsoft.com/office/drawing/2014/main" id="{00000000-0008-0000-0000-000005000000}"/>
            </a:ext>
          </a:extLst>
        </xdr:cNvPr>
        <xdr:cNvSpPr/>
      </xdr:nvSpPr>
      <xdr:spPr>
        <a:xfrm flipH="1">
          <a:off x="2074333" y="14809191"/>
          <a:ext cx="577726" cy="169748"/>
        </a:xfrm>
        <a:prstGeom prst="roundRect">
          <a:avLst/>
        </a:prstGeom>
        <a:solidFill>
          <a:schemeClr val="accent3">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1</xdr:row>
      <xdr:rowOff>84664</xdr:rowOff>
    </xdr:from>
    <xdr:to>
      <xdr:col>3</xdr:col>
      <xdr:colOff>2689489</xdr:colOff>
      <xdr:row>1</xdr:row>
      <xdr:rowOff>644258</xdr:rowOff>
    </xdr:to>
    <xdr:sp macro="" textlink="">
      <xdr:nvSpPr>
        <xdr:cNvPr id="6" name="角丸四角形 5">
          <a:extLst>
            <a:ext uri="{FF2B5EF4-FFF2-40B4-BE49-F238E27FC236}">
              <a16:creationId xmlns:a16="http://schemas.microsoft.com/office/drawing/2014/main" id="{00000000-0008-0000-0000-000006000000}"/>
            </a:ext>
          </a:extLst>
        </xdr:cNvPr>
        <xdr:cNvSpPr/>
      </xdr:nvSpPr>
      <xdr:spPr>
        <a:xfrm>
          <a:off x="317500" y="793747"/>
          <a:ext cx="5292989" cy="559594"/>
        </a:xfrm>
        <a:prstGeom prst="roundRect">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ysClr val="windowText" lastClr="000000"/>
              </a:solidFill>
            </a:rPr>
            <a:t>分析注文フォーム</a:t>
          </a:r>
          <a:endParaRPr kumimoji="1" lang="en-US" altLang="ja-JP" sz="2800">
            <a:solidFill>
              <a:sysClr val="windowText" lastClr="000000"/>
            </a:solidFill>
          </a:endParaRPr>
        </a:p>
      </xdr:txBody>
    </xdr:sp>
    <xdr:clientData/>
  </xdr:twoCellAnchor>
  <xdr:twoCellAnchor>
    <xdr:from>
      <xdr:col>1</xdr:col>
      <xdr:colOff>1559257</xdr:colOff>
      <xdr:row>20</xdr:row>
      <xdr:rowOff>42342</xdr:rowOff>
    </xdr:from>
    <xdr:to>
      <xdr:col>2</xdr:col>
      <xdr:colOff>314513</xdr:colOff>
      <xdr:row>20</xdr:row>
      <xdr:rowOff>206695</xdr:rowOff>
    </xdr:to>
    <xdr:sp macro="" textlink="">
      <xdr:nvSpPr>
        <xdr:cNvPr id="8" name="角丸四角形 7">
          <a:extLst>
            <a:ext uri="{FF2B5EF4-FFF2-40B4-BE49-F238E27FC236}">
              <a16:creationId xmlns:a16="http://schemas.microsoft.com/office/drawing/2014/main" id="{00000000-0008-0000-0000-000008000000}"/>
            </a:ext>
          </a:extLst>
        </xdr:cNvPr>
        <xdr:cNvSpPr/>
      </xdr:nvSpPr>
      <xdr:spPr>
        <a:xfrm>
          <a:off x="1848535" y="4579064"/>
          <a:ext cx="773145" cy="164353"/>
        </a:xfrm>
        <a:prstGeom prst="roundRect">
          <a:avLst/>
        </a:prstGeom>
        <a:solidFill>
          <a:schemeClr val="accent5">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152400</xdr:colOff>
          <xdr:row>16</xdr:row>
          <xdr:rowOff>38100</xdr:rowOff>
        </xdr:from>
        <xdr:to>
          <xdr:col>3</xdr:col>
          <xdr:colOff>1666875</xdr:colOff>
          <xdr:row>16</xdr:row>
          <xdr:rowOff>381000</xdr:rowOff>
        </xdr:to>
        <xdr:sp macro="" textlink="">
          <xdr:nvSpPr>
            <xdr:cNvPr id="70657" name="Check Box 1" hidden="1">
              <a:extLst>
                <a:ext uri="{63B3BB69-23CF-44E3-9099-C40C66FF867C}">
                  <a14:compatExt spid="_x0000_s70657"/>
                </a:ext>
                <a:ext uri="{FF2B5EF4-FFF2-40B4-BE49-F238E27FC236}">
                  <a16:creationId xmlns:a16="http://schemas.microsoft.com/office/drawing/2014/main" id="{00000000-0008-0000-0200-00000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同意します</a:t>
              </a:r>
            </a:p>
          </xdr:txBody>
        </xdr:sp>
        <xdr:clientData fLocksWithSheet="0"/>
      </xdr:twoCellAnchor>
    </mc:Choice>
    <mc:Fallback/>
  </mc:AlternateContent>
  <xdr:twoCellAnchor>
    <xdr:from>
      <xdr:col>1</xdr:col>
      <xdr:colOff>1785055</xdr:colOff>
      <xdr:row>62</xdr:row>
      <xdr:rowOff>27802</xdr:rowOff>
    </xdr:from>
    <xdr:to>
      <xdr:col>2</xdr:col>
      <xdr:colOff>344892</xdr:colOff>
      <xdr:row>62</xdr:row>
      <xdr:rowOff>197550</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flipH="1">
          <a:off x="2070805" y="15801202"/>
          <a:ext cx="579137" cy="169748"/>
        </a:xfrm>
        <a:prstGeom prst="roundRect">
          <a:avLst/>
        </a:prstGeom>
        <a:solidFill>
          <a:schemeClr val="accent3">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1</xdr:row>
      <xdr:rowOff>84664</xdr:rowOff>
    </xdr:from>
    <xdr:to>
      <xdr:col>3</xdr:col>
      <xdr:colOff>2689489</xdr:colOff>
      <xdr:row>1</xdr:row>
      <xdr:rowOff>644258</xdr:rowOff>
    </xdr:to>
    <xdr:sp macro="" textlink="">
      <xdr:nvSpPr>
        <xdr:cNvPr id="5" name="角丸四角形 4">
          <a:extLst>
            <a:ext uri="{FF2B5EF4-FFF2-40B4-BE49-F238E27FC236}">
              <a16:creationId xmlns:a16="http://schemas.microsoft.com/office/drawing/2014/main" id="{00000000-0008-0000-0200-000005000000}"/>
            </a:ext>
          </a:extLst>
        </xdr:cNvPr>
        <xdr:cNvSpPr/>
      </xdr:nvSpPr>
      <xdr:spPr>
        <a:xfrm>
          <a:off x="285750" y="789514"/>
          <a:ext cx="5077089" cy="559594"/>
        </a:xfrm>
        <a:prstGeom prst="roundRect">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ysClr val="windowText" lastClr="000000"/>
              </a:solidFill>
            </a:rPr>
            <a:t>分析注文フォーム</a:t>
          </a:r>
          <a:endParaRPr kumimoji="1" lang="en-US" altLang="ja-JP" sz="2800">
            <a:solidFill>
              <a:sysClr val="windowText" lastClr="000000"/>
            </a:solidFill>
          </a:endParaRPr>
        </a:p>
      </xdr:txBody>
    </xdr:sp>
    <xdr:clientData/>
  </xdr:twoCellAnchor>
  <xdr:twoCellAnchor>
    <xdr:from>
      <xdr:col>1</xdr:col>
      <xdr:colOff>1559257</xdr:colOff>
      <xdr:row>18</xdr:row>
      <xdr:rowOff>42342</xdr:rowOff>
    </xdr:from>
    <xdr:to>
      <xdr:col>2</xdr:col>
      <xdr:colOff>314513</xdr:colOff>
      <xdr:row>18</xdr:row>
      <xdr:rowOff>206695</xdr:rowOff>
    </xdr:to>
    <xdr:sp macro="" textlink="">
      <xdr:nvSpPr>
        <xdr:cNvPr id="6" name="角丸四角形 5">
          <a:extLst>
            <a:ext uri="{FF2B5EF4-FFF2-40B4-BE49-F238E27FC236}">
              <a16:creationId xmlns:a16="http://schemas.microsoft.com/office/drawing/2014/main" id="{00000000-0008-0000-0200-000006000000}"/>
            </a:ext>
          </a:extLst>
        </xdr:cNvPr>
        <xdr:cNvSpPr/>
      </xdr:nvSpPr>
      <xdr:spPr>
        <a:xfrm>
          <a:off x="1845007" y="5477942"/>
          <a:ext cx="774556" cy="164353"/>
        </a:xfrm>
        <a:prstGeom prst="roundRect">
          <a:avLst/>
        </a:prstGeom>
        <a:solidFill>
          <a:schemeClr val="accent5">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628070</xdr:colOff>
      <xdr:row>40</xdr:row>
      <xdr:rowOff>73604</xdr:rowOff>
    </xdr:from>
    <xdr:to>
      <xdr:col>5</xdr:col>
      <xdr:colOff>784951</xdr:colOff>
      <xdr:row>41</xdr:row>
      <xdr:rowOff>160115</xdr:rowOff>
    </xdr:to>
    <xdr:sp macro="" textlink="">
      <xdr:nvSpPr>
        <xdr:cNvPr id="48" name="左矢印 47">
          <a:extLst>
            <a:ext uri="{FF2B5EF4-FFF2-40B4-BE49-F238E27FC236}">
              <a16:creationId xmlns:a16="http://schemas.microsoft.com/office/drawing/2014/main" id="{00000000-0008-0000-0200-000030000000}"/>
            </a:ext>
          </a:extLst>
        </xdr:cNvPr>
        <xdr:cNvSpPr/>
      </xdr:nvSpPr>
      <xdr:spPr>
        <a:xfrm rot="16200000">
          <a:off x="7814943" y="10873106"/>
          <a:ext cx="324636" cy="156881"/>
        </a:xfrm>
        <a:prstGeom prst="leftArrow">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3404053</xdr:colOff>
      <xdr:row>34</xdr:row>
      <xdr:rowOff>77589</xdr:rowOff>
    </xdr:from>
    <xdr:to>
      <xdr:col>5</xdr:col>
      <xdr:colOff>370348</xdr:colOff>
      <xdr:row>35</xdr:row>
      <xdr:rowOff>27595</xdr:rowOff>
    </xdr:to>
    <xdr:cxnSp macro="">
      <xdr:nvCxnSpPr>
        <xdr:cNvPr id="49" name="直線矢印コネクタ 48">
          <a:extLst>
            <a:ext uri="{FF2B5EF4-FFF2-40B4-BE49-F238E27FC236}">
              <a16:creationId xmlns:a16="http://schemas.microsoft.com/office/drawing/2014/main" id="{00000000-0008-0000-0200-000031000000}"/>
            </a:ext>
          </a:extLst>
        </xdr:cNvPr>
        <xdr:cNvCxnSpPr>
          <a:stCxn id="62" idx="0"/>
        </xdr:cNvCxnSpPr>
      </xdr:nvCxnSpPr>
      <xdr:spPr>
        <a:xfrm flipH="1" flipV="1">
          <a:off x="6089196" y="9312303"/>
          <a:ext cx="1565509" cy="185863"/>
        </a:xfrm>
        <a:prstGeom prst="straightConnector1">
          <a:avLst/>
        </a:prstGeom>
        <a:ln w="28575">
          <a:solidFill>
            <a:srgbClr val="FFC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166057</xdr:colOff>
      <xdr:row>30</xdr:row>
      <xdr:rowOff>39382</xdr:rowOff>
    </xdr:from>
    <xdr:to>
      <xdr:col>5</xdr:col>
      <xdr:colOff>1903263</xdr:colOff>
      <xdr:row>34</xdr:row>
      <xdr:rowOff>62208</xdr:rowOff>
    </xdr:to>
    <xdr:grpSp>
      <xdr:nvGrpSpPr>
        <xdr:cNvPr id="50" name="グループ化 49">
          <a:extLst>
            <a:ext uri="{FF2B5EF4-FFF2-40B4-BE49-F238E27FC236}">
              <a16:creationId xmlns:a16="http://schemas.microsoft.com/office/drawing/2014/main" id="{00000000-0008-0000-0200-000032000000}"/>
            </a:ext>
          </a:extLst>
        </xdr:cNvPr>
        <xdr:cNvGrpSpPr/>
      </xdr:nvGrpSpPr>
      <xdr:grpSpPr>
        <a:xfrm>
          <a:off x="6833557" y="8527215"/>
          <a:ext cx="3017789" cy="996493"/>
          <a:chOff x="8665882" y="10003732"/>
          <a:chExt cx="2980764" cy="1015386"/>
        </a:xfrm>
        <a:solidFill>
          <a:schemeClr val="bg1"/>
        </a:solidFill>
      </xdr:grpSpPr>
      <xdr:pic>
        <xdr:nvPicPr>
          <xdr:cNvPr id="51" name="図 50">
            <a:extLst>
              <a:ext uri="{FF2B5EF4-FFF2-40B4-BE49-F238E27FC236}">
                <a16:creationId xmlns:a16="http://schemas.microsoft.com/office/drawing/2014/main" id="{00000000-0008-0000-0200-000033000000}"/>
              </a:ext>
            </a:extLst>
          </xdr:cNvPr>
          <xdr:cNvPicPr>
            <a:picLocks noChangeAspect="1"/>
          </xdr:cNvPicPr>
        </xdr:nvPicPr>
        <xdr:blipFill rotWithShape="1">
          <a:blip xmlns:r="http://schemas.openxmlformats.org/officeDocument/2006/relationships" r:embed="rId1"/>
          <a:srcRect t="46232" r="40291" b="-1"/>
          <a:stretch/>
        </xdr:blipFill>
        <xdr:spPr>
          <a:xfrm>
            <a:off x="8665882" y="10003732"/>
            <a:ext cx="2540000" cy="320620"/>
          </a:xfrm>
          <a:prstGeom prst="rect">
            <a:avLst/>
          </a:prstGeom>
          <a:grpFill/>
        </xdr:spPr>
      </xdr:pic>
      <xdr:grpSp>
        <xdr:nvGrpSpPr>
          <xdr:cNvPr id="52" name="グループ化 51">
            <a:extLst>
              <a:ext uri="{FF2B5EF4-FFF2-40B4-BE49-F238E27FC236}">
                <a16:creationId xmlns:a16="http://schemas.microsoft.com/office/drawing/2014/main" id="{00000000-0008-0000-0200-000034000000}"/>
              </a:ext>
            </a:extLst>
          </xdr:cNvPr>
          <xdr:cNvGrpSpPr/>
        </xdr:nvGrpSpPr>
        <xdr:grpSpPr>
          <a:xfrm>
            <a:off x="9233647" y="10488706"/>
            <a:ext cx="2412999" cy="530412"/>
            <a:chOff x="9338235" y="10503647"/>
            <a:chExt cx="2412999" cy="530412"/>
          </a:xfrm>
          <a:grpFill/>
        </xdr:grpSpPr>
        <xdr:sp macro="" textlink="">
          <xdr:nvSpPr>
            <xdr:cNvPr id="53" name="四角形吹き出し 52">
              <a:extLst>
                <a:ext uri="{FF2B5EF4-FFF2-40B4-BE49-F238E27FC236}">
                  <a16:creationId xmlns:a16="http://schemas.microsoft.com/office/drawing/2014/main" id="{00000000-0008-0000-0200-000035000000}"/>
                </a:ext>
              </a:extLst>
            </xdr:cNvPr>
            <xdr:cNvSpPr/>
          </xdr:nvSpPr>
          <xdr:spPr>
            <a:xfrm>
              <a:off x="9338235" y="10503647"/>
              <a:ext cx="2412999" cy="530412"/>
            </a:xfrm>
            <a:prstGeom prst="wedgeRectCallout">
              <a:avLst>
                <a:gd name="adj1" fmla="val -58242"/>
                <a:gd name="adj2" fmla="val -70876"/>
              </a:avLst>
            </a:prstGeom>
            <a:grp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　　　が現れない時はスクロールバーでページを左に寄せてください。</a:t>
              </a:r>
            </a:p>
          </xdr:txBody>
        </xdr:sp>
        <xdr:pic>
          <xdr:nvPicPr>
            <xdr:cNvPr id="54" name="図 53">
              <a:extLst>
                <a:ext uri="{FF2B5EF4-FFF2-40B4-BE49-F238E27FC236}">
                  <a16:creationId xmlns:a16="http://schemas.microsoft.com/office/drawing/2014/main" id="{00000000-0008-0000-0200-000036000000}"/>
                </a:ext>
              </a:extLst>
            </xdr:cNvPr>
            <xdr:cNvPicPr>
              <a:picLocks noChangeAspect="1"/>
            </xdr:cNvPicPr>
          </xdr:nvPicPr>
          <xdr:blipFill>
            <a:blip xmlns:r="http://schemas.openxmlformats.org/officeDocument/2006/relationships" r:embed="rId2"/>
            <a:stretch>
              <a:fillRect/>
            </a:stretch>
          </xdr:blipFill>
          <xdr:spPr>
            <a:xfrm>
              <a:off x="9518104" y="10555941"/>
              <a:ext cx="156308" cy="179294"/>
            </a:xfrm>
            <a:prstGeom prst="rect">
              <a:avLst/>
            </a:prstGeom>
            <a:grpFill/>
          </xdr:spPr>
        </xdr:pic>
      </xdr:grpSp>
    </xdr:grpSp>
    <xdr:clientData/>
  </xdr:twoCellAnchor>
  <xdr:twoCellAnchor>
    <xdr:from>
      <xdr:col>4</xdr:col>
      <xdr:colOff>6802</xdr:colOff>
      <xdr:row>35</xdr:row>
      <xdr:rowOff>27595</xdr:rowOff>
    </xdr:from>
    <xdr:to>
      <xdr:col>5</xdr:col>
      <xdr:colOff>1904493</xdr:colOff>
      <xdr:row>45</xdr:row>
      <xdr:rowOff>93051</xdr:rowOff>
    </xdr:to>
    <xdr:grpSp>
      <xdr:nvGrpSpPr>
        <xdr:cNvPr id="55" name="グループ化 54">
          <a:extLst>
            <a:ext uri="{FF2B5EF4-FFF2-40B4-BE49-F238E27FC236}">
              <a16:creationId xmlns:a16="http://schemas.microsoft.com/office/drawing/2014/main" id="{00000000-0008-0000-0200-000037000000}"/>
            </a:ext>
          </a:extLst>
        </xdr:cNvPr>
        <xdr:cNvGrpSpPr/>
      </xdr:nvGrpSpPr>
      <xdr:grpSpPr>
        <a:xfrm>
          <a:off x="6674302" y="9732512"/>
          <a:ext cx="3178274" cy="2499622"/>
          <a:chOff x="10297583" y="8874436"/>
          <a:chExt cx="3361764" cy="2566147"/>
        </a:xfrm>
      </xdr:grpSpPr>
      <xdr:grpSp>
        <xdr:nvGrpSpPr>
          <xdr:cNvPr id="56" name="グループ化 55">
            <a:extLst>
              <a:ext uri="{FF2B5EF4-FFF2-40B4-BE49-F238E27FC236}">
                <a16:creationId xmlns:a16="http://schemas.microsoft.com/office/drawing/2014/main" id="{00000000-0008-0000-0200-000038000000}"/>
              </a:ext>
            </a:extLst>
          </xdr:cNvPr>
          <xdr:cNvGrpSpPr/>
        </xdr:nvGrpSpPr>
        <xdr:grpSpPr>
          <a:xfrm>
            <a:off x="10297583" y="8874436"/>
            <a:ext cx="3361764" cy="2566147"/>
            <a:chOff x="5693833" y="8768603"/>
            <a:chExt cx="3361764" cy="2566147"/>
          </a:xfrm>
        </xdr:grpSpPr>
        <xdr:sp macro="" textlink="">
          <xdr:nvSpPr>
            <xdr:cNvPr id="59" name="角丸四角形 58">
              <a:extLst>
                <a:ext uri="{FF2B5EF4-FFF2-40B4-BE49-F238E27FC236}">
                  <a16:creationId xmlns:a16="http://schemas.microsoft.com/office/drawing/2014/main" id="{00000000-0008-0000-0200-00003B000000}"/>
                </a:ext>
              </a:extLst>
            </xdr:cNvPr>
            <xdr:cNvSpPr/>
          </xdr:nvSpPr>
          <xdr:spPr>
            <a:xfrm>
              <a:off x="5850714" y="8981516"/>
              <a:ext cx="2622177" cy="582706"/>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セルをクリックすると　　が現れます。</a:t>
              </a:r>
              <a:endParaRPr kumimoji="1" lang="en-US" altLang="ja-JP" sz="1100"/>
            </a:p>
            <a:p>
              <a:pPr algn="l"/>
              <a:r>
                <a:rPr kumimoji="1" lang="ja-JP" altLang="en-US" sz="1100"/>
                <a:t>　　　をクリックすると選択肢が現れます。</a:t>
              </a:r>
              <a:endParaRPr kumimoji="1" lang="en-US" altLang="ja-JP" sz="1100"/>
            </a:p>
            <a:p>
              <a:pPr algn="l"/>
              <a:endParaRPr kumimoji="1" lang="ja-JP" altLang="en-US" sz="1100"/>
            </a:p>
          </xdr:txBody>
        </xdr:sp>
        <xdr:pic>
          <xdr:nvPicPr>
            <xdr:cNvPr id="60" name="図 59">
              <a:extLst>
                <a:ext uri="{FF2B5EF4-FFF2-40B4-BE49-F238E27FC236}">
                  <a16:creationId xmlns:a16="http://schemas.microsoft.com/office/drawing/2014/main" id="{00000000-0008-0000-0200-00003C000000}"/>
                </a:ext>
              </a:extLst>
            </xdr:cNvPr>
            <xdr:cNvPicPr>
              <a:picLocks noChangeAspect="1"/>
            </xdr:cNvPicPr>
          </xdr:nvPicPr>
          <xdr:blipFill>
            <a:blip xmlns:r="http://schemas.openxmlformats.org/officeDocument/2006/relationships" r:embed="rId3"/>
            <a:stretch>
              <a:fillRect/>
            </a:stretch>
          </xdr:blipFill>
          <xdr:spPr>
            <a:xfrm>
              <a:off x="5767918" y="9694334"/>
              <a:ext cx="3267531" cy="333422"/>
            </a:xfrm>
            <a:prstGeom prst="rect">
              <a:avLst/>
            </a:prstGeom>
          </xdr:spPr>
        </xdr:pic>
        <xdr:pic>
          <xdr:nvPicPr>
            <xdr:cNvPr id="61" name="図 60">
              <a:extLst>
                <a:ext uri="{FF2B5EF4-FFF2-40B4-BE49-F238E27FC236}">
                  <a16:creationId xmlns:a16="http://schemas.microsoft.com/office/drawing/2014/main" id="{00000000-0008-0000-0200-00003D000000}"/>
                </a:ext>
              </a:extLst>
            </xdr:cNvPr>
            <xdr:cNvPicPr>
              <a:picLocks noChangeAspect="1"/>
            </xdr:cNvPicPr>
          </xdr:nvPicPr>
          <xdr:blipFill>
            <a:blip xmlns:r="http://schemas.openxmlformats.org/officeDocument/2006/relationships" r:embed="rId4"/>
            <a:stretch>
              <a:fillRect/>
            </a:stretch>
          </xdr:blipFill>
          <xdr:spPr>
            <a:xfrm>
              <a:off x="5861921" y="10471899"/>
              <a:ext cx="2886478" cy="800212"/>
            </a:xfrm>
            <a:prstGeom prst="rect">
              <a:avLst/>
            </a:prstGeom>
          </xdr:spPr>
        </xdr:pic>
        <xdr:sp macro="" textlink="">
          <xdr:nvSpPr>
            <xdr:cNvPr id="62" name="角丸四角形 61">
              <a:extLst>
                <a:ext uri="{FF2B5EF4-FFF2-40B4-BE49-F238E27FC236}">
                  <a16:creationId xmlns:a16="http://schemas.microsoft.com/office/drawing/2014/main" id="{00000000-0008-0000-0200-00003E000000}"/>
                </a:ext>
              </a:extLst>
            </xdr:cNvPr>
            <xdr:cNvSpPr/>
          </xdr:nvSpPr>
          <xdr:spPr>
            <a:xfrm>
              <a:off x="5693833" y="8768603"/>
              <a:ext cx="3361764" cy="2566147"/>
            </a:xfrm>
            <a:prstGeom prst="roundRect">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grpSp>
      <xdr:pic>
        <xdr:nvPicPr>
          <xdr:cNvPr id="57" name="図 56">
            <a:extLst>
              <a:ext uri="{FF2B5EF4-FFF2-40B4-BE49-F238E27FC236}">
                <a16:creationId xmlns:a16="http://schemas.microsoft.com/office/drawing/2014/main" id="{00000000-0008-0000-0200-000039000000}"/>
              </a:ext>
            </a:extLst>
          </xdr:cNvPr>
          <xdr:cNvPicPr>
            <a:picLocks noChangeAspect="1"/>
          </xdr:cNvPicPr>
        </xdr:nvPicPr>
        <xdr:blipFill>
          <a:blip xmlns:r="http://schemas.openxmlformats.org/officeDocument/2006/relationships" r:embed="rId2"/>
          <a:stretch>
            <a:fillRect/>
          </a:stretch>
        </xdr:blipFill>
        <xdr:spPr>
          <a:xfrm>
            <a:off x="11911270" y="9157778"/>
            <a:ext cx="171474" cy="181000"/>
          </a:xfrm>
          <a:prstGeom prst="rect">
            <a:avLst/>
          </a:prstGeom>
        </xdr:spPr>
      </xdr:pic>
      <xdr:pic>
        <xdr:nvPicPr>
          <xdr:cNvPr id="58" name="図 57">
            <a:extLst>
              <a:ext uri="{FF2B5EF4-FFF2-40B4-BE49-F238E27FC236}">
                <a16:creationId xmlns:a16="http://schemas.microsoft.com/office/drawing/2014/main" id="{00000000-0008-0000-0200-00003A000000}"/>
              </a:ext>
            </a:extLst>
          </xdr:cNvPr>
          <xdr:cNvPicPr>
            <a:picLocks noChangeAspect="1"/>
          </xdr:cNvPicPr>
        </xdr:nvPicPr>
        <xdr:blipFill>
          <a:blip xmlns:r="http://schemas.openxmlformats.org/officeDocument/2006/relationships" r:embed="rId2"/>
          <a:stretch>
            <a:fillRect/>
          </a:stretch>
        </xdr:blipFill>
        <xdr:spPr>
          <a:xfrm flipH="1">
            <a:off x="10670139" y="9366873"/>
            <a:ext cx="169858" cy="179295"/>
          </a:xfrm>
          <a:prstGeom prst="rect">
            <a:avLst/>
          </a:prstGeom>
        </xdr:spPr>
      </xdr:pic>
    </xdr:grpSp>
    <xdr:clientData/>
  </xdr:twoCellAnchor>
  <xdr:twoCellAnchor>
    <xdr:from>
      <xdr:col>7</xdr:col>
      <xdr:colOff>1015656</xdr:colOff>
      <xdr:row>25</xdr:row>
      <xdr:rowOff>222250</xdr:rowOff>
    </xdr:from>
    <xdr:to>
      <xdr:col>9</xdr:col>
      <xdr:colOff>232844</xdr:colOff>
      <xdr:row>28</xdr:row>
      <xdr:rowOff>227949</xdr:rowOff>
    </xdr:to>
    <xdr:sp macro="" textlink="">
      <xdr:nvSpPr>
        <xdr:cNvPr id="63" name="角丸四角形吹き出し 62">
          <a:extLst>
            <a:ext uri="{FF2B5EF4-FFF2-40B4-BE49-F238E27FC236}">
              <a16:creationId xmlns:a16="http://schemas.microsoft.com/office/drawing/2014/main" id="{00000000-0008-0000-0200-00003F000000}"/>
            </a:ext>
          </a:extLst>
        </xdr:cNvPr>
        <xdr:cNvSpPr/>
      </xdr:nvSpPr>
      <xdr:spPr>
        <a:xfrm>
          <a:off x="11969406" y="7366000"/>
          <a:ext cx="1757188" cy="720074"/>
        </a:xfrm>
        <a:prstGeom prst="wedgeRoundRectCallout">
          <a:avLst>
            <a:gd name="adj1" fmla="val -25656"/>
            <a:gd name="adj2" fmla="val -96479"/>
            <a:gd name="adj3" fmla="val 16667"/>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①注文書</a:t>
          </a:r>
          <a:r>
            <a:rPr kumimoji="1" lang="en-US" altLang="ja-JP" sz="1100">
              <a:solidFill>
                <a:sysClr val="windowText" lastClr="000000"/>
              </a:solidFill>
            </a:rPr>
            <a:t>(</a:t>
          </a:r>
          <a:r>
            <a:rPr kumimoji="1" lang="ja-JP" altLang="en-US" sz="1100">
              <a:solidFill>
                <a:sysClr val="windowText" lastClr="000000"/>
              </a:solidFill>
            </a:rPr>
            <a:t>控</a:t>
          </a:r>
          <a:r>
            <a:rPr kumimoji="1" lang="en-US" altLang="ja-JP" sz="1100">
              <a:solidFill>
                <a:sysClr val="windowText" lastClr="000000"/>
              </a:solidFill>
            </a:rPr>
            <a:t>)</a:t>
          </a:r>
          <a:r>
            <a:rPr kumimoji="1" lang="ja-JP" altLang="en-US" sz="1100">
              <a:solidFill>
                <a:sysClr val="windowText" lastClr="000000"/>
              </a:solidFill>
            </a:rPr>
            <a:t>は</a:t>
          </a:r>
          <a:endParaRPr kumimoji="1" lang="en-US" altLang="ja-JP" sz="1100">
            <a:solidFill>
              <a:sysClr val="windowText" lastClr="000000"/>
            </a:solidFill>
          </a:endParaRPr>
        </a:p>
        <a:p>
          <a:pPr algn="l"/>
          <a:r>
            <a:rPr kumimoji="1" lang="ja-JP" altLang="en-US" sz="1100">
              <a:solidFill>
                <a:sysClr val="windowText" lastClr="000000"/>
              </a:solidFill>
            </a:rPr>
            <a:t>ここをクリックして印刷してください。</a:t>
          </a:r>
        </a:p>
      </xdr:txBody>
    </xdr:sp>
    <xdr:clientData/>
  </xdr:twoCellAnchor>
  <xdr:twoCellAnchor>
    <xdr:from>
      <xdr:col>7</xdr:col>
      <xdr:colOff>1026864</xdr:colOff>
      <xdr:row>29</xdr:row>
      <xdr:rowOff>1030</xdr:rowOff>
    </xdr:from>
    <xdr:to>
      <xdr:col>9</xdr:col>
      <xdr:colOff>244052</xdr:colOff>
      <xdr:row>31</xdr:row>
      <xdr:rowOff>120625</xdr:rowOff>
    </xdr:to>
    <xdr:sp macro="" textlink="">
      <xdr:nvSpPr>
        <xdr:cNvPr id="64" name="角丸四角形吹き出し 63">
          <a:extLst>
            <a:ext uri="{FF2B5EF4-FFF2-40B4-BE49-F238E27FC236}">
              <a16:creationId xmlns:a16="http://schemas.microsoft.com/office/drawing/2014/main" id="{00000000-0008-0000-0200-000040000000}"/>
            </a:ext>
          </a:extLst>
        </xdr:cNvPr>
        <xdr:cNvSpPr/>
      </xdr:nvSpPr>
      <xdr:spPr>
        <a:xfrm>
          <a:off x="11980614" y="8097280"/>
          <a:ext cx="1757188" cy="595845"/>
        </a:xfrm>
        <a:prstGeom prst="wedgeRoundRectCallout">
          <a:avLst>
            <a:gd name="adj1" fmla="val -2152"/>
            <a:gd name="adj2" fmla="val -43159"/>
            <a:gd name="adj3" fmla="val 16667"/>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②試料と注文書</a:t>
          </a:r>
          <a:r>
            <a:rPr kumimoji="1" lang="en-US" altLang="ja-JP" sz="1100">
              <a:solidFill>
                <a:sysClr val="windowText" lastClr="000000"/>
              </a:solidFill>
            </a:rPr>
            <a:t>(</a:t>
          </a:r>
          <a:r>
            <a:rPr kumimoji="1" lang="ja-JP" altLang="en-US" sz="1100">
              <a:solidFill>
                <a:sysClr val="windowText" lastClr="000000"/>
              </a:solidFill>
            </a:rPr>
            <a:t>控</a:t>
          </a:r>
          <a:r>
            <a:rPr kumimoji="1" lang="en-US" altLang="ja-JP" sz="1100">
              <a:solidFill>
                <a:sysClr val="windowText" lastClr="000000"/>
              </a:solidFill>
            </a:rPr>
            <a:t>)</a:t>
          </a:r>
          <a:r>
            <a:rPr kumimoji="1" lang="ja-JP" altLang="en-US" sz="1100">
              <a:solidFill>
                <a:sysClr val="windowText" lastClr="000000"/>
              </a:solidFill>
            </a:rPr>
            <a:t>を</a:t>
          </a:r>
          <a:endParaRPr kumimoji="1" lang="en-US" altLang="ja-JP" sz="1100">
            <a:solidFill>
              <a:sysClr val="windowText" lastClr="000000"/>
            </a:solidFill>
          </a:endParaRPr>
        </a:p>
        <a:p>
          <a:pPr algn="l"/>
          <a:r>
            <a:rPr kumimoji="1" lang="ja-JP" altLang="en-US" sz="1100">
              <a:solidFill>
                <a:sysClr val="windowText" lastClr="000000"/>
              </a:solidFill>
            </a:rPr>
            <a:t>同送ください。</a:t>
          </a:r>
        </a:p>
      </xdr:txBody>
    </xdr:sp>
    <xdr:clientData/>
  </xdr:twoCellAnchor>
  <xdr:twoCellAnchor>
    <xdr:from>
      <xdr:col>5</xdr:col>
      <xdr:colOff>2288680</xdr:colOff>
      <xdr:row>31</xdr:row>
      <xdr:rowOff>24568</xdr:rowOff>
    </xdr:from>
    <xdr:to>
      <xdr:col>7</xdr:col>
      <xdr:colOff>25819</xdr:colOff>
      <xdr:row>35</xdr:row>
      <xdr:rowOff>82782</xdr:rowOff>
    </xdr:to>
    <xdr:sp macro="" textlink="">
      <xdr:nvSpPr>
        <xdr:cNvPr id="65" name="角丸四角形吹き出し 64">
          <a:extLst>
            <a:ext uri="{FF2B5EF4-FFF2-40B4-BE49-F238E27FC236}">
              <a16:creationId xmlns:a16="http://schemas.microsoft.com/office/drawing/2014/main" id="{00000000-0008-0000-0200-000041000000}"/>
            </a:ext>
          </a:extLst>
        </xdr:cNvPr>
        <xdr:cNvSpPr/>
      </xdr:nvSpPr>
      <xdr:spPr>
        <a:xfrm>
          <a:off x="9559430" y="8597068"/>
          <a:ext cx="1420139" cy="1010714"/>
        </a:xfrm>
        <a:prstGeom prst="wedgeRoundRectCallout">
          <a:avLst>
            <a:gd name="adj1" fmla="val -40673"/>
            <a:gd name="adj2" fmla="val -72341"/>
            <a:gd name="adj3" fmla="val 16667"/>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③ここをクリックすると、</a:t>
          </a:r>
          <a:r>
            <a:rPr kumimoji="1" lang="en-US" altLang="ja-JP" sz="1100">
              <a:solidFill>
                <a:sysClr val="windowText" lastClr="000000"/>
              </a:solidFill>
            </a:rPr>
            <a:t>Outlook</a:t>
          </a:r>
          <a:r>
            <a:rPr kumimoji="1" lang="ja-JP" altLang="en-US" sz="1100">
              <a:solidFill>
                <a:sysClr val="windowText" lastClr="000000"/>
              </a:solidFill>
            </a:rPr>
            <a:t>の場合、メールソフトが立ち上がります。</a:t>
          </a:r>
        </a:p>
      </xdr:txBody>
    </xdr:sp>
    <xdr:clientData/>
  </xdr:twoCellAnchor>
  <xdr:twoCellAnchor>
    <xdr:from>
      <xdr:col>7</xdr:col>
      <xdr:colOff>70642</xdr:colOff>
      <xdr:row>31</xdr:row>
      <xdr:rowOff>22886</xdr:rowOff>
    </xdr:from>
    <xdr:to>
      <xdr:col>8</xdr:col>
      <xdr:colOff>392483</xdr:colOff>
      <xdr:row>35</xdr:row>
      <xdr:rowOff>81100</xdr:rowOff>
    </xdr:to>
    <xdr:sp macro="" textlink="">
      <xdr:nvSpPr>
        <xdr:cNvPr id="66" name="角丸四角形吹き出し 65">
          <a:extLst>
            <a:ext uri="{FF2B5EF4-FFF2-40B4-BE49-F238E27FC236}">
              <a16:creationId xmlns:a16="http://schemas.microsoft.com/office/drawing/2014/main" id="{00000000-0008-0000-0200-000042000000}"/>
            </a:ext>
          </a:extLst>
        </xdr:cNvPr>
        <xdr:cNvSpPr/>
      </xdr:nvSpPr>
      <xdr:spPr>
        <a:xfrm>
          <a:off x="11024392" y="8595386"/>
          <a:ext cx="1528341" cy="1010714"/>
        </a:xfrm>
        <a:prstGeom prst="wedgeRoundRectCallout">
          <a:avLst>
            <a:gd name="adj1" fmla="val -48306"/>
            <a:gd name="adj2" fmla="val -20130"/>
            <a:gd name="adj3" fmla="val 16667"/>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④入力済み、</a:t>
          </a:r>
          <a:endParaRPr kumimoji="1" lang="en-US" altLang="ja-JP" sz="1100">
            <a:solidFill>
              <a:sysClr val="windowText" lastClr="000000"/>
            </a:solidFill>
          </a:endParaRPr>
        </a:p>
        <a:p>
          <a:pPr algn="l"/>
          <a:r>
            <a:rPr kumimoji="1" lang="ja-JP" altLang="en-US" sz="1100">
              <a:solidFill>
                <a:sysClr val="windowText" lastClr="000000"/>
              </a:solidFill>
            </a:rPr>
            <a:t>保存済み、</a:t>
          </a:r>
          <a:endParaRPr kumimoji="1" lang="en-US" altLang="ja-JP" sz="1100">
            <a:solidFill>
              <a:sysClr val="windowText" lastClr="000000"/>
            </a:solidFill>
          </a:endParaRPr>
        </a:p>
        <a:p>
          <a:pPr algn="l"/>
          <a:r>
            <a:rPr kumimoji="1" lang="ja-JP" altLang="en-US" sz="1100">
              <a:solidFill>
                <a:sysClr val="windowText" lastClr="000000"/>
              </a:solidFill>
            </a:rPr>
            <a:t>エクセルをメールに</a:t>
          </a:r>
          <a:endParaRPr kumimoji="1" lang="en-US" altLang="ja-JP" sz="1100">
            <a:solidFill>
              <a:sysClr val="windowText" lastClr="000000"/>
            </a:solidFill>
          </a:endParaRPr>
        </a:p>
        <a:p>
          <a:pPr algn="l"/>
          <a:r>
            <a:rPr kumimoji="1" lang="ja-JP" altLang="en-US" sz="1100">
              <a:solidFill>
                <a:sysClr val="windowText" lastClr="000000"/>
              </a:solidFill>
            </a:rPr>
            <a:t>添付して送付ください。</a:t>
          </a:r>
        </a:p>
      </xdr:txBody>
    </xdr:sp>
    <xdr:clientData/>
  </xdr:twoCellAnchor>
  <xdr:twoCellAnchor>
    <xdr:from>
      <xdr:col>5</xdr:col>
      <xdr:colOff>2308103</xdr:colOff>
      <xdr:row>35</xdr:row>
      <xdr:rowOff>105193</xdr:rowOff>
    </xdr:from>
    <xdr:to>
      <xdr:col>8</xdr:col>
      <xdr:colOff>358868</xdr:colOff>
      <xdr:row>38</xdr:row>
      <xdr:rowOff>132002</xdr:rowOff>
    </xdr:to>
    <xdr:sp macro="" textlink="">
      <xdr:nvSpPr>
        <xdr:cNvPr id="67" name="角丸四角形吹き出し 66">
          <a:extLst>
            <a:ext uri="{FF2B5EF4-FFF2-40B4-BE49-F238E27FC236}">
              <a16:creationId xmlns:a16="http://schemas.microsoft.com/office/drawing/2014/main" id="{00000000-0008-0000-0200-000043000000}"/>
            </a:ext>
          </a:extLst>
        </xdr:cNvPr>
        <xdr:cNvSpPr/>
      </xdr:nvSpPr>
      <xdr:spPr>
        <a:xfrm>
          <a:off x="9578853" y="9630193"/>
          <a:ext cx="2940265" cy="741184"/>
        </a:xfrm>
        <a:prstGeom prst="wedgeRoundRectCallout">
          <a:avLst>
            <a:gd name="adj1" fmla="val -28459"/>
            <a:gd name="adj2" fmla="val -47834"/>
            <a:gd name="adj3" fmla="val 16667"/>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rgbClr val="FF0000"/>
              </a:solidFill>
              <a:effectLst/>
              <a:latin typeface="+mn-lt"/>
              <a:ea typeface="+mn-ea"/>
              <a:cs typeface="+mn-cs"/>
            </a:rPr>
            <a:t>メールソフトが立ち上が</a:t>
          </a:r>
          <a:r>
            <a:rPr kumimoji="1" lang="ja-JP" altLang="en-US" sz="1100">
              <a:solidFill>
                <a:srgbClr val="FF0000"/>
              </a:solidFill>
              <a:effectLst/>
              <a:latin typeface="+mn-lt"/>
              <a:ea typeface="+mn-ea"/>
              <a:cs typeface="+mn-cs"/>
            </a:rPr>
            <a:t>らない</a:t>
          </a:r>
          <a:r>
            <a:rPr kumimoji="1" lang="ja-JP" altLang="en-US" sz="1100">
              <a:solidFill>
                <a:sysClr val="windowText" lastClr="000000"/>
              </a:solidFill>
              <a:effectLst/>
              <a:latin typeface="+mn-lt"/>
              <a:ea typeface="+mn-ea"/>
              <a:cs typeface="+mn-cs"/>
            </a:rPr>
            <a:t>ときは、</a:t>
          </a:r>
          <a:endParaRPr kumimoji="1" lang="en-US" altLang="ja-JP" sz="1100">
            <a:solidFill>
              <a:sysClr val="windowText" lastClr="000000"/>
            </a:solidFill>
            <a:effectLst/>
            <a:latin typeface="+mn-lt"/>
            <a:ea typeface="+mn-ea"/>
            <a:cs typeface="+mn-cs"/>
          </a:endParaRPr>
        </a:p>
        <a:p>
          <a:r>
            <a:rPr kumimoji="1" lang="ja-JP" altLang="en-US" sz="1100">
              <a:solidFill>
                <a:sysClr val="windowText" lastClr="000000"/>
              </a:solidFill>
              <a:effectLst/>
              <a:latin typeface="+mn-lt"/>
              <a:ea typeface="+mn-ea"/>
              <a:cs typeface="+mn-cs"/>
            </a:rPr>
            <a:t>お問い合わせ連絡先</a:t>
          </a: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メールアドレス）へ</a:t>
          </a:r>
          <a:endParaRPr kumimoji="1" lang="en-US" altLang="ja-JP" sz="1100">
            <a:solidFill>
              <a:sysClr val="windowText" lastClr="000000"/>
            </a:solidFill>
            <a:effectLst/>
            <a:latin typeface="+mn-lt"/>
            <a:ea typeface="+mn-ea"/>
            <a:cs typeface="+mn-cs"/>
          </a:endParaRPr>
        </a:p>
        <a:p>
          <a:r>
            <a:rPr kumimoji="1" lang="ja-JP" altLang="en-US" sz="1100">
              <a:solidFill>
                <a:sysClr val="windowText" lastClr="000000"/>
              </a:solidFill>
              <a:effectLst/>
              <a:latin typeface="+mn-lt"/>
              <a:ea typeface="+mn-ea"/>
              <a:cs typeface="+mn-cs"/>
            </a:rPr>
            <a:t>送信願います。</a:t>
          </a:r>
          <a:endParaRPr lang="ja-JP" altLang="ja-JP">
            <a:solidFill>
              <a:sysClr val="windowText" lastClr="000000"/>
            </a:solidFill>
            <a:effectLst/>
          </a:endParaRPr>
        </a:p>
      </xdr:txBody>
    </xdr:sp>
    <xdr:clientData/>
  </xdr:twoCellAnchor>
  <xdr:twoCellAnchor>
    <xdr:from>
      <xdr:col>13</xdr:col>
      <xdr:colOff>792391</xdr:colOff>
      <xdr:row>61</xdr:row>
      <xdr:rowOff>227693</xdr:rowOff>
    </xdr:from>
    <xdr:to>
      <xdr:col>19</xdr:col>
      <xdr:colOff>91384</xdr:colOff>
      <xdr:row>65</xdr:row>
      <xdr:rowOff>75932</xdr:rowOff>
    </xdr:to>
    <xdr:sp macro="" textlink="">
      <xdr:nvSpPr>
        <xdr:cNvPr id="68" name="角丸四角形吹き出し 67">
          <a:extLst>
            <a:ext uri="{FF2B5EF4-FFF2-40B4-BE49-F238E27FC236}">
              <a16:creationId xmlns:a16="http://schemas.microsoft.com/office/drawing/2014/main" id="{00000000-0008-0000-0200-000044000000}"/>
            </a:ext>
          </a:extLst>
        </xdr:cNvPr>
        <xdr:cNvSpPr/>
      </xdr:nvSpPr>
      <xdr:spPr>
        <a:xfrm>
          <a:off x="18648591" y="15416893"/>
          <a:ext cx="2880393" cy="762639"/>
        </a:xfrm>
        <a:prstGeom prst="wedgeRoundRectCallout">
          <a:avLst>
            <a:gd name="adj1" fmla="val -28459"/>
            <a:gd name="adj2" fmla="val -47834"/>
            <a:gd name="adj3" fmla="val 16667"/>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400">
              <a:solidFill>
                <a:sysClr val="windowText" lastClr="000000"/>
              </a:solidFill>
              <a:effectLst/>
              <a:latin typeface="+mn-lt"/>
              <a:ea typeface="+mn-ea"/>
              <a:cs typeface="+mn-cs"/>
            </a:rPr>
            <a:t>[F2]</a:t>
          </a:r>
          <a:r>
            <a:rPr kumimoji="1" lang="ja-JP" altLang="en-US" sz="1400">
              <a:solidFill>
                <a:sysClr val="windowText" lastClr="000000"/>
              </a:solidFill>
              <a:effectLst/>
              <a:latin typeface="+mn-lt"/>
              <a:ea typeface="+mn-ea"/>
              <a:cs typeface="+mn-cs"/>
            </a:rPr>
            <a:t>をクリックで直接入力もできます。</a:t>
          </a:r>
          <a:endParaRPr kumimoji="1" lang="en-US" altLang="ja-JP" sz="1400">
            <a:solidFill>
              <a:sysClr val="windowText" lastClr="000000"/>
            </a:solidFill>
            <a:effectLst/>
            <a:latin typeface="+mn-lt"/>
            <a:ea typeface="+mn-ea"/>
            <a:cs typeface="+mn-cs"/>
          </a:endParaRPr>
        </a:p>
        <a:p>
          <a:br>
            <a:rPr kumimoji="1" lang="en-US" altLang="ja-JP" sz="1100">
              <a:solidFill>
                <a:srgbClr val="FF0000"/>
              </a:solidFill>
              <a:effectLst/>
              <a:latin typeface="+mn-lt"/>
              <a:ea typeface="+mn-ea"/>
              <a:cs typeface="+mn-cs"/>
            </a:rPr>
          </a:br>
          <a:endParaRPr lang="ja-JP" altLang="ja-JP">
            <a:solidFill>
              <a:sysClr val="windowText" lastClr="000000"/>
            </a:solidFill>
            <a:effectLst/>
          </a:endParaRPr>
        </a:p>
      </xdr:txBody>
    </xdr:sp>
    <xdr:clientData/>
  </xdr:twoCellAnchor>
  <xdr:twoCellAnchor>
    <xdr:from>
      <xdr:col>13</xdr:col>
      <xdr:colOff>365126</xdr:colOff>
      <xdr:row>65</xdr:row>
      <xdr:rowOff>67128</xdr:rowOff>
    </xdr:from>
    <xdr:to>
      <xdr:col>14</xdr:col>
      <xdr:colOff>253548</xdr:colOff>
      <xdr:row>66</xdr:row>
      <xdr:rowOff>63953</xdr:rowOff>
    </xdr:to>
    <xdr:cxnSp macro="">
      <xdr:nvCxnSpPr>
        <xdr:cNvPr id="69" name="直線矢印コネクタ 68">
          <a:extLst>
            <a:ext uri="{FF2B5EF4-FFF2-40B4-BE49-F238E27FC236}">
              <a16:creationId xmlns:a16="http://schemas.microsoft.com/office/drawing/2014/main" id="{00000000-0008-0000-0200-000045000000}"/>
            </a:ext>
          </a:extLst>
        </xdr:cNvPr>
        <xdr:cNvCxnSpPr/>
      </xdr:nvCxnSpPr>
      <xdr:spPr>
        <a:xfrm flipH="1">
          <a:off x="18221326" y="16170728"/>
          <a:ext cx="726622" cy="733425"/>
        </a:xfrm>
        <a:prstGeom prst="straightConnector1">
          <a:avLst/>
        </a:prstGeom>
        <a:ln w="28575">
          <a:solidFill>
            <a:srgbClr val="FFC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106590</xdr:colOff>
      <xdr:row>64</xdr:row>
      <xdr:rowOff>200478</xdr:rowOff>
    </xdr:from>
    <xdr:to>
      <xdr:col>20</xdr:col>
      <xdr:colOff>1049566</xdr:colOff>
      <xdr:row>65</xdr:row>
      <xdr:rowOff>671284</xdr:rowOff>
    </xdr:to>
    <xdr:cxnSp macro="">
      <xdr:nvCxnSpPr>
        <xdr:cNvPr id="70" name="直線矢印コネクタ 69">
          <a:extLst>
            <a:ext uri="{FF2B5EF4-FFF2-40B4-BE49-F238E27FC236}">
              <a16:creationId xmlns:a16="http://schemas.microsoft.com/office/drawing/2014/main" id="{00000000-0008-0000-0200-000046000000}"/>
            </a:ext>
          </a:extLst>
        </xdr:cNvPr>
        <xdr:cNvCxnSpPr/>
      </xdr:nvCxnSpPr>
      <xdr:spPr>
        <a:xfrm>
          <a:off x="21544190" y="16075478"/>
          <a:ext cx="1349376" cy="699406"/>
        </a:xfrm>
        <a:prstGeom prst="straightConnector1">
          <a:avLst/>
        </a:prstGeom>
        <a:ln w="28575">
          <a:solidFill>
            <a:srgbClr val="FFC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939800</xdr:colOff>
      <xdr:row>60</xdr:row>
      <xdr:rowOff>177800</xdr:rowOff>
    </xdr:from>
    <xdr:to>
      <xdr:col>8</xdr:col>
      <xdr:colOff>730704</xdr:colOff>
      <xdr:row>65</xdr:row>
      <xdr:rowOff>39914</xdr:rowOff>
    </xdr:to>
    <xdr:sp macro="" textlink="">
      <xdr:nvSpPr>
        <xdr:cNvPr id="71" name="角丸四角形吹き出し 70">
          <a:extLst>
            <a:ext uri="{FF2B5EF4-FFF2-40B4-BE49-F238E27FC236}">
              <a16:creationId xmlns:a16="http://schemas.microsoft.com/office/drawing/2014/main" id="{00000000-0008-0000-0200-000047000000}"/>
            </a:ext>
          </a:extLst>
        </xdr:cNvPr>
        <xdr:cNvSpPr/>
      </xdr:nvSpPr>
      <xdr:spPr>
        <a:xfrm>
          <a:off x="8229600" y="15138400"/>
          <a:ext cx="4693104" cy="1005114"/>
        </a:xfrm>
        <a:prstGeom prst="wedgeRoundRectCallout">
          <a:avLst>
            <a:gd name="adj1" fmla="val -28459"/>
            <a:gd name="adj2" fmla="val -47834"/>
            <a:gd name="adj3" fmla="val 16667"/>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600">
              <a:solidFill>
                <a:sysClr val="windowText" lastClr="000000"/>
              </a:solidFill>
              <a:effectLst/>
              <a:latin typeface="+mn-lt"/>
              <a:ea typeface="+mn-ea"/>
              <a:cs typeface="+mn-cs"/>
            </a:rPr>
            <a:t>旧法</a:t>
          </a:r>
          <a:r>
            <a:rPr kumimoji="1" lang="en-US" altLang="ja-JP" sz="1600">
              <a:solidFill>
                <a:sysClr val="windowText" lastClr="000000"/>
              </a:solidFill>
              <a:effectLst/>
              <a:latin typeface="+mn-lt"/>
              <a:ea typeface="+mn-ea"/>
              <a:cs typeface="+mn-cs"/>
            </a:rPr>
            <a:t>[</a:t>
          </a:r>
          <a:r>
            <a:rPr kumimoji="1" lang="ja-JP" altLang="en-US" sz="1600">
              <a:solidFill>
                <a:sysClr val="windowText" lastClr="000000"/>
              </a:solidFill>
              <a:effectLst/>
              <a:latin typeface="+mn-lt"/>
              <a:ea typeface="+mn-ea"/>
              <a:cs typeface="+mn-cs"/>
            </a:rPr>
            <a:t>低濃度ＰＣＢ第４版</a:t>
          </a:r>
          <a:r>
            <a:rPr kumimoji="1" lang="en-US" altLang="ja-JP" sz="1600">
              <a:solidFill>
                <a:sysClr val="windowText" lastClr="000000"/>
              </a:solidFill>
              <a:effectLst/>
              <a:latin typeface="+mn-lt"/>
              <a:ea typeface="+mn-ea"/>
              <a:cs typeface="+mn-cs"/>
            </a:rPr>
            <a:t>]</a:t>
          </a:r>
          <a:r>
            <a:rPr kumimoji="1" lang="ja-JP" altLang="en-US" sz="1600">
              <a:solidFill>
                <a:sysClr val="windowText" lastClr="000000"/>
              </a:solidFill>
              <a:effectLst/>
              <a:latin typeface="+mn-lt"/>
              <a:ea typeface="+mn-ea"/>
              <a:cs typeface="+mn-cs"/>
            </a:rPr>
            <a:t>ご指定の際は、</a:t>
          </a:r>
          <a:endParaRPr kumimoji="1" lang="en-US" altLang="ja-JP" sz="1600">
            <a:solidFill>
              <a:sysClr val="windowText" lastClr="000000"/>
            </a:solidFill>
            <a:effectLst/>
            <a:latin typeface="+mn-lt"/>
            <a:ea typeface="+mn-ea"/>
            <a:cs typeface="+mn-cs"/>
          </a:endParaRPr>
        </a:p>
        <a:p>
          <a:r>
            <a:rPr kumimoji="1" lang="en-US" altLang="ja-JP" sz="1600">
              <a:solidFill>
                <a:srgbClr val="FF0000"/>
              </a:solidFill>
              <a:effectLst/>
              <a:latin typeface="+mn-lt"/>
              <a:ea typeface="+mn-ea"/>
              <a:cs typeface="+mn-cs"/>
            </a:rPr>
            <a:t>[</a:t>
          </a:r>
          <a:r>
            <a:rPr kumimoji="1" lang="ja-JP" altLang="en-US" sz="1600">
              <a:solidFill>
                <a:srgbClr val="FF0000"/>
              </a:solidFill>
              <a:effectLst/>
              <a:latin typeface="+mn-lt"/>
              <a:ea typeface="+mn-ea"/>
              <a:cs typeface="+mn-cs"/>
            </a:rPr>
            <a:t>低濃度ＰＣＢ第５版</a:t>
          </a:r>
          <a:r>
            <a:rPr kumimoji="1" lang="en-US" altLang="ja-JP" sz="1600">
              <a:solidFill>
                <a:srgbClr val="FF0000"/>
              </a:solidFill>
              <a:effectLst/>
              <a:latin typeface="+mn-lt"/>
              <a:ea typeface="+mn-ea"/>
              <a:cs typeface="+mn-cs"/>
            </a:rPr>
            <a:t>]</a:t>
          </a:r>
          <a:r>
            <a:rPr kumimoji="1" lang="ja-JP" altLang="en-US" sz="1600">
              <a:solidFill>
                <a:srgbClr val="FF0000"/>
              </a:solidFill>
              <a:effectLst/>
              <a:latin typeface="+mn-lt"/>
              <a:ea typeface="+mn-ea"/>
              <a:cs typeface="+mn-cs"/>
            </a:rPr>
            <a:t>を選択</a:t>
          </a:r>
          <a:r>
            <a:rPr kumimoji="1" lang="ja-JP" altLang="en-US" sz="1600">
              <a:solidFill>
                <a:sysClr val="windowText" lastClr="000000"/>
              </a:solidFill>
              <a:effectLst/>
              <a:latin typeface="+mn-lt"/>
              <a:ea typeface="+mn-ea"/>
              <a:cs typeface="+mn-cs"/>
            </a:rPr>
            <a:t>し　　　　　　　　　　　　　　　　　　　</a:t>
          </a:r>
          <a:r>
            <a:rPr kumimoji="1" lang="ja-JP" altLang="en-US" sz="1600">
              <a:solidFill>
                <a:srgbClr val="FF0000"/>
              </a:solidFill>
              <a:effectLst/>
              <a:latin typeface="+mn-lt"/>
              <a:ea typeface="+mn-ea"/>
              <a:cs typeface="+mn-cs"/>
            </a:rPr>
            <a:t>備考欄に</a:t>
          </a:r>
          <a:r>
            <a:rPr kumimoji="1" lang="en-US" altLang="ja-JP" sz="1600">
              <a:solidFill>
                <a:srgbClr val="FF0000"/>
              </a:solidFill>
              <a:effectLst/>
              <a:latin typeface="+mn-lt"/>
              <a:ea typeface="+mn-ea"/>
              <a:cs typeface="+mn-cs"/>
            </a:rPr>
            <a:t>[</a:t>
          </a:r>
          <a:r>
            <a:rPr kumimoji="1" lang="ja-JP" altLang="en-US" sz="1600">
              <a:solidFill>
                <a:srgbClr val="FF0000"/>
              </a:solidFill>
              <a:effectLst/>
              <a:latin typeface="+mn-lt"/>
              <a:ea typeface="+mn-ea"/>
              <a:cs typeface="+mn-cs"/>
            </a:rPr>
            <a:t>低濃度ＰＣＢ第４版</a:t>
          </a:r>
          <a:r>
            <a:rPr kumimoji="1" lang="en-US" altLang="ja-JP" sz="1600">
              <a:solidFill>
                <a:srgbClr val="FF0000"/>
              </a:solidFill>
              <a:effectLst/>
              <a:latin typeface="+mn-lt"/>
              <a:ea typeface="+mn-ea"/>
              <a:cs typeface="+mn-cs"/>
            </a:rPr>
            <a:t>]</a:t>
          </a:r>
          <a:r>
            <a:rPr kumimoji="1" lang="ja-JP" altLang="en-US" sz="1600">
              <a:solidFill>
                <a:sysClr val="windowText" lastClr="000000"/>
              </a:solidFill>
              <a:effectLst/>
              <a:latin typeface="+mn-lt"/>
              <a:ea typeface="+mn-ea"/>
              <a:cs typeface="+mn-cs"/>
            </a:rPr>
            <a:t>の旨をご記入ください</a:t>
          </a:r>
          <a:r>
            <a:rPr kumimoji="1" lang="ja-JP" altLang="en-US" sz="1400">
              <a:solidFill>
                <a:sysClr val="windowText" lastClr="000000"/>
              </a:solidFill>
              <a:effectLst/>
              <a:latin typeface="+mn-lt"/>
              <a:ea typeface="+mn-ea"/>
              <a:cs typeface="+mn-cs"/>
            </a:rPr>
            <a:t>。</a:t>
          </a:r>
          <a:endParaRPr lang="ja-JP" altLang="ja-JP">
            <a:solidFill>
              <a:sysClr val="windowText" lastClr="000000"/>
            </a:solidFill>
            <a:effectLst/>
          </a:endParaRPr>
        </a:p>
      </xdr:txBody>
    </xdr:sp>
    <xdr:clientData/>
  </xdr:twoCellAnchor>
  <xdr:twoCellAnchor>
    <xdr:from>
      <xdr:col>5</xdr:col>
      <xdr:colOff>994229</xdr:colOff>
      <xdr:row>69</xdr:row>
      <xdr:rowOff>36737</xdr:rowOff>
    </xdr:from>
    <xdr:to>
      <xdr:col>8</xdr:col>
      <xdr:colOff>692727</xdr:colOff>
      <xdr:row>75</xdr:row>
      <xdr:rowOff>127000</xdr:rowOff>
    </xdr:to>
    <xdr:sp macro="" textlink="">
      <xdr:nvSpPr>
        <xdr:cNvPr id="72" name="角丸四角形吹き出し 71">
          <a:extLst>
            <a:ext uri="{FF2B5EF4-FFF2-40B4-BE49-F238E27FC236}">
              <a16:creationId xmlns:a16="http://schemas.microsoft.com/office/drawing/2014/main" id="{00000000-0008-0000-0200-000048000000}"/>
            </a:ext>
          </a:extLst>
        </xdr:cNvPr>
        <xdr:cNvSpPr/>
      </xdr:nvSpPr>
      <xdr:spPr>
        <a:xfrm>
          <a:off x="8267865" y="17689737"/>
          <a:ext cx="4593771" cy="1475718"/>
        </a:xfrm>
        <a:prstGeom prst="wedgeRoundRectCallout">
          <a:avLst>
            <a:gd name="adj1" fmla="val -28459"/>
            <a:gd name="adj2" fmla="val -47834"/>
            <a:gd name="adj3" fmla="val 16667"/>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altLang="ja-JP" sz="1600">
              <a:solidFill>
                <a:sysClr val="windowText" lastClr="000000"/>
              </a:solidFill>
              <a:effectLst/>
            </a:rPr>
            <a:t>PCB</a:t>
          </a:r>
          <a:r>
            <a:rPr lang="ja-JP" altLang="en-US" sz="1600">
              <a:solidFill>
                <a:sysClr val="windowText" lastClr="000000"/>
              </a:solidFill>
              <a:effectLst/>
            </a:rPr>
            <a:t>分析なしで、</a:t>
          </a:r>
          <a:endParaRPr lang="en-US" altLang="ja-JP" sz="1600">
            <a:solidFill>
              <a:sysClr val="windowText" lastClr="000000"/>
            </a:solidFill>
            <a:effectLst/>
          </a:endParaRPr>
        </a:p>
        <a:p>
          <a:r>
            <a:rPr lang="ja-JP" altLang="en-US" sz="1600">
              <a:solidFill>
                <a:sysClr val="windowText" lastClr="000000"/>
              </a:solidFill>
              <a:effectLst/>
            </a:rPr>
            <a:t>［</a:t>
          </a:r>
          <a:r>
            <a:rPr lang="en-US" altLang="ja-JP" sz="1600">
              <a:solidFill>
                <a:sysClr val="windowText" lastClr="000000"/>
              </a:solidFill>
              <a:effectLst/>
            </a:rPr>
            <a:t>JIS K 5674</a:t>
          </a:r>
          <a:r>
            <a:rPr lang="ja-JP" altLang="en-US" sz="1600">
              <a:solidFill>
                <a:sysClr val="windowText" lastClr="000000"/>
              </a:solidFill>
              <a:effectLst/>
            </a:rPr>
            <a:t>］クロム・鉛 の分析をご希望の場合は、</a:t>
          </a:r>
          <a:br>
            <a:rPr lang="en-US" altLang="ja-JP" sz="1600">
              <a:solidFill>
                <a:sysClr val="windowText" lastClr="000000"/>
              </a:solidFill>
              <a:effectLst/>
            </a:rPr>
          </a:br>
          <a:r>
            <a:rPr lang="ja-JP" altLang="en-US" sz="1600">
              <a:solidFill>
                <a:srgbClr val="FF0000"/>
              </a:solidFill>
              <a:effectLst/>
            </a:rPr>
            <a:t>［</a:t>
          </a:r>
          <a:r>
            <a:rPr lang="en-US" altLang="ja-JP" sz="1600">
              <a:solidFill>
                <a:srgbClr val="FF0000"/>
              </a:solidFill>
              <a:effectLst/>
            </a:rPr>
            <a:t>JIS K 5674</a:t>
          </a:r>
          <a:r>
            <a:rPr lang="ja-JP" altLang="en-US" sz="1600">
              <a:solidFill>
                <a:srgbClr val="FF0000"/>
              </a:solidFill>
              <a:effectLst/>
            </a:rPr>
            <a:t>］塗膜くず　クロム・鉛（</a:t>
          </a:r>
          <a:r>
            <a:rPr lang="en-US" altLang="ja-JP" sz="1600">
              <a:solidFill>
                <a:srgbClr val="FF0000"/>
              </a:solidFill>
              <a:effectLst/>
            </a:rPr>
            <a:t>PCB</a:t>
          </a:r>
          <a:r>
            <a:rPr lang="ja-JP" altLang="en-US" sz="1600">
              <a:solidFill>
                <a:srgbClr val="FF0000"/>
              </a:solidFill>
              <a:effectLst/>
            </a:rPr>
            <a:t>分析不要）</a:t>
          </a:r>
          <a:endParaRPr lang="en-US" altLang="ja-JP" sz="1600">
            <a:solidFill>
              <a:srgbClr val="FF0000"/>
            </a:solidFill>
            <a:effectLst/>
          </a:endParaRPr>
        </a:p>
        <a:p>
          <a:r>
            <a:rPr lang="ja-JP" altLang="en-US" sz="1600">
              <a:solidFill>
                <a:sysClr val="windowText" lastClr="000000"/>
              </a:solidFill>
              <a:effectLst/>
            </a:rPr>
            <a:t>を選択ください。</a:t>
          </a:r>
          <a:endParaRPr lang="ja-JP" altLang="ja-JP" sz="1600">
            <a:solidFill>
              <a:sysClr val="windowText" lastClr="000000"/>
            </a:solidFill>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1271;&#38306;&#26481;&#12464;&#12523;&#12540;&#12503;\Lean&#12503;&#12525;&#12472;&#12455;&#12463;&#12488;\2020&#24180;&#24230;&#12288;&#21271;&#38306;&#26481;change%20project\1st%20step\&#20381;&#38972;&#26360;\&#27880;&#25991;&#26360;&#65288;&#12480;&#12452;&#12458;&#12461;&#12471;&#12531;&#65289;\&#27880;&#25991;&#26360;(&#12480;&#12452;&#12458;&#12461;&#12471;&#12531;&#39006;)ver1.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読込み用"/>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EQ951"/>
  <sheetViews>
    <sheetView showGridLines="0" tabSelected="1" zoomScale="90" zoomScaleNormal="90" zoomScaleSheetLayoutView="90" workbookViewId="0">
      <pane xSplit="3" ySplit="1" topLeftCell="D16" activePane="bottomRight" state="frozen"/>
      <selection pane="topRight" activeCell="D1" sqref="D1"/>
      <selection pane="bottomLeft" activeCell="A2" sqref="A2"/>
      <selection pane="bottomRight" activeCell="D22" sqref="D22"/>
    </sheetView>
  </sheetViews>
  <sheetFormatPr defaultColWidth="9" defaultRowHeight="13.5"/>
  <cols>
    <col min="1" max="1" width="4.125" style="281" customWidth="1"/>
    <col min="2" max="2" width="28.875" style="50" customWidth="1"/>
    <col min="3" max="3" width="5.25" style="50" customWidth="1"/>
    <col min="4" max="4" width="49.125" style="56" customWidth="1"/>
    <col min="5" max="5" width="16.75" style="50" customWidth="1"/>
    <col min="6" max="6" width="37.75" style="118" customWidth="1"/>
    <col min="7" max="7" width="15" style="50" customWidth="1"/>
    <col min="8" max="8" width="17.375" style="50" customWidth="1"/>
    <col min="9" max="12" width="19" style="50" customWidth="1"/>
    <col min="13" max="13" width="5.5" style="50" customWidth="1"/>
    <col min="14" max="14" width="11.875" style="50" customWidth="1"/>
    <col min="15" max="15" width="5.625" style="50" customWidth="1"/>
    <col min="16" max="16" width="6.5" style="50" customWidth="1"/>
    <col min="17" max="17" width="13.25" style="50" customWidth="1"/>
    <col min="18" max="18" width="5.25" style="50" customWidth="1"/>
    <col min="19" max="19" width="8" style="50" customWidth="1"/>
    <col min="20" max="20" width="5.625" style="50" customWidth="1"/>
    <col min="21" max="21" width="21.125" style="50" customWidth="1"/>
    <col min="22" max="22" width="27.875" style="50" customWidth="1"/>
    <col min="23" max="23" width="77.125" style="50" customWidth="1"/>
    <col min="24" max="24" width="40.625" style="50" customWidth="1"/>
    <col min="25" max="26" width="20.625" style="50" customWidth="1"/>
    <col min="27" max="35" width="10.875" style="50" customWidth="1"/>
    <col min="36" max="42" width="33" style="50" customWidth="1"/>
    <col min="43" max="56" width="10.875" style="50" customWidth="1"/>
    <col min="57" max="57" width="10.5" style="50" customWidth="1"/>
    <col min="58" max="60" width="10.875" style="50" hidden="1" customWidth="1"/>
    <col min="61" max="62" width="9" style="50" hidden="1" customWidth="1"/>
    <col min="63" max="63" width="9" style="118" hidden="1" customWidth="1"/>
    <col min="64" max="87" width="9" style="50" hidden="1" customWidth="1"/>
    <col min="88" max="88" width="48.25" style="50" hidden="1" customWidth="1"/>
    <col min="89" max="93" width="24" style="50" hidden="1" customWidth="1"/>
    <col min="94" max="94" width="35.5" style="50" hidden="1" customWidth="1"/>
    <col min="95" max="102" width="9" style="50" hidden="1" customWidth="1"/>
    <col min="103" max="103" width="37.875" style="50" hidden="1" customWidth="1"/>
    <col min="104" max="104" width="15.875" style="50" hidden="1" customWidth="1"/>
    <col min="105" max="105" width="15" style="50" hidden="1" customWidth="1"/>
    <col min="106" max="106" width="11.875" style="50" hidden="1" customWidth="1"/>
    <col min="107" max="107" width="19.875" style="50" hidden="1" customWidth="1"/>
    <col min="108" max="108" width="86.625" style="50" hidden="1" customWidth="1"/>
    <col min="109" max="110" width="9" style="50" hidden="1" customWidth="1"/>
    <col min="111" max="111" width="39.875" style="50" hidden="1" customWidth="1"/>
    <col min="112" max="134" width="9" style="50" hidden="1" customWidth="1"/>
    <col min="135" max="142" width="9" style="50" customWidth="1"/>
    <col min="143" max="16384" width="9" style="50"/>
  </cols>
  <sheetData>
    <row r="1" spans="1:135" s="142" customFormat="1" ht="55.5" customHeight="1">
      <c r="A1" s="279"/>
      <c r="B1" s="273" t="s">
        <v>449</v>
      </c>
      <c r="C1" s="273"/>
      <c r="D1" s="141"/>
      <c r="F1" s="143"/>
      <c r="J1" s="506" t="s">
        <v>842</v>
      </c>
      <c r="K1" s="193" t="s">
        <v>669</v>
      </c>
      <c r="M1" s="538"/>
      <c r="N1" s="538"/>
      <c r="BE1" s="145"/>
      <c r="BI1" s="142" t="s">
        <v>785</v>
      </c>
      <c r="BJ1" s="146" t="s">
        <v>407</v>
      </c>
      <c r="BK1" s="147" t="s">
        <v>198</v>
      </c>
      <c r="BL1" s="146" t="s">
        <v>248</v>
      </c>
      <c r="BM1" s="146" t="str">
        <f>B50</f>
        <v>報告書形式(紙面/電子報告書)(併用不可)</v>
      </c>
      <c r="BN1" s="146" t="s">
        <v>202</v>
      </c>
      <c r="BO1" s="146" t="s">
        <v>400</v>
      </c>
      <c r="BP1" s="146" t="s">
        <v>208</v>
      </c>
      <c r="BQ1" s="146" t="s">
        <v>210</v>
      </c>
      <c r="BR1" s="146" t="s">
        <v>217</v>
      </c>
      <c r="BS1" s="146" t="s">
        <v>408</v>
      </c>
      <c r="BT1" s="146" t="s">
        <v>361</v>
      </c>
      <c r="BU1" s="148">
        <v>1</v>
      </c>
      <c r="BV1" s="148">
        <v>2</v>
      </c>
      <c r="BW1" s="148">
        <v>3</v>
      </c>
      <c r="BX1" s="148">
        <v>4</v>
      </c>
      <c r="BY1" s="148">
        <v>5</v>
      </c>
      <c r="BZ1" s="148">
        <v>6</v>
      </c>
      <c r="CA1" s="148">
        <v>7</v>
      </c>
      <c r="CB1" s="149" t="b">
        <f>ISBLANK(Z6)</f>
        <v>0</v>
      </c>
      <c r="CC1" s="142" t="s">
        <v>378</v>
      </c>
      <c r="CD1" s="150" t="s">
        <v>302</v>
      </c>
      <c r="CE1" s="150" t="s">
        <v>294</v>
      </c>
      <c r="CF1" s="150" t="s">
        <v>317</v>
      </c>
      <c r="CG1" s="150" t="s">
        <v>297</v>
      </c>
      <c r="CH1" s="150" t="s">
        <v>368</v>
      </c>
      <c r="DA1" s="151" t="s">
        <v>399</v>
      </c>
      <c r="DB1" s="142" t="s">
        <v>482</v>
      </c>
      <c r="EE1" s="145"/>
    </row>
    <row r="2" spans="1:135" s="142" customFormat="1" ht="59.25" customHeight="1">
      <c r="A2" s="279"/>
      <c r="D2" s="152"/>
      <c r="E2" s="278" t="s">
        <v>402</v>
      </c>
      <c r="F2" s="143"/>
      <c r="BE2" s="145"/>
      <c r="BI2" s="142" t="s">
        <v>832</v>
      </c>
      <c r="BJ2" s="142" t="s">
        <v>462</v>
      </c>
      <c r="BK2" s="153" t="s">
        <v>672</v>
      </c>
      <c r="BL2" s="154" t="s">
        <v>205</v>
      </c>
      <c r="BM2" s="155" t="s">
        <v>828</v>
      </c>
      <c r="BN2" s="156">
        <v>1</v>
      </c>
      <c r="BO2" s="142" t="s">
        <v>463</v>
      </c>
      <c r="BP2" s="156" t="s">
        <v>362</v>
      </c>
      <c r="BQ2" s="156" t="s">
        <v>211</v>
      </c>
      <c r="BR2" s="156" t="s">
        <v>553</v>
      </c>
      <c r="BS2" s="142" t="s">
        <v>462</v>
      </c>
      <c r="BT2" s="157" t="s">
        <v>502</v>
      </c>
      <c r="BU2" s="148" t="s">
        <v>22</v>
      </c>
      <c r="BV2" s="157" t="s">
        <v>218</v>
      </c>
      <c r="BW2" s="157" t="s">
        <v>219</v>
      </c>
      <c r="BX2" s="157" t="s">
        <v>220</v>
      </c>
      <c r="BY2" s="157" t="s">
        <v>221</v>
      </c>
      <c r="BZ2" s="157" t="s">
        <v>776</v>
      </c>
      <c r="CA2" s="148" t="s">
        <v>775</v>
      </c>
      <c r="CB2" s="149" t="b">
        <f>ISBLANK(Z7)</f>
        <v>0</v>
      </c>
      <c r="CC2" s="158" t="s">
        <v>379</v>
      </c>
      <c r="CD2" s="148" t="s">
        <v>303</v>
      </c>
      <c r="CE2" s="148" t="s">
        <v>299</v>
      </c>
      <c r="CF2" s="148" t="s">
        <v>315</v>
      </c>
      <c r="CG2" s="148" t="s">
        <v>318</v>
      </c>
      <c r="CH2" s="148" t="s">
        <v>398</v>
      </c>
      <c r="CJ2" s="148"/>
      <c r="CK2" s="148" t="s">
        <v>356</v>
      </c>
      <c r="CL2" s="148" t="s">
        <v>357</v>
      </c>
      <c r="CM2" s="148" t="s">
        <v>358</v>
      </c>
      <c r="CN2" s="148" t="s">
        <v>359</v>
      </c>
      <c r="CP2" s="517" t="s">
        <v>687</v>
      </c>
      <c r="CQ2" s="142" t="str">
        <f>注文フォーム!CZ11</f>
        <v>方法指定なし(※1)</v>
      </c>
      <c r="CR2" s="142" t="str">
        <f>注文フォーム!CZ12</f>
        <v>HRMS法(※2)</v>
      </c>
      <c r="CS2" s="142" t="str">
        <f>注文フォーム!CZ13</f>
        <v>HRMS法 (DMSO処理)(※3)</v>
      </c>
      <c r="CT2" s="142" t="s">
        <v>764</v>
      </c>
      <c r="CY2" s="564" t="s">
        <v>394</v>
      </c>
      <c r="CZ2" s="565"/>
      <c r="DA2" s="159" t="str">
        <f>CH2</f>
        <v>（１）ＰＣＢ廃棄物に該当しないかの確認</v>
      </c>
      <c r="DB2" s="159" t="str">
        <f>CH3</f>
        <v>（２）ＰＣＢ廃棄物の低濃度/高濃度　該当性判断</v>
      </c>
      <c r="DC2" s="160"/>
      <c r="DD2" s="160"/>
      <c r="DE2" s="161" t="s">
        <v>565</v>
      </c>
      <c r="DF2" s="161" t="s">
        <v>566</v>
      </c>
      <c r="EE2" s="145"/>
    </row>
    <row r="3" spans="1:135" s="142" customFormat="1" ht="22.5" customHeight="1">
      <c r="A3" s="279"/>
      <c r="B3" s="572" t="s">
        <v>671</v>
      </c>
      <c r="C3" s="573"/>
      <c r="D3" s="573"/>
      <c r="H3" s="275"/>
      <c r="Y3" s="144"/>
      <c r="Z3" s="592" t="s">
        <v>666</v>
      </c>
      <c r="AA3" s="593"/>
      <c r="AB3" s="593"/>
      <c r="AC3" s="593"/>
      <c r="AD3" s="593"/>
      <c r="BE3" s="145"/>
      <c r="BI3" s="142" t="s">
        <v>833</v>
      </c>
      <c r="BJ3" s="142" t="s">
        <v>406</v>
      </c>
      <c r="BK3" s="164" t="s">
        <v>673</v>
      </c>
      <c r="BL3" s="129" t="s">
        <v>539</v>
      </c>
      <c r="BM3" s="154" t="s">
        <v>829</v>
      </c>
      <c r="BN3" s="129">
        <v>2</v>
      </c>
      <c r="BO3" s="142" t="s">
        <v>465</v>
      </c>
      <c r="BP3" s="129" t="s">
        <v>363</v>
      </c>
      <c r="BQ3" s="156" t="s">
        <v>212</v>
      </c>
      <c r="BR3" s="129" t="s">
        <v>485</v>
      </c>
      <c r="BS3" s="142" t="s">
        <v>364</v>
      </c>
      <c r="BT3" s="157" t="s">
        <v>466</v>
      </c>
      <c r="BU3" s="148" t="s">
        <v>806</v>
      </c>
      <c r="BV3" s="157" t="s">
        <v>222</v>
      </c>
      <c r="BW3" s="157" t="s">
        <v>813</v>
      </c>
      <c r="BX3" s="157" t="s">
        <v>224</v>
      </c>
      <c r="BY3" s="157" t="s">
        <v>813</v>
      </c>
      <c r="BZ3" s="157">
        <v>1</v>
      </c>
      <c r="CA3" s="148"/>
      <c r="CB3" s="142" t="str">
        <f>IF(COUNTIF(CB1:CB2,"FALSE")&gt;0,Z6&amp;CB4,IF(Z6="",Z11,Z6))</f>
        <v>Taiyo_info@etjp.eurofinsasia.com;Junya.Seki@etjp.eurofinsasia.com</v>
      </c>
      <c r="CC3" s="158" t="s">
        <v>487</v>
      </c>
      <c r="CD3" s="148" t="s">
        <v>304</v>
      </c>
      <c r="CE3" s="148" t="s">
        <v>555</v>
      </c>
      <c r="CF3" s="148" t="s">
        <v>461</v>
      </c>
      <c r="CG3" s="148" t="s">
        <v>319</v>
      </c>
      <c r="CH3" s="148" t="s">
        <v>483</v>
      </c>
      <c r="CJ3" s="148" t="str">
        <f>注文フォーム!CY3</f>
        <v>[簡易法]　絶縁油</v>
      </c>
      <c r="CK3" s="148" t="s">
        <v>475</v>
      </c>
      <c r="CL3" s="148" t="s">
        <v>567</v>
      </c>
      <c r="CM3" s="148" t="s">
        <v>490</v>
      </c>
      <c r="CN3" s="148" t="s">
        <v>477</v>
      </c>
      <c r="CP3" s="518"/>
      <c r="CY3" s="567" t="s">
        <v>678</v>
      </c>
      <c r="CZ3" s="568"/>
      <c r="DA3" s="148" t="s">
        <v>371</v>
      </c>
      <c r="DB3" s="148" t="s">
        <v>371</v>
      </c>
      <c r="DC3" s="160" t="s">
        <v>373</v>
      </c>
      <c r="DD3" s="160" t="str">
        <f>CY3</f>
        <v>[簡易法]　絶縁油</v>
      </c>
      <c r="DE3" s="148">
        <v>7</v>
      </c>
      <c r="DF3" s="148">
        <v>7</v>
      </c>
      <c r="DG3" s="148" t="str">
        <f>CJ3</f>
        <v>[簡易法]　絶縁油</v>
      </c>
      <c r="DH3" s="148">
        <v>256</v>
      </c>
      <c r="EE3" s="145"/>
    </row>
    <row r="4" spans="1:135" s="142" customFormat="1" ht="18.75" customHeight="1">
      <c r="A4" s="279"/>
      <c r="B4" s="275" t="s">
        <v>580</v>
      </c>
      <c r="C4" s="275"/>
      <c r="D4" s="275"/>
      <c r="E4" s="276"/>
      <c r="F4" s="275"/>
      <c r="G4" s="277"/>
      <c r="H4" s="275"/>
      <c r="Y4" s="52" t="s">
        <v>667</v>
      </c>
      <c r="Z4" s="594"/>
      <c r="AA4" s="595"/>
      <c r="AB4" s="595"/>
      <c r="AC4" s="595"/>
      <c r="AD4" s="596"/>
      <c r="BE4" s="145"/>
      <c r="BI4" s="142" t="s">
        <v>784</v>
      </c>
      <c r="BJ4" s="142" t="s">
        <v>365</v>
      </c>
      <c r="BK4" s="164" t="s">
        <v>674</v>
      </c>
      <c r="BL4" s="129"/>
      <c r="BM4" s="129"/>
      <c r="BN4" s="129">
        <v>3</v>
      </c>
      <c r="BO4" s="129" t="s">
        <v>464</v>
      </c>
      <c r="BP4" s="129"/>
      <c r="BQ4" s="156" t="s">
        <v>214</v>
      </c>
      <c r="BR4" s="129"/>
      <c r="BS4" s="129"/>
      <c r="BT4" s="129"/>
      <c r="BU4" s="148" t="s">
        <v>468</v>
      </c>
      <c r="BV4" s="157" t="s">
        <v>801</v>
      </c>
      <c r="BW4" s="157" t="s">
        <v>814</v>
      </c>
      <c r="BX4" s="157" t="s">
        <v>802</v>
      </c>
      <c r="BY4" s="157" t="s">
        <v>820</v>
      </c>
      <c r="BZ4" s="157">
        <v>1</v>
      </c>
      <c r="CA4" s="148" t="s">
        <v>807</v>
      </c>
      <c r="CB4" s="142" t="str">
        <f>IF(Z7="","",";"&amp;Z7)</f>
        <v>;Junya.Seki@etjp.eurofinsasia.com</v>
      </c>
      <c r="CC4" s="158" t="s">
        <v>488</v>
      </c>
      <c r="CD4" s="148" t="s">
        <v>305</v>
      </c>
      <c r="CE4" s="148" t="s">
        <v>313</v>
      </c>
      <c r="CF4" s="148" t="s">
        <v>446</v>
      </c>
      <c r="CG4" s="148" t="s">
        <v>320</v>
      </c>
      <c r="CJ4" s="148" t="str">
        <f>注文フォーム!CY4</f>
        <v>[低濃度ＰＣＢ第５版]紙くず等(含有)</v>
      </c>
      <c r="CK4" s="148" t="s">
        <v>475</v>
      </c>
      <c r="CL4" s="148" t="s">
        <v>478</v>
      </c>
      <c r="CM4" s="148" t="s">
        <v>476</v>
      </c>
      <c r="CN4" s="148" t="s">
        <v>477</v>
      </c>
      <c r="CP4" s="519"/>
      <c r="CY4" s="567" t="s">
        <v>679</v>
      </c>
      <c r="CZ4" s="568"/>
      <c r="DA4" s="148" t="s">
        <v>371</v>
      </c>
      <c r="DB4" s="148" t="s">
        <v>372</v>
      </c>
      <c r="DC4" s="160" t="s">
        <v>373</v>
      </c>
      <c r="DD4" s="160" t="str">
        <f t="shared" ref="DD4:DD20" si="0">CY4</f>
        <v>[低濃度ＰＣＢ第５版]紙くず等(含有)</v>
      </c>
      <c r="DE4" s="148">
        <v>8</v>
      </c>
      <c r="DF4" s="148">
        <v>18</v>
      </c>
      <c r="DG4" s="148" t="str">
        <f t="shared" ref="DG4:DG16" si="1">CJ4</f>
        <v>[低濃度ＰＣＢ第５版]紙くず等(含有)</v>
      </c>
      <c r="DH4" s="148">
        <v>294</v>
      </c>
      <c r="EE4" s="145"/>
    </row>
    <row r="5" spans="1:135" s="142" customFormat="1" ht="18.75" customHeight="1">
      <c r="A5" s="279"/>
      <c r="B5" s="275" t="s">
        <v>796</v>
      </c>
      <c r="C5" s="275"/>
      <c r="D5" s="275"/>
      <c r="E5" s="276"/>
      <c r="F5" s="275"/>
      <c r="G5" s="277"/>
      <c r="H5" s="275"/>
      <c r="Y5" s="163" t="s">
        <v>77</v>
      </c>
      <c r="Z5" s="597" t="s">
        <v>834</v>
      </c>
      <c r="AA5" s="598"/>
      <c r="AB5" s="598"/>
      <c r="AC5" s="598"/>
      <c r="AD5" s="599"/>
      <c r="BE5" s="145"/>
      <c r="BK5" s="164" t="s">
        <v>675</v>
      </c>
      <c r="BL5" s="129"/>
      <c r="BM5" s="129"/>
      <c r="BN5" s="129">
        <v>4</v>
      </c>
      <c r="BO5" s="129" t="s">
        <v>401</v>
      </c>
      <c r="BP5" s="129"/>
      <c r="BQ5" s="156" t="s">
        <v>215</v>
      </c>
      <c r="BR5" s="129"/>
      <c r="BS5" s="129"/>
      <c r="BT5" s="129"/>
      <c r="BU5" s="148" t="s">
        <v>467</v>
      </c>
      <c r="BV5" s="157" t="s">
        <v>801</v>
      </c>
      <c r="BW5" s="157" t="s">
        <v>814</v>
      </c>
      <c r="BX5" s="157" t="s">
        <v>802</v>
      </c>
      <c r="BY5" s="157" t="s">
        <v>820</v>
      </c>
      <c r="BZ5" s="157">
        <v>1</v>
      </c>
      <c r="CA5" s="148" t="s">
        <v>807</v>
      </c>
      <c r="CB5" s="168" t="s">
        <v>213</v>
      </c>
      <c r="CC5" s="158" t="s">
        <v>489</v>
      </c>
      <c r="CD5" s="148" t="s">
        <v>306</v>
      </c>
      <c r="CE5" s="148" t="s">
        <v>314</v>
      </c>
      <c r="CF5" s="148" t="s">
        <v>480</v>
      </c>
      <c r="CG5" s="148" t="s">
        <v>321</v>
      </c>
      <c r="CJ5" s="148" t="str">
        <f>注文フォーム!CY5</f>
        <v>[低濃度ＰＣＢ第５版]廃活性炭(含有)</v>
      </c>
      <c r="CK5" s="148" t="s">
        <v>475</v>
      </c>
      <c r="CL5" s="148" t="s">
        <v>478</v>
      </c>
      <c r="CM5" s="148" t="s">
        <v>476</v>
      </c>
      <c r="CN5" s="148" t="s">
        <v>477</v>
      </c>
      <c r="CY5" s="567" t="s">
        <v>680</v>
      </c>
      <c r="CZ5" s="568"/>
      <c r="DA5" s="161" t="s">
        <v>496</v>
      </c>
      <c r="DB5" s="161" t="s">
        <v>496</v>
      </c>
      <c r="DC5" s="160" t="s">
        <v>373</v>
      </c>
      <c r="DD5" s="160" t="str">
        <f t="shared" si="0"/>
        <v>[低濃度ＰＣＢ第５版]廃活性炭(含有)</v>
      </c>
      <c r="DE5" s="148"/>
      <c r="DF5" s="148"/>
      <c r="DG5" s="148" t="str">
        <f t="shared" si="1"/>
        <v>[低濃度ＰＣＢ第５版]廃活性炭(含有)</v>
      </c>
      <c r="DH5" s="148">
        <v>294</v>
      </c>
      <c r="EE5" s="145"/>
    </row>
    <row r="6" spans="1:135" s="142" customFormat="1" ht="18.75" customHeight="1">
      <c r="A6" s="279"/>
      <c r="B6" s="275" t="s">
        <v>752</v>
      </c>
      <c r="C6" s="275"/>
      <c r="D6" s="275"/>
      <c r="E6" s="276"/>
      <c r="F6" s="275"/>
      <c r="G6" s="277"/>
      <c r="H6" s="275"/>
      <c r="Y6" s="163" t="s">
        <v>88</v>
      </c>
      <c r="Z6" s="600" t="s">
        <v>819</v>
      </c>
      <c r="AA6" s="601"/>
      <c r="AB6" s="601"/>
      <c r="AC6" s="601"/>
      <c r="AD6" s="602"/>
      <c r="BE6" s="145"/>
      <c r="BK6" s="164" t="s">
        <v>676</v>
      </c>
      <c r="BL6" s="129"/>
      <c r="BM6" s="129"/>
      <c r="BN6" s="129">
        <v>5</v>
      </c>
      <c r="BO6" s="129"/>
      <c r="BP6" s="129"/>
      <c r="BQ6" s="129"/>
      <c r="BR6" s="129"/>
      <c r="BU6" s="148" t="s">
        <v>469</v>
      </c>
      <c r="BV6" s="157" t="s">
        <v>803</v>
      </c>
      <c r="BW6" s="157" t="s">
        <v>815</v>
      </c>
      <c r="BX6" s="157" t="s">
        <v>804</v>
      </c>
      <c r="BY6" s="157" t="s">
        <v>821</v>
      </c>
      <c r="BZ6" s="157">
        <v>1</v>
      </c>
      <c r="CA6" s="148" t="s">
        <v>808</v>
      </c>
      <c r="CB6" s="172" t="str">
        <f>"【試料送付】"&amp;D22&amp;"  "&amp;CB7&amp;"  "&amp;IF(D39="","",MONTH(D39)&amp;"/"&amp;DAY(D39)&amp;"着予定")</f>
        <v xml:space="preserve">【試料送付】  …の件  </v>
      </c>
      <c r="CD6" s="148" t="s">
        <v>307</v>
      </c>
      <c r="CE6" s="148" t="s">
        <v>312</v>
      </c>
      <c r="CF6" s="148" t="s">
        <v>316</v>
      </c>
      <c r="CG6" s="148" t="s">
        <v>322</v>
      </c>
      <c r="CJ6" s="148" t="str">
        <f>注文フォーム!CY6</f>
        <v>[低濃度ＰＣＢ第５版]汚泥(含有)</v>
      </c>
      <c r="CK6" s="148" t="s">
        <v>475</v>
      </c>
      <c r="CL6" s="148" t="s">
        <v>478</v>
      </c>
      <c r="CM6" s="148" t="s">
        <v>476</v>
      </c>
      <c r="CN6" s="148" t="s">
        <v>477</v>
      </c>
      <c r="CP6" s="507" t="str">
        <f>CJ7</f>
        <v>[低濃度ＰＣＢ第５版]廃プラスチック類(表面拭き取り)</v>
      </c>
      <c r="CY6" s="567" t="s">
        <v>681</v>
      </c>
      <c r="CZ6" s="568"/>
      <c r="DA6" s="148" t="s">
        <v>371</v>
      </c>
      <c r="DB6" s="148" t="s">
        <v>369</v>
      </c>
      <c r="DC6" s="160" t="s">
        <v>373</v>
      </c>
      <c r="DD6" s="160" t="str">
        <f t="shared" si="0"/>
        <v>[低濃度ＰＣＢ第５版]汚泥(含有)</v>
      </c>
      <c r="DE6" s="148">
        <v>9</v>
      </c>
      <c r="DF6" s="148">
        <v>19</v>
      </c>
      <c r="DG6" s="148" t="str">
        <f t="shared" si="1"/>
        <v>[低濃度ＰＣＢ第５版]汚泥(含有)</v>
      </c>
      <c r="DH6" s="148">
        <v>294</v>
      </c>
      <c r="EE6" s="145"/>
    </row>
    <row r="7" spans="1:135" s="142" customFormat="1" ht="18.75" customHeight="1">
      <c r="A7" s="279"/>
      <c r="B7" s="275" t="s">
        <v>751</v>
      </c>
      <c r="C7" s="275"/>
      <c r="D7" s="275"/>
      <c r="E7" s="276"/>
      <c r="F7" s="275"/>
      <c r="G7" s="277"/>
      <c r="H7" s="275"/>
      <c r="Y7" s="163" t="s">
        <v>90</v>
      </c>
      <c r="Z7" s="603" t="s">
        <v>835</v>
      </c>
      <c r="AA7" s="604"/>
      <c r="AB7" s="604"/>
      <c r="AC7" s="604"/>
      <c r="AD7" s="605"/>
      <c r="BE7" s="145"/>
      <c r="BK7" s="164"/>
      <c r="BM7" s="129"/>
      <c r="BO7" s="129"/>
      <c r="BQ7" s="129"/>
      <c r="BR7" s="156"/>
      <c r="BU7" s="148" t="s">
        <v>470</v>
      </c>
      <c r="BV7" s="157" t="s">
        <v>80</v>
      </c>
      <c r="BW7" s="157" t="s">
        <v>816</v>
      </c>
      <c r="BX7" s="157" t="s">
        <v>231</v>
      </c>
      <c r="BY7" s="157" t="s">
        <v>822</v>
      </c>
      <c r="BZ7" s="157">
        <v>1</v>
      </c>
      <c r="CA7" s="148" t="s">
        <v>809</v>
      </c>
      <c r="CB7" s="142" t="str">
        <f>LEFT(D34,10)&amp;"…の件"</f>
        <v>…の件</v>
      </c>
      <c r="CD7" s="148" t="s">
        <v>308</v>
      </c>
      <c r="CE7" s="148"/>
      <c r="CF7" s="148"/>
      <c r="CG7" s="148" t="s">
        <v>323</v>
      </c>
      <c r="CJ7" s="148" t="str">
        <f>注文フォーム!CY7</f>
        <v>[低濃度ＰＣＢ第５版]廃プラスチック類(表面拭き取り)</v>
      </c>
      <c r="CK7" s="148" t="s">
        <v>360</v>
      </c>
      <c r="CL7" s="148"/>
      <c r="CM7" s="148"/>
      <c r="CN7" s="148"/>
      <c r="CP7" s="507" t="str">
        <f>CJ8</f>
        <v>[低濃度ＰＣＢ法５版]金属くず(表面拭き取り)</v>
      </c>
      <c r="CY7" s="567" t="s">
        <v>682</v>
      </c>
      <c r="CZ7" s="568"/>
      <c r="DA7" s="161" t="s">
        <v>497</v>
      </c>
      <c r="DB7" s="148" t="s">
        <v>397</v>
      </c>
      <c r="DC7" s="160" t="s">
        <v>373</v>
      </c>
      <c r="DD7" s="160" t="str">
        <f t="shared" si="0"/>
        <v>[低濃度ＰＣＢ第５版]廃プラスチック類(表面拭き取り)</v>
      </c>
      <c r="DE7" s="148"/>
      <c r="DF7" s="148">
        <v>20</v>
      </c>
      <c r="DG7" s="148" t="str">
        <f t="shared" si="1"/>
        <v>[低濃度ＰＣＢ第５版]廃プラスチック類(表面拭き取り)</v>
      </c>
      <c r="DH7" s="148">
        <v>294</v>
      </c>
      <c r="EE7" s="145"/>
    </row>
    <row r="8" spans="1:135" s="142" customFormat="1" ht="18.75" customHeight="1">
      <c r="A8" s="279"/>
      <c r="B8" s="275" t="s">
        <v>755</v>
      </c>
      <c r="C8" s="275"/>
      <c r="D8" s="275"/>
      <c r="E8" s="276"/>
      <c r="F8" s="275"/>
      <c r="G8" s="277"/>
      <c r="H8" s="275"/>
      <c r="Y8" s="171" t="s">
        <v>87</v>
      </c>
      <c r="Z8" s="606" t="str">
        <f>IFERROR(VLOOKUP($Z$5,$BU$3:$BY$12,2,0),"未選択")</f>
        <v>076-256-3918</v>
      </c>
      <c r="AA8" s="606"/>
      <c r="AB8" s="606"/>
      <c r="AC8" s="606"/>
      <c r="AD8" s="606"/>
      <c r="BE8" s="145"/>
      <c r="BK8" s="164"/>
      <c r="BM8" s="129"/>
      <c r="BO8" s="129"/>
      <c r="BQ8" s="129"/>
      <c r="BR8" s="156"/>
      <c r="BU8" s="148" t="s">
        <v>471</v>
      </c>
      <c r="BV8" s="157" t="s">
        <v>82</v>
      </c>
      <c r="BW8" t="s">
        <v>825</v>
      </c>
      <c r="BX8" s="157" t="s">
        <v>233</v>
      </c>
      <c r="BY8" s="157" t="s">
        <v>823</v>
      </c>
      <c r="BZ8" s="157">
        <v>1</v>
      </c>
      <c r="CA8" s="148" t="s">
        <v>810</v>
      </c>
      <c r="CD8" s="148" t="s">
        <v>309</v>
      </c>
      <c r="CE8" s="148"/>
      <c r="CF8" s="148"/>
      <c r="CG8" s="148" t="s">
        <v>324</v>
      </c>
      <c r="CJ8" s="148" t="str">
        <f>注文フォーム!CY8</f>
        <v>[低濃度ＰＣＢ法５版]金属くず(表面拭き取り)</v>
      </c>
      <c r="CK8" s="148" t="s">
        <v>360</v>
      </c>
      <c r="CL8" s="148"/>
      <c r="CM8" s="148"/>
      <c r="CN8" s="148"/>
      <c r="CP8" s="507" t="str">
        <f>CJ15</f>
        <v>[厚生省告示192号別表第3]第2(拭き取り)</v>
      </c>
      <c r="CY8" s="567" t="s">
        <v>683</v>
      </c>
      <c r="CZ8" s="568"/>
      <c r="DA8" s="161" t="s">
        <v>497</v>
      </c>
      <c r="DB8" s="148" t="s">
        <v>397</v>
      </c>
      <c r="DC8" s="160" t="s">
        <v>373</v>
      </c>
      <c r="DD8" s="160" t="str">
        <f t="shared" si="0"/>
        <v>[低濃度ＰＣＢ法５版]金属くず(表面拭き取り)</v>
      </c>
      <c r="DE8" s="148"/>
      <c r="DF8" s="148">
        <v>21</v>
      </c>
      <c r="DG8" s="148" t="str">
        <f t="shared" si="1"/>
        <v>[低濃度ＰＣＢ法５版]金属くず(表面拭き取り)</v>
      </c>
      <c r="DH8" s="148">
        <v>294</v>
      </c>
      <c r="EE8" s="145"/>
    </row>
    <row r="9" spans="1:135" s="142" customFormat="1" ht="18.75" customHeight="1">
      <c r="A9" s="279"/>
      <c r="B9" s="275" t="s">
        <v>845</v>
      </c>
      <c r="C9" s="275"/>
      <c r="D9" s="187"/>
      <c r="E9" s="276"/>
      <c r="F9" s="275"/>
      <c r="G9" s="277"/>
      <c r="H9" s="275"/>
      <c r="Y9" s="171" t="s">
        <v>89</v>
      </c>
      <c r="Z9" s="606" t="str">
        <f>IFERROR(VLOOKUP($Z$5,$BU$3:$BY$12,4,0),"未選択")</f>
        <v>076-256-3919</v>
      </c>
      <c r="AA9" s="606"/>
      <c r="AB9" s="606"/>
      <c r="AC9" s="606"/>
      <c r="AD9" s="606"/>
      <c r="BE9" s="145"/>
      <c r="BK9" s="164"/>
      <c r="BU9" s="148" t="s">
        <v>472</v>
      </c>
      <c r="BV9" s="157" t="s">
        <v>83</v>
      </c>
      <c r="BW9" s="157" t="s">
        <v>817</v>
      </c>
      <c r="BX9" s="157" t="s">
        <v>235</v>
      </c>
      <c r="BY9" s="157" t="s">
        <v>824</v>
      </c>
      <c r="BZ9" s="157">
        <v>1</v>
      </c>
      <c r="CA9" s="148" t="s">
        <v>811</v>
      </c>
      <c r="CD9" s="148" t="s">
        <v>310</v>
      </c>
      <c r="CE9" s="148"/>
      <c r="CF9" s="148"/>
      <c r="CG9" s="148" t="s">
        <v>325</v>
      </c>
      <c r="CJ9" s="148" t="str">
        <f>注文フォーム!CY9</f>
        <v>[低濃度ＰＣＢ第５版]金属くず(表面抽出)</v>
      </c>
      <c r="CK9" s="148" t="s">
        <v>360</v>
      </c>
      <c r="CL9" s="148"/>
      <c r="CM9" s="148"/>
      <c r="CN9" s="148"/>
      <c r="CY9" s="567" t="s">
        <v>684</v>
      </c>
      <c r="CZ9" s="568"/>
      <c r="DA9" s="161" t="s">
        <v>497</v>
      </c>
      <c r="DB9" s="148" t="s">
        <v>369</v>
      </c>
      <c r="DC9" s="160" t="s">
        <v>373</v>
      </c>
      <c r="DD9" s="160" t="str">
        <f t="shared" si="0"/>
        <v>[低濃度ＰＣＢ第５版]金属くず(表面抽出)</v>
      </c>
      <c r="DE9" s="148"/>
      <c r="DF9" s="148">
        <v>22</v>
      </c>
      <c r="DG9" s="148" t="str">
        <f t="shared" si="1"/>
        <v>[低濃度ＰＣＢ第５版]金属くず(表面抽出)</v>
      </c>
      <c r="DH9" s="148">
        <v>294</v>
      </c>
      <c r="EE9" s="145"/>
    </row>
    <row r="10" spans="1:135" s="142" customFormat="1" ht="18.75" customHeight="1">
      <c r="A10" s="279"/>
      <c r="B10" s="275" t="s">
        <v>750</v>
      </c>
      <c r="C10" s="275"/>
      <c r="D10" s="152"/>
      <c r="E10" s="276"/>
      <c r="F10" s="275"/>
      <c r="G10" s="277"/>
      <c r="H10" s="275"/>
      <c r="Y10" s="177" t="s">
        <v>91</v>
      </c>
      <c r="Z10" s="606" t="str">
        <f>IFERROR(VLOOKUP($Z$5,$BU$3:$BY$12,5,0),"未選択")</f>
        <v>NK_Info_Yokohama@etjp.eurofinsasia.com</v>
      </c>
      <c r="AA10" s="606"/>
      <c r="AB10" s="606"/>
      <c r="AC10" s="606"/>
      <c r="AD10" s="606"/>
      <c r="BE10" s="145"/>
      <c r="BK10" s="143"/>
      <c r="BU10" s="148" t="s">
        <v>756</v>
      </c>
      <c r="BV10" s="157" t="s">
        <v>757</v>
      </c>
      <c r="BW10" s="157" t="s">
        <v>818</v>
      </c>
      <c r="BX10" s="157" t="s">
        <v>758</v>
      </c>
      <c r="BY10" s="157" t="s">
        <v>822</v>
      </c>
      <c r="BZ10" s="157">
        <v>1</v>
      </c>
      <c r="CA10" s="148" t="s">
        <v>812</v>
      </c>
      <c r="CD10" s="148" t="s">
        <v>311</v>
      </c>
      <c r="CE10" s="148"/>
      <c r="CF10" s="148"/>
      <c r="CG10" s="148" t="s">
        <v>326</v>
      </c>
      <c r="CJ10" s="148" t="str">
        <f>注文フォーム!CY10</f>
        <v>[低濃度ＰＣＢ第５版]コンクリートくず</v>
      </c>
      <c r="CK10" s="148" t="s">
        <v>475</v>
      </c>
      <c r="CL10" s="148" t="s">
        <v>478</v>
      </c>
      <c r="CM10" s="148" t="s">
        <v>476</v>
      </c>
      <c r="CN10" s="148" t="s">
        <v>477</v>
      </c>
      <c r="CY10" s="567" t="s">
        <v>685</v>
      </c>
      <c r="CZ10" s="568"/>
      <c r="DA10" s="161" t="s">
        <v>497</v>
      </c>
      <c r="DB10" s="148" t="s">
        <v>369</v>
      </c>
      <c r="DC10" s="160" t="s">
        <v>373</v>
      </c>
      <c r="DD10" s="160" t="str">
        <f t="shared" si="0"/>
        <v>[低濃度ＰＣＢ第５版]コンクリートくず</v>
      </c>
      <c r="DE10" s="148"/>
      <c r="DF10" s="148">
        <v>23</v>
      </c>
      <c r="DG10" s="148" t="str">
        <f t="shared" si="1"/>
        <v>[低濃度ＰＣＢ第５版]コンクリートくず</v>
      </c>
      <c r="DH10" s="148">
        <v>294</v>
      </c>
      <c r="EE10" s="145"/>
    </row>
    <row r="11" spans="1:135" s="142" customFormat="1" ht="18.75" customHeight="1">
      <c r="A11" s="279"/>
      <c r="B11" s="275" t="s">
        <v>749</v>
      </c>
      <c r="C11" s="275"/>
      <c r="D11" s="152"/>
      <c r="E11" s="276"/>
      <c r="F11" s="275"/>
      <c r="G11" s="278"/>
      <c r="H11" s="275"/>
      <c r="Y11" s="179" t="s">
        <v>237</v>
      </c>
      <c r="Z11" s="606" t="str">
        <f>IFERROR(VLOOKUP($Z$5,$BU$3:$BY$12,3,0),"未選択")</f>
        <v>Taiyo_info@etjp.eurofinsasia.com</v>
      </c>
      <c r="AA11" s="606"/>
      <c r="AB11" s="606"/>
      <c r="AC11" s="606"/>
      <c r="AD11" s="606"/>
      <c r="BE11" s="145"/>
      <c r="BK11" s="143"/>
      <c r="BS11" s="129"/>
      <c r="BU11" s="148" t="s">
        <v>834</v>
      </c>
      <c r="BV11" s="157" t="s">
        <v>805</v>
      </c>
      <c r="BW11" s="157" t="s">
        <v>819</v>
      </c>
      <c r="BX11" s="157" t="s">
        <v>766</v>
      </c>
      <c r="BY11" s="157" t="s">
        <v>813</v>
      </c>
      <c r="BZ11" s="157">
        <v>2</v>
      </c>
      <c r="CA11" s="148" t="s">
        <v>36</v>
      </c>
      <c r="CD11" s="148" t="s">
        <v>312</v>
      </c>
      <c r="CE11" s="148"/>
      <c r="CF11" s="148"/>
      <c r="CG11" s="148" t="s">
        <v>327</v>
      </c>
      <c r="CJ11" s="148" t="str">
        <f>注文フォーム!CY11</f>
        <v>[低濃度ＰＣＢ第５版]塗膜くず(含有)</v>
      </c>
      <c r="CK11" s="148" t="s">
        <v>475</v>
      </c>
      <c r="CL11" s="148" t="s">
        <v>478</v>
      </c>
      <c r="CM11" s="148" t="s">
        <v>476</v>
      </c>
      <c r="CN11" s="148" t="s">
        <v>477</v>
      </c>
      <c r="CP11" s="142" t="str">
        <f>CJ11</f>
        <v>[低濃度ＰＣＢ第５版]塗膜くず(含有)</v>
      </c>
      <c r="CQ11" s="142" t="s">
        <v>616</v>
      </c>
      <c r="CR11" s="142" t="s">
        <v>617</v>
      </c>
      <c r="CS11" s="142" t="s">
        <v>711</v>
      </c>
      <c r="CT11" s="183"/>
      <c r="CV11" s="183"/>
      <c r="CW11" s="183"/>
      <c r="CY11" s="517" t="s">
        <v>687</v>
      </c>
      <c r="CZ11" s="148" t="s">
        <v>568</v>
      </c>
      <c r="DA11" s="569" t="s">
        <v>374</v>
      </c>
      <c r="DB11" s="569" t="s">
        <v>369</v>
      </c>
      <c r="DC11" s="566" t="s">
        <v>373</v>
      </c>
      <c r="DD11" s="160" t="str">
        <f>$CY$11&amp;CZ11</f>
        <v>[低濃度ＰＣＢ第５版]塗膜くず(含有)方法指定なし(※1)</v>
      </c>
      <c r="DE11" s="148">
        <v>10</v>
      </c>
      <c r="DF11" s="148">
        <v>24</v>
      </c>
      <c r="DG11" s="148" t="str">
        <f t="shared" si="1"/>
        <v>[低濃度ＰＣＢ第５版]塗膜くず(含有)</v>
      </c>
      <c r="DH11" s="148">
        <v>294</v>
      </c>
      <c r="EE11" s="145"/>
    </row>
    <row r="12" spans="1:135" s="142" customFormat="1" ht="18.75" customHeight="1" thickBot="1">
      <c r="A12" s="279"/>
      <c r="B12" s="275" t="s">
        <v>748</v>
      </c>
      <c r="C12" s="275"/>
      <c r="D12" s="152"/>
      <c r="E12" s="276"/>
      <c r="F12" s="275"/>
      <c r="H12" s="275"/>
      <c r="Y12" s="142" t="s">
        <v>826</v>
      </c>
      <c r="BE12" s="145"/>
      <c r="BK12" s="143"/>
      <c r="BP12" s="129"/>
      <c r="BR12" s="129"/>
      <c r="BS12" s="129"/>
      <c r="BU12" s="148" t="s">
        <v>36</v>
      </c>
      <c r="BV12" s="157" t="s">
        <v>222</v>
      </c>
      <c r="BW12" s="157" t="s">
        <v>813</v>
      </c>
      <c r="BX12" s="157" t="s">
        <v>224</v>
      </c>
      <c r="BY12" s="157" t="s">
        <v>813</v>
      </c>
      <c r="BZ12" s="157">
        <f>IF($Z$22="",1,2)</f>
        <v>2</v>
      </c>
      <c r="CA12" s="148" t="s">
        <v>36</v>
      </c>
      <c r="CD12" s="148"/>
      <c r="CE12" s="148"/>
      <c r="CF12" s="148"/>
      <c r="CG12" s="148" t="s">
        <v>328</v>
      </c>
      <c r="CJ12" s="148" t="str">
        <f>注文フォーム!CY14</f>
        <v>[低濃度ＰＣＢ第５版]廃感圧紙(含有)</v>
      </c>
      <c r="CK12" s="148" t="s">
        <v>475</v>
      </c>
      <c r="CL12" s="148" t="s">
        <v>478</v>
      </c>
      <c r="CM12" s="148" t="s">
        <v>476</v>
      </c>
      <c r="CN12" s="148" t="s">
        <v>477</v>
      </c>
      <c r="CP12" s="142" t="str">
        <f>CP11</f>
        <v>[低濃度ＰＣＢ第５版]塗膜くず(含有)</v>
      </c>
      <c r="CQ12" s="142" t="s">
        <v>619</v>
      </c>
      <c r="CR12" s="142" t="s">
        <v>620</v>
      </c>
      <c r="CS12" s="142" t="s">
        <v>711</v>
      </c>
      <c r="CY12" s="518"/>
      <c r="CZ12" s="148" t="s">
        <v>569</v>
      </c>
      <c r="DA12" s="570"/>
      <c r="DB12" s="570"/>
      <c r="DC12" s="566"/>
      <c r="DD12" s="160" t="str">
        <f>$CY$11&amp;CZ12</f>
        <v>[低濃度ＰＣＢ第５版]塗膜くず(含有)HRMS法(※2)</v>
      </c>
      <c r="DE12" s="148">
        <v>11</v>
      </c>
      <c r="DF12" s="148">
        <v>25</v>
      </c>
      <c r="DG12" s="148" t="str">
        <f t="shared" si="1"/>
        <v>[低濃度ＰＣＢ第５版]廃感圧紙(含有)</v>
      </c>
      <c r="DH12" s="148">
        <v>294</v>
      </c>
      <c r="EE12" s="145"/>
    </row>
    <row r="13" spans="1:135" s="142" customFormat="1" ht="18.75" customHeight="1">
      <c r="A13" s="279"/>
      <c r="B13" s="275" t="s">
        <v>747</v>
      </c>
      <c r="C13" s="275"/>
      <c r="D13" s="152"/>
      <c r="F13" s="143"/>
      <c r="Y13" s="170" t="s">
        <v>375</v>
      </c>
      <c r="Z13" s="607" t="s">
        <v>836</v>
      </c>
      <c r="AA13" s="607"/>
      <c r="AB13" s="607"/>
      <c r="AC13" s="607"/>
      <c r="AD13" s="608"/>
      <c r="BE13" s="145"/>
      <c r="BK13" s="143"/>
      <c r="BO13" s="129"/>
      <c r="BP13" s="129"/>
      <c r="BQ13" s="129"/>
      <c r="BR13" s="129"/>
      <c r="BS13" s="129"/>
      <c r="BU13" s="129"/>
      <c r="BV13" s="129"/>
      <c r="CD13" s="148"/>
      <c r="CE13" s="148"/>
      <c r="CF13" s="148"/>
      <c r="CG13" s="148" t="s">
        <v>329</v>
      </c>
      <c r="CJ13" s="148" t="str">
        <f>注文フォーム!CY15</f>
        <v>[低濃度ＰＣＢ第５版]廃シーリング材(含有)</v>
      </c>
      <c r="CK13" s="148" t="s">
        <v>475</v>
      </c>
      <c r="CL13" s="148" t="s">
        <v>478</v>
      </c>
      <c r="CM13" s="148" t="s">
        <v>476</v>
      </c>
      <c r="CN13" s="148" t="s">
        <v>477</v>
      </c>
      <c r="CP13" s="142" t="str">
        <f>CP11</f>
        <v>[低濃度ＰＣＢ第５版]塗膜くず(含有)</v>
      </c>
      <c r="CQ13" s="187" t="s">
        <v>629</v>
      </c>
      <c r="CR13" s="187" t="s">
        <v>641</v>
      </c>
      <c r="CS13" s="142" t="s">
        <v>630</v>
      </c>
      <c r="CT13" s="142" t="s">
        <v>712</v>
      </c>
      <c r="CY13" s="519"/>
      <c r="CZ13" s="148" t="s">
        <v>506</v>
      </c>
      <c r="DA13" s="571"/>
      <c r="DB13" s="571"/>
      <c r="DC13" s="566"/>
      <c r="DD13" s="160" t="str">
        <f>$CY$11&amp;CZ13</f>
        <v>[低濃度ＰＣＢ第５版]塗膜くず(含有)HRMS法 (DMSO処理)(※3)</v>
      </c>
      <c r="DE13" s="148">
        <v>12</v>
      </c>
      <c r="DF13" s="148">
        <v>26</v>
      </c>
      <c r="DG13" s="148" t="str">
        <f t="shared" si="1"/>
        <v>[低濃度ＰＣＢ第５版]廃シーリング材(含有)</v>
      </c>
      <c r="DH13" s="148">
        <v>294</v>
      </c>
      <c r="EE13" s="145"/>
    </row>
    <row r="14" spans="1:135" s="142" customFormat="1" ht="18.75" customHeight="1">
      <c r="A14" s="279"/>
      <c r="B14" s="275" t="s">
        <v>753</v>
      </c>
      <c r="C14" s="276"/>
      <c r="D14" s="152"/>
      <c r="F14" s="143"/>
      <c r="Y14" s="497" t="s">
        <v>376</v>
      </c>
      <c r="Z14" s="524"/>
      <c r="AA14" s="524"/>
      <c r="AB14" s="524"/>
      <c r="AC14" s="524"/>
      <c r="AD14" s="525"/>
      <c r="BE14" s="145"/>
      <c r="BK14" s="143"/>
      <c r="BO14" s="129"/>
      <c r="BP14" s="129"/>
      <c r="BQ14" s="129"/>
      <c r="BR14" s="129"/>
      <c r="BS14" s="129"/>
      <c r="BU14" s="129"/>
      <c r="BV14" s="129"/>
      <c r="CD14" s="148"/>
      <c r="CE14" s="148"/>
      <c r="CF14" s="148"/>
      <c r="CG14" s="148" t="s">
        <v>330</v>
      </c>
      <c r="CJ14" s="148" t="str">
        <f>注文フォーム!CY16</f>
        <v>[厚生省告示192号別表第3]第1(洗浄液)</v>
      </c>
      <c r="CK14" s="148" t="s">
        <v>475</v>
      </c>
      <c r="CL14" s="148" t="s">
        <v>478</v>
      </c>
      <c r="CM14" s="148" t="s">
        <v>476</v>
      </c>
      <c r="CN14" s="148" t="s">
        <v>477</v>
      </c>
      <c r="CP14" s="191" t="s">
        <v>693</v>
      </c>
      <c r="CQ14" s="142" t="s">
        <v>616</v>
      </c>
      <c r="CR14" s="142" t="s">
        <v>617</v>
      </c>
      <c r="CS14" s="142" t="s">
        <v>711</v>
      </c>
      <c r="CT14" s="183"/>
      <c r="CY14" s="567" t="s">
        <v>688</v>
      </c>
      <c r="CZ14" s="568"/>
      <c r="DA14" s="148" t="s">
        <v>403</v>
      </c>
      <c r="DB14" s="148" t="s">
        <v>369</v>
      </c>
      <c r="DC14" s="160" t="s">
        <v>373</v>
      </c>
      <c r="DD14" s="160" t="str">
        <f t="shared" si="0"/>
        <v>[低濃度ＰＣＢ第５版]廃感圧紙(含有)</v>
      </c>
      <c r="DE14" s="148">
        <v>13</v>
      </c>
      <c r="DF14" s="148">
        <v>27</v>
      </c>
      <c r="DG14" s="148" t="str">
        <f t="shared" si="1"/>
        <v>[厚生省告示192号別表第3]第1(洗浄液)</v>
      </c>
      <c r="DH14" s="148">
        <v>257</v>
      </c>
      <c r="EE14" s="145"/>
    </row>
    <row r="15" spans="1:135" s="142" customFormat="1" ht="18.75" customHeight="1">
      <c r="A15" s="279"/>
      <c r="B15" s="276" t="s">
        <v>746</v>
      </c>
      <c r="C15" s="276"/>
      <c r="D15" s="152"/>
      <c r="F15" s="143"/>
      <c r="Y15" s="497" t="s">
        <v>381</v>
      </c>
      <c r="Z15" s="526"/>
      <c r="AA15" s="526"/>
      <c r="AB15" s="526"/>
      <c r="AC15" s="526"/>
      <c r="AD15" s="527"/>
      <c r="BE15" s="145"/>
      <c r="BK15" s="143"/>
      <c r="BO15" s="129"/>
      <c r="BP15" s="129"/>
      <c r="BQ15" s="129"/>
      <c r="BR15" s="129"/>
      <c r="BS15" s="129"/>
      <c r="BU15" s="129"/>
      <c r="BV15" s="129"/>
      <c r="CD15" s="148"/>
      <c r="CE15" s="148"/>
      <c r="CF15" s="148"/>
      <c r="CG15" s="148" t="s">
        <v>331</v>
      </c>
      <c r="CJ15" s="148" t="str">
        <f>注文フォーム!CY17</f>
        <v>[厚生省告示192号別表第3]第2(拭き取り)</v>
      </c>
      <c r="CK15" s="148" t="s">
        <v>360</v>
      </c>
      <c r="CL15" s="148"/>
      <c r="CM15" s="148"/>
      <c r="CN15" s="148"/>
      <c r="CP15" s="191" t="s">
        <v>693</v>
      </c>
      <c r="CQ15" s="142" t="s">
        <v>619</v>
      </c>
      <c r="CR15" s="142" t="s">
        <v>620</v>
      </c>
      <c r="CS15" s="142" t="s">
        <v>711</v>
      </c>
      <c r="CY15" s="567" t="s">
        <v>689</v>
      </c>
      <c r="CZ15" s="568"/>
      <c r="DA15" s="148" t="s">
        <v>403</v>
      </c>
      <c r="DB15" s="148" t="s">
        <v>369</v>
      </c>
      <c r="DC15" s="160" t="s">
        <v>373</v>
      </c>
      <c r="DD15" s="160" t="str">
        <f t="shared" si="0"/>
        <v>[低濃度ＰＣＢ第５版]廃シーリング材(含有)</v>
      </c>
      <c r="DE15" s="148">
        <v>14</v>
      </c>
      <c r="DF15" s="148">
        <v>28</v>
      </c>
      <c r="DG15" s="148" t="str">
        <f t="shared" si="1"/>
        <v>[厚生省告示192号別表第3]第2(拭き取り)</v>
      </c>
      <c r="DH15" s="148">
        <v>257</v>
      </c>
      <c r="EE15" s="145"/>
    </row>
    <row r="16" spans="1:135" s="142" customFormat="1" ht="18.75" customHeight="1">
      <c r="A16" s="279"/>
      <c r="B16" s="276" t="s">
        <v>745</v>
      </c>
      <c r="C16" s="276"/>
      <c r="D16" s="152"/>
      <c r="F16" s="143"/>
      <c r="Y16" s="497" t="s">
        <v>382</v>
      </c>
      <c r="Z16" s="528">
        <v>9218001</v>
      </c>
      <c r="AA16" s="528"/>
      <c r="AB16" s="528"/>
      <c r="AC16" s="528"/>
      <c r="AD16" s="529"/>
      <c r="BE16" s="145"/>
      <c r="BK16" s="143"/>
      <c r="BO16" s="129"/>
      <c r="BP16" s="129"/>
      <c r="BQ16" s="129"/>
      <c r="BR16" s="129"/>
      <c r="BS16" s="129"/>
      <c r="BU16" s="129"/>
      <c r="BV16" s="129"/>
      <c r="CD16" s="148"/>
      <c r="CE16" s="148"/>
      <c r="CF16" s="148"/>
      <c r="CG16" s="148" t="s">
        <v>332</v>
      </c>
      <c r="CJ16" s="148" t="str">
        <f>注文フォーム!CY18</f>
        <v>[厚生省告示192号別表第3]第3(部材採取)</v>
      </c>
      <c r="CK16" s="148" t="s">
        <v>475</v>
      </c>
      <c r="CL16" s="148" t="s">
        <v>478</v>
      </c>
      <c r="CM16" s="148" t="s">
        <v>476</v>
      </c>
      <c r="CN16" s="148" t="s">
        <v>477</v>
      </c>
      <c r="CP16" s="191" t="s">
        <v>693</v>
      </c>
      <c r="CQ16" s="187" t="s">
        <v>629</v>
      </c>
      <c r="CR16" s="187" t="s">
        <v>641</v>
      </c>
      <c r="CS16" s="142" t="s">
        <v>630</v>
      </c>
      <c r="CT16" s="142" t="s">
        <v>712</v>
      </c>
      <c r="CY16" s="567" t="s">
        <v>690</v>
      </c>
      <c r="CZ16" s="568"/>
      <c r="DA16" s="148" t="s">
        <v>570</v>
      </c>
      <c r="DB16" s="161" t="s">
        <v>498</v>
      </c>
      <c r="DC16" s="160" t="s">
        <v>373</v>
      </c>
      <c r="DD16" s="160" t="str">
        <f t="shared" si="0"/>
        <v>[厚生省告示192号別表第3]第1(洗浄液)</v>
      </c>
      <c r="DE16" s="148">
        <v>15</v>
      </c>
      <c r="DF16" s="148"/>
      <c r="DG16" s="148" t="str">
        <f t="shared" si="1"/>
        <v>[厚生省告示192号別表第3]第3(部材採取)</v>
      </c>
      <c r="DH16" s="148">
        <v>257</v>
      </c>
      <c r="EE16" s="145"/>
    </row>
    <row r="17" spans="1:135" s="142" customFormat="1" ht="18.75" customHeight="1">
      <c r="A17" s="279"/>
      <c r="B17" s="276" t="s">
        <v>744</v>
      </c>
      <c r="C17" s="276"/>
      <c r="D17" s="152"/>
      <c r="F17" s="143"/>
      <c r="Y17" s="498" t="s">
        <v>383</v>
      </c>
      <c r="Z17" s="530" t="s">
        <v>837</v>
      </c>
      <c r="AA17" s="530"/>
      <c r="AB17" s="530"/>
      <c r="AC17" s="530"/>
      <c r="AD17" s="531"/>
      <c r="BE17" s="145"/>
      <c r="BK17" s="143"/>
      <c r="BO17" s="129"/>
      <c r="BP17" s="129"/>
      <c r="BQ17" s="129"/>
      <c r="BR17" s="129"/>
      <c r="BS17" s="129"/>
      <c r="BU17" s="129"/>
      <c r="BV17" s="129"/>
      <c r="CD17" s="148"/>
      <c r="CE17" s="148"/>
      <c r="CF17" s="148"/>
      <c r="CG17" s="148" t="s">
        <v>333</v>
      </c>
      <c r="CJ17" s="148" t="str">
        <f>注文フォーム!CY19</f>
        <v>[JIS K 5674］塗膜くず　鉛・クロム（PCB分析不要）</v>
      </c>
      <c r="CK17" s="148" t="s">
        <v>360</v>
      </c>
      <c r="CL17" s="148"/>
      <c r="CM17" s="148"/>
      <c r="CN17" s="148"/>
      <c r="CY17" s="567" t="s">
        <v>691</v>
      </c>
      <c r="CZ17" s="568"/>
      <c r="DA17" s="148" t="s">
        <v>793</v>
      </c>
      <c r="DB17" s="161" t="s">
        <v>498</v>
      </c>
      <c r="DC17" s="160" t="s">
        <v>373</v>
      </c>
      <c r="DD17" s="160" t="str">
        <f t="shared" si="0"/>
        <v>[厚生省告示192号別表第3]第2(拭き取り)</v>
      </c>
      <c r="DE17" s="148">
        <v>16</v>
      </c>
      <c r="DF17" s="148"/>
      <c r="DG17" s="148" t="str">
        <f>CJ18</f>
        <v>その他(備考欄に入力ください）</v>
      </c>
      <c r="DH17" s="148"/>
      <c r="EE17" s="145"/>
    </row>
    <row r="18" spans="1:135" s="142" customFormat="1" ht="18.75" customHeight="1" thickBot="1">
      <c r="A18" s="279"/>
      <c r="B18" s="276"/>
      <c r="C18" s="276"/>
      <c r="D18" s="152"/>
      <c r="F18" s="143"/>
      <c r="Y18" s="498" t="s">
        <v>384</v>
      </c>
      <c r="Z18" s="532" t="s">
        <v>838</v>
      </c>
      <c r="AA18" s="532"/>
      <c r="AB18" s="532"/>
      <c r="AC18" s="532"/>
      <c r="AD18" s="533"/>
      <c r="BE18" s="145"/>
      <c r="BK18" s="143"/>
      <c r="BO18" s="129"/>
      <c r="BP18" s="129"/>
      <c r="BQ18" s="129"/>
      <c r="BR18" s="129"/>
      <c r="BS18" s="129"/>
      <c r="BU18" s="129"/>
      <c r="BV18" s="129"/>
      <c r="CD18" s="148"/>
      <c r="CE18" s="148"/>
      <c r="CF18" s="148"/>
      <c r="CG18" s="148" t="s">
        <v>334</v>
      </c>
      <c r="CJ18" s="148" t="str">
        <f>注文フォーム!CY20</f>
        <v>その他(備考欄に入力ください）</v>
      </c>
      <c r="CK18" s="148" t="s">
        <v>360</v>
      </c>
      <c r="CL18" s="148"/>
      <c r="CM18" s="148"/>
      <c r="CN18" s="148"/>
      <c r="CY18" s="567" t="s">
        <v>692</v>
      </c>
      <c r="CZ18" s="568"/>
      <c r="DA18" s="148" t="s">
        <v>370</v>
      </c>
      <c r="DB18" s="161" t="s">
        <v>498</v>
      </c>
      <c r="DC18" s="160" t="s">
        <v>373</v>
      </c>
      <c r="DD18" s="160" t="str">
        <f t="shared" si="0"/>
        <v>[厚生省告示192号別表第3]第3(部材採取)</v>
      </c>
      <c r="DE18" s="148">
        <v>17</v>
      </c>
      <c r="DF18" s="148"/>
      <c r="DG18" s="142">
        <f>CJ19</f>
        <v>0</v>
      </c>
      <c r="EE18" s="145"/>
    </row>
    <row r="19" spans="1:135" s="142" customFormat="1" ht="32.25" customHeight="1" thickBot="1">
      <c r="A19" s="279"/>
      <c r="B19" s="274" t="s">
        <v>661</v>
      </c>
      <c r="C19" s="416" t="s">
        <v>583</v>
      </c>
      <c r="D19" s="415"/>
      <c r="F19" s="143"/>
      <c r="Y19" s="497" t="s">
        <v>377</v>
      </c>
      <c r="Z19" s="530" t="s">
        <v>839</v>
      </c>
      <c r="AA19" s="530"/>
      <c r="AB19" s="530"/>
      <c r="AC19" s="530"/>
      <c r="AD19" s="531"/>
      <c r="BE19" s="145"/>
      <c r="BK19" s="143"/>
      <c r="BO19" s="129"/>
      <c r="BP19" s="129"/>
      <c r="BQ19" s="129"/>
      <c r="BR19" s="129"/>
      <c r="BS19" s="129"/>
      <c r="BU19" s="129"/>
      <c r="BV19" s="129"/>
      <c r="CD19" s="148"/>
      <c r="CE19" s="148"/>
      <c r="CF19" s="148"/>
      <c r="CG19" s="148" t="s">
        <v>335</v>
      </c>
      <c r="CJ19" s="189"/>
      <c r="CP19" s="142" t="b">
        <f>OR($F70=$CP$2,$F70=$CP$14)</f>
        <v>0</v>
      </c>
      <c r="CX19" s="190"/>
      <c r="CY19" s="191" t="s">
        <v>693</v>
      </c>
      <c r="CZ19" s="192"/>
      <c r="DA19" s="148" t="s">
        <v>581</v>
      </c>
      <c r="DB19" s="148" t="s">
        <v>581</v>
      </c>
      <c r="DC19" s="148" t="s">
        <v>581</v>
      </c>
      <c r="DD19" s="160" t="str">
        <f t="shared" si="0"/>
        <v>[JIS K 5674］塗膜くず　鉛・クロム（PCB分析不要）</v>
      </c>
      <c r="DE19" s="148">
        <v>34</v>
      </c>
      <c r="DF19" s="148">
        <v>34</v>
      </c>
      <c r="EE19" s="145"/>
    </row>
    <row r="20" spans="1:135" s="142" customFormat="1" ht="18.75" customHeight="1">
      <c r="A20" s="279"/>
      <c r="B20" s="276"/>
      <c r="C20" s="276"/>
      <c r="D20" s="152"/>
      <c r="F20" s="143"/>
      <c r="Y20" s="173" t="s">
        <v>584</v>
      </c>
      <c r="Z20" s="534" t="s">
        <v>840</v>
      </c>
      <c r="AA20" s="534"/>
      <c r="AB20" s="534"/>
      <c r="AC20" s="534"/>
      <c r="AD20" s="535"/>
      <c r="BE20" s="145"/>
      <c r="BK20" s="143"/>
      <c r="BO20" s="129"/>
      <c r="BP20" s="129"/>
      <c r="BQ20" s="129"/>
      <c r="BR20" s="129"/>
      <c r="BS20" s="129"/>
      <c r="BU20" s="129"/>
      <c r="BV20" s="129"/>
      <c r="CD20" s="148"/>
      <c r="CE20" s="148"/>
      <c r="CF20" s="148"/>
      <c r="CG20" s="148" t="s">
        <v>336</v>
      </c>
      <c r="CX20" s="190"/>
      <c r="CY20" s="567" t="s">
        <v>694</v>
      </c>
      <c r="CZ20" s="568"/>
      <c r="DA20" s="161" t="s">
        <v>367</v>
      </c>
      <c r="DB20" s="161" t="s">
        <v>572</v>
      </c>
      <c r="DC20" s="160" t="s">
        <v>373</v>
      </c>
      <c r="DD20" s="160" t="str">
        <f t="shared" si="0"/>
        <v>その他(備考欄に入力ください）</v>
      </c>
      <c r="DE20" s="148"/>
      <c r="DF20" s="148"/>
      <c r="DG20" s="142">
        <f>CJ20</f>
        <v>0</v>
      </c>
      <c r="EE20" s="145"/>
    </row>
    <row r="21" spans="1:135" s="142" customFormat="1" ht="18.75" customHeight="1" thickBot="1">
      <c r="A21" s="279"/>
      <c r="B21" s="355" t="s">
        <v>411</v>
      </c>
      <c r="C21" s="162"/>
      <c r="D21" s="357" t="s">
        <v>443</v>
      </c>
      <c r="Y21" s="499" t="s">
        <v>780</v>
      </c>
      <c r="Z21" s="536" t="s">
        <v>819</v>
      </c>
      <c r="AA21" s="536"/>
      <c r="AB21" s="536"/>
      <c r="AC21" s="536"/>
      <c r="AD21" s="537"/>
      <c r="BE21" s="145"/>
      <c r="BJ21" s="142" t="s">
        <v>412</v>
      </c>
      <c r="BK21" s="143"/>
      <c r="BO21" s="129"/>
      <c r="BP21" s="129"/>
      <c r="BQ21" s="129"/>
      <c r="BR21" s="129"/>
      <c r="BS21" s="129"/>
      <c r="BU21" s="129"/>
      <c r="BV21" s="129"/>
      <c r="CD21" s="148"/>
      <c r="CE21" s="148"/>
      <c r="CF21" s="148"/>
      <c r="CG21" s="148" t="s">
        <v>337</v>
      </c>
      <c r="DC21" s="160"/>
      <c r="DD21" s="160" t="s">
        <v>765</v>
      </c>
      <c r="DE21" s="148">
        <v>34</v>
      </c>
      <c r="DF21" s="148">
        <v>34</v>
      </c>
      <c r="EE21" s="145"/>
    </row>
    <row r="22" spans="1:135" s="142" customFormat="1" ht="18.75" customHeight="1" thickBot="1">
      <c r="A22" s="279"/>
      <c r="B22" s="288" t="s">
        <v>375</v>
      </c>
      <c r="C22" s="298"/>
      <c r="D22" s="296"/>
      <c r="E22" s="165"/>
      <c r="F22" s="167" t="s">
        <v>247</v>
      </c>
      <c r="Y22" s="499" t="s">
        <v>781</v>
      </c>
      <c r="Z22" s="520" t="s">
        <v>841</v>
      </c>
      <c r="AA22" s="520"/>
      <c r="AB22" s="520"/>
      <c r="AC22" s="520"/>
      <c r="AD22" s="521"/>
      <c r="BE22" s="145"/>
      <c r="BG22" s="142" t="s">
        <v>411</v>
      </c>
      <c r="BJ22" s="142" t="str">
        <f>IF(D38="","依頼日","OK")</f>
        <v>依頼日</v>
      </c>
      <c r="BK22" s="143"/>
      <c r="BL22" s="129"/>
      <c r="BM22" s="129"/>
      <c r="BN22" s="129"/>
      <c r="BO22" s="129"/>
      <c r="BP22" s="129"/>
      <c r="BR22" s="129"/>
      <c r="BS22" s="129"/>
      <c r="CD22" s="148"/>
      <c r="CE22" s="148"/>
      <c r="CF22" s="148"/>
      <c r="CG22" s="148" t="s">
        <v>338</v>
      </c>
      <c r="CJ22" s="189"/>
      <c r="CY22" s="190"/>
      <c r="CZ22" s="190"/>
      <c r="DA22" s="190"/>
      <c r="DB22" s="190"/>
      <c r="DC22" s="148" t="s">
        <v>573</v>
      </c>
      <c r="DD22" s="148" t="str">
        <f>$CY$11&amp;CZ11&amp;$CQ$11</f>
        <v>[低濃度ＰＣＢ第５版]塗膜くず(含有)方法指定なし(※1)JIS K 5674</v>
      </c>
      <c r="DE22" s="148">
        <v>29</v>
      </c>
      <c r="DF22" s="148">
        <v>32</v>
      </c>
      <c r="EE22" s="145"/>
    </row>
    <row r="23" spans="1:135" s="142" customFormat="1" ht="18.75" customHeight="1">
      <c r="A23" s="279"/>
      <c r="B23" s="289" t="s">
        <v>376</v>
      </c>
      <c r="C23" s="299"/>
      <c r="D23" s="166"/>
      <c r="F23" s="170" t="s">
        <v>200</v>
      </c>
      <c r="G23" s="539" t="str">
        <f>IF(Z4="",Z5,Z5&amp;"  "&amp;Z4)</f>
        <v>ユーロフィンアーステクノ金沢支店</v>
      </c>
      <c r="H23" s="540"/>
      <c r="I23" s="541"/>
      <c r="J23" s="371"/>
      <c r="K23" s="371"/>
      <c r="Y23" s="173" t="s">
        <v>782</v>
      </c>
      <c r="Z23" s="520" t="s">
        <v>831</v>
      </c>
      <c r="AA23" s="520"/>
      <c r="AB23" s="520"/>
      <c r="AC23" s="520"/>
      <c r="AD23" s="521"/>
      <c r="BE23" s="145"/>
      <c r="BJ23" s="142" t="str">
        <f>IF(D39="","到着日","OK")</f>
        <v>到着日</v>
      </c>
      <c r="BK23" s="143"/>
      <c r="BL23" s="129"/>
      <c r="BM23" s="129"/>
      <c r="BN23" s="129"/>
      <c r="BO23" s="129"/>
      <c r="BP23" s="129"/>
      <c r="BR23" s="129" t="s">
        <v>431</v>
      </c>
      <c r="BS23" s="129"/>
      <c r="BT23" s="193" t="b">
        <v>1</v>
      </c>
      <c r="BV23" s="129" t="str">
        <f>IF(BT23=TRUE,"OK","確認まち")</f>
        <v>OK</v>
      </c>
      <c r="CD23" s="148"/>
      <c r="CE23" s="148"/>
      <c r="CF23" s="148"/>
      <c r="CG23" s="148" t="s">
        <v>339</v>
      </c>
      <c r="CJ23" s="189"/>
      <c r="CX23" s="194"/>
      <c r="DC23" s="148" t="s">
        <v>574</v>
      </c>
      <c r="DD23" s="148" t="str">
        <f>$CY$11&amp;CZ12&amp;$CQ$11</f>
        <v>[低濃度ＰＣＢ第５版]塗膜くず(含有)HRMS法(※2)JIS K 5674</v>
      </c>
      <c r="DE23" s="148">
        <v>30</v>
      </c>
      <c r="DF23" s="148">
        <v>33</v>
      </c>
      <c r="EE23" s="145"/>
    </row>
    <row r="24" spans="1:135" s="142" customFormat="1" ht="18.75" customHeight="1">
      <c r="A24" s="279"/>
      <c r="B24" s="290" t="s">
        <v>381</v>
      </c>
      <c r="C24" s="320" t="s">
        <v>583</v>
      </c>
      <c r="D24" s="169"/>
      <c r="F24" s="173" t="s">
        <v>201</v>
      </c>
      <c r="G24" s="567" t="str">
        <f>Z8</f>
        <v>076-256-3918</v>
      </c>
      <c r="H24" s="577"/>
      <c r="I24" s="578"/>
      <c r="J24" s="371"/>
      <c r="K24" s="371"/>
      <c r="Y24" s="173" t="s">
        <v>597</v>
      </c>
      <c r="Z24" s="520" t="s">
        <v>831</v>
      </c>
      <c r="AA24" s="520"/>
      <c r="AB24" s="520"/>
      <c r="AC24" s="520"/>
      <c r="AD24" s="521"/>
      <c r="BE24" s="145"/>
      <c r="BJ24" s="142" t="str">
        <f>IF(D33="","目的","OK")</f>
        <v>OK</v>
      </c>
      <c r="BK24" s="143"/>
      <c r="BL24" s="129"/>
      <c r="BM24" s="129"/>
      <c r="BN24" s="129"/>
      <c r="BO24" s="129"/>
      <c r="BP24" s="129"/>
      <c r="BR24" s="129"/>
      <c r="BS24" s="129"/>
      <c r="CD24" s="148"/>
      <c r="CE24" s="148"/>
      <c r="CF24" s="148"/>
      <c r="CG24" s="148" t="s">
        <v>312</v>
      </c>
      <c r="CJ24" s="189"/>
      <c r="CX24" s="190"/>
      <c r="DC24" s="148" t="s">
        <v>575</v>
      </c>
      <c r="DD24" s="148" t="str">
        <f>$CY$11&amp;CZ13&amp;$CQ$11</f>
        <v>[低濃度ＰＣＢ第５版]塗膜くず(含有)HRMS法 (DMSO処理)(※3)JIS K 5674</v>
      </c>
      <c r="DE24" s="148">
        <v>31</v>
      </c>
      <c r="DF24" s="148">
        <v>31</v>
      </c>
      <c r="EE24" s="145"/>
    </row>
    <row r="25" spans="1:135" s="142" customFormat="1" ht="18.75" customHeight="1" thickBot="1">
      <c r="A25" s="279"/>
      <c r="B25" s="317" t="s">
        <v>382</v>
      </c>
      <c r="C25" s="318" t="s">
        <v>583</v>
      </c>
      <c r="D25" s="319"/>
      <c r="F25" s="175" t="s">
        <v>582</v>
      </c>
      <c r="G25" s="579" t="str">
        <f>IF(Z6="",Z11,Z6)</f>
        <v>Taiyo_info@etjp.eurofinsasia.com</v>
      </c>
      <c r="H25" s="580"/>
      <c r="I25" s="581"/>
      <c r="J25" s="371"/>
      <c r="K25" s="371"/>
      <c r="Y25" s="500" t="s">
        <v>783</v>
      </c>
      <c r="Z25" s="522" t="s">
        <v>831</v>
      </c>
      <c r="AA25" s="522"/>
      <c r="AB25" s="522"/>
      <c r="AC25" s="522"/>
      <c r="AD25" s="523"/>
      <c r="BE25" s="145"/>
      <c r="BG25" s="142" t="str">
        <f>IF(D24="","氏名","OK")</f>
        <v>氏名</v>
      </c>
      <c r="BJ25" s="142" t="str">
        <f>IF(D34="","件名","OK")</f>
        <v>件名</v>
      </c>
      <c r="BK25" s="143"/>
      <c r="BL25" s="129"/>
      <c r="BM25" s="129"/>
      <c r="BR25" s="142" t="s">
        <v>411</v>
      </c>
      <c r="BV25" s="142" t="s">
        <v>412</v>
      </c>
      <c r="CD25" s="148"/>
      <c r="CE25" s="148"/>
      <c r="CF25" s="148"/>
      <c r="CG25" s="148"/>
      <c r="CX25" s="190"/>
      <c r="EE25" s="145"/>
    </row>
    <row r="26" spans="1:135" s="142" customFormat="1" ht="18.75" customHeight="1" thickBot="1">
      <c r="A26" s="279"/>
      <c r="B26" s="291" t="s">
        <v>383</v>
      </c>
      <c r="C26" s="300" t="s">
        <v>583</v>
      </c>
      <c r="D26" s="174"/>
      <c r="F26" s="167" t="s">
        <v>670</v>
      </c>
      <c r="L26" s="176"/>
      <c r="BE26" s="145"/>
      <c r="BG26" s="142" t="str">
        <f>IF(D25="","郵便番号","OK")</f>
        <v>郵便番号</v>
      </c>
      <c r="BJ26" s="142" t="str">
        <f>IF(D35="","報告書宛名","OK")</f>
        <v>報告書宛名</v>
      </c>
      <c r="BK26" s="143"/>
      <c r="BL26" s="129"/>
      <c r="BM26" s="129"/>
      <c r="BR26" s="142" t="s">
        <v>432</v>
      </c>
      <c r="BT26" s="142">
        <v>6</v>
      </c>
      <c r="BV26" s="142" t="s">
        <v>432</v>
      </c>
      <c r="BX26" s="142">
        <f>COUNTIF(C33:C39,"*必須*")-IF(OR(D37=BK4,D37=BK5,D37=BK6),2,0)</f>
        <v>6</v>
      </c>
      <c r="CD26" s="148"/>
      <c r="CE26" s="148"/>
      <c r="CF26" s="148"/>
      <c r="CG26" s="148"/>
      <c r="CX26" s="190"/>
      <c r="EE26" s="145"/>
    </row>
    <row r="27" spans="1:135" s="142" customFormat="1" ht="18.75" customHeight="1">
      <c r="A27" s="279"/>
      <c r="B27" s="292" t="s">
        <v>384</v>
      </c>
      <c r="C27" s="300" t="s">
        <v>583</v>
      </c>
      <c r="D27" s="178"/>
      <c r="F27" s="582" t="s">
        <v>354</v>
      </c>
      <c r="G27" s="583"/>
      <c r="H27" s="584"/>
      <c r="I27" s="181" t="s">
        <v>508</v>
      </c>
      <c r="J27" s="372"/>
      <c r="K27" s="372"/>
      <c r="BE27" s="145"/>
      <c r="BG27" s="142" t="str">
        <f>IF(D26="","住所","OK")</f>
        <v>住所</v>
      </c>
      <c r="BJ27" s="142" t="str">
        <f>IF(D37="","搬入方法","OK")</f>
        <v>搬入方法</v>
      </c>
      <c r="BK27" s="164"/>
      <c r="BL27" s="129"/>
      <c r="BM27" s="129"/>
      <c r="BR27" s="142" t="s">
        <v>576</v>
      </c>
      <c r="BT27" s="142">
        <f>COUNTIF(BG23:BG31,"OK")</f>
        <v>0</v>
      </c>
      <c r="BV27" s="142" t="s">
        <v>576</v>
      </c>
      <c r="BX27" s="142">
        <f>COUNTIF(BJ22:BJ27,"OK")</f>
        <v>1</v>
      </c>
      <c r="CD27" s="148"/>
      <c r="CE27" s="148"/>
      <c r="CF27" s="148"/>
      <c r="CG27" s="148"/>
      <c r="CX27" s="190"/>
      <c r="EE27" s="145"/>
    </row>
    <row r="28" spans="1:135" s="142" customFormat="1" ht="18.75" customHeight="1">
      <c r="A28" s="279"/>
      <c r="B28" s="293" t="s">
        <v>377</v>
      </c>
      <c r="C28" s="321"/>
      <c r="D28" s="180"/>
      <c r="F28" s="585" t="s">
        <v>843</v>
      </c>
      <c r="G28" s="586"/>
      <c r="H28" s="587"/>
      <c r="I28" s="184"/>
      <c r="J28" s="182"/>
      <c r="K28" s="182"/>
      <c r="M28" s="168"/>
      <c r="BE28" s="145"/>
      <c r="BG28" s="142" t="str">
        <f>IF(D27="","住所","OK")</f>
        <v>住所</v>
      </c>
      <c r="BJ28" s="142" t="s">
        <v>433</v>
      </c>
      <c r="BK28" s="164"/>
      <c r="BL28" s="129"/>
      <c r="BM28" s="129"/>
      <c r="BR28" s="142" t="s">
        <v>434</v>
      </c>
      <c r="BT28" s="189">
        <f>BT26-BT27</f>
        <v>6</v>
      </c>
      <c r="BV28" s="142" t="s">
        <v>434</v>
      </c>
      <c r="BX28" s="189">
        <f>BX26-BX27</f>
        <v>5</v>
      </c>
      <c r="CD28" s="148"/>
      <c r="CE28" s="148"/>
      <c r="CF28" s="148"/>
      <c r="CG28" s="148"/>
      <c r="CX28" s="190"/>
      <c r="EE28" s="145"/>
    </row>
    <row r="29" spans="1:135" s="142" customFormat="1" ht="18.75" customHeight="1">
      <c r="A29" s="279"/>
      <c r="B29" s="294" t="s">
        <v>584</v>
      </c>
      <c r="C29" s="322" t="s">
        <v>583</v>
      </c>
      <c r="D29" s="297"/>
      <c r="F29" s="588" t="s">
        <v>844</v>
      </c>
      <c r="G29" s="586"/>
      <c r="H29" s="587"/>
      <c r="I29" s="185"/>
      <c r="J29" s="186"/>
      <c r="K29" s="186"/>
      <c r="L29" s="182"/>
      <c r="BE29" s="145"/>
      <c r="BJ29" s="142" t="str">
        <f>IF(D42="","速報納期","OK")</f>
        <v>速報納期</v>
      </c>
      <c r="BK29" s="164"/>
      <c r="BL29" s="129"/>
      <c r="BM29" s="129"/>
      <c r="BT29" s="189"/>
      <c r="CF29" s="148"/>
      <c r="CX29" s="190"/>
      <c r="EE29" s="145"/>
    </row>
    <row r="30" spans="1:135" s="142" customFormat="1" ht="18.75" customHeight="1" thickBot="1">
      <c r="A30" s="279"/>
      <c r="B30" s="352" t="s">
        <v>585</v>
      </c>
      <c r="C30" s="353" t="s">
        <v>583</v>
      </c>
      <c r="D30" s="489"/>
      <c r="F30" s="589" t="str">
        <f>"    Tel:"&amp;Z8</f>
        <v xml:space="preserve">    Tel:076-256-3918</v>
      </c>
      <c r="G30" s="590"/>
      <c r="H30" s="591"/>
      <c r="I30" s="185"/>
      <c r="J30" s="186"/>
      <c r="K30" s="186"/>
      <c r="L30" s="182"/>
      <c r="BE30" s="145"/>
      <c r="BG30" s="142" t="str">
        <f>IF(D29="","電話番号","OK")</f>
        <v>電話番号</v>
      </c>
      <c r="BK30" s="164"/>
      <c r="BL30" s="129"/>
      <c r="BM30" s="129"/>
      <c r="BR30" s="142" t="s">
        <v>433</v>
      </c>
      <c r="BT30" s="189"/>
      <c r="BV30" s="142" t="s">
        <v>435</v>
      </c>
      <c r="CF30" s="148"/>
      <c r="CX30" s="190"/>
      <c r="EE30" s="145"/>
    </row>
    <row r="31" spans="1:135" s="142" customFormat="1" ht="18.75" customHeight="1" thickBot="1">
      <c r="A31" s="279"/>
      <c r="D31" s="141"/>
      <c r="F31" s="167" t="s">
        <v>779</v>
      </c>
      <c r="L31" s="186"/>
      <c r="BE31" s="145"/>
      <c r="BG31" s="142" t="str">
        <f>IF(D30="","mail","OK")</f>
        <v>mail</v>
      </c>
      <c r="BK31" s="164"/>
      <c r="BR31" s="142" t="s">
        <v>432</v>
      </c>
      <c r="BT31" s="142">
        <v>1</v>
      </c>
      <c r="BV31" s="142" t="s">
        <v>432</v>
      </c>
      <c r="BX31" s="142">
        <v>3</v>
      </c>
      <c r="CX31" s="194"/>
      <c r="EE31" s="145"/>
    </row>
    <row r="32" spans="1:135" s="142" customFormat="1" ht="18.75" customHeight="1" thickBot="1">
      <c r="A32" s="279"/>
      <c r="B32" s="355" t="s">
        <v>412</v>
      </c>
      <c r="C32" s="162"/>
      <c r="D32" s="141"/>
      <c r="F32" s="574" t="str">
        <f>HYPERLINK("mailto:"&amp;Z10&amp;"?cc="&amp;CB3&amp;"&amp;subject="&amp;CB6&amp;"&amp;body="&amp;CB5&amp;"","メール送付先自動作成(クリック)")</f>
        <v>メール送付先自動作成(クリック)</v>
      </c>
      <c r="G32" s="575"/>
      <c r="H32" s="576"/>
      <c r="I32" s="188"/>
      <c r="J32" s="188"/>
      <c r="K32" s="188"/>
      <c r="L32" s="186"/>
      <c r="BE32" s="145"/>
      <c r="BK32" s="164"/>
      <c r="BR32" s="142" t="s">
        <v>576</v>
      </c>
      <c r="BS32" s="142">
        <f>COUNTIF(BF28:BF36,"OK")</f>
        <v>0</v>
      </c>
      <c r="BT32" s="142">
        <f>COUNTIF(BJ29:BJ32,"OK")</f>
        <v>0</v>
      </c>
      <c r="BV32" s="142" t="s">
        <v>576</v>
      </c>
      <c r="BX32" s="142">
        <f>COUNTIF(BJ35:BJ41,"OK")</f>
        <v>0</v>
      </c>
      <c r="CX32" s="194"/>
      <c r="EE32" s="145"/>
    </row>
    <row r="33" spans="1:135" s="142" customFormat="1" ht="18.75" customHeight="1" thickBot="1">
      <c r="A33" s="279"/>
      <c r="B33" s="323" t="s">
        <v>586</v>
      </c>
      <c r="C33" s="324" t="s">
        <v>583</v>
      </c>
      <c r="D33" s="329" t="s">
        <v>398</v>
      </c>
      <c r="BE33" s="145"/>
      <c r="BK33" s="143"/>
      <c r="BR33" s="142" t="s">
        <v>434</v>
      </c>
      <c r="BT33" s="189">
        <f>BT31-BT32</f>
        <v>1</v>
      </c>
      <c r="BV33" s="142" t="s">
        <v>434</v>
      </c>
      <c r="BX33" s="189">
        <f>BX31-BX32</f>
        <v>3</v>
      </c>
      <c r="CX33" s="194"/>
      <c r="EE33" s="145"/>
    </row>
    <row r="34" spans="1:135" s="142" customFormat="1" ht="18.75" customHeight="1" thickTop="1">
      <c r="A34" s="279"/>
      <c r="B34" s="306" t="s">
        <v>587</v>
      </c>
      <c r="C34" s="321" t="s">
        <v>583</v>
      </c>
      <c r="D34" s="328"/>
      <c r="L34" s="188"/>
      <c r="BE34" s="145"/>
      <c r="BJ34" s="142" t="s">
        <v>435</v>
      </c>
      <c r="BK34" s="143"/>
      <c r="CX34" s="190"/>
      <c r="EE34" s="145"/>
    </row>
    <row r="35" spans="1:135" s="142" customFormat="1" ht="18.75" customHeight="1">
      <c r="A35" s="279"/>
      <c r="B35" s="307" t="s">
        <v>588</v>
      </c>
      <c r="C35" s="312" t="s">
        <v>583</v>
      </c>
      <c r="D35" s="326"/>
      <c r="F35" s="202" t="s">
        <v>416</v>
      </c>
      <c r="G35" s="162"/>
      <c r="H35" s="162"/>
      <c r="BE35" s="145"/>
      <c r="BK35" s="143"/>
      <c r="BR35" s="142" t="s">
        <v>436</v>
      </c>
      <c r="BV35" s="142" t="s">
        <v>437</v>
      </c>
      <c r="CX35" s="190"/>
      <c r="EE35" s="145"/>
    </row>
    <row r="36" spans="1:135" s="142" customFormat="1" ht="18.75" customHeight="1">
      <c r="A36" s="279"/>
      <c r="B36" s="308" t="s">
        <v>550</v>
      </c>
      <c r="C36" s="313"/>
      <c r="D36" s="326"/>
      <c r="F36" s="203" t="s">
        <v>387</v>
      </c>
      <c r="G36" s="548"/>
      <c r="H36" s="549"/>
      <c r="I36" s="550"/>
      <c r="J36" s="373"/>
      <c r="K36" s="373"/>
      <c r="BE36" s="145"/>
      <c r="BJ36" s="142" t="str">
        <f>IF(D49="","報告書発行日","OK")</f>
        <v>報告書発行日</v>
      </c>
      <c r="BK36" s="143"/>
      <c r="BR36" s="142" t="s">
        <v>432</v>
      </c>
      <c r="BT36" s="142">
        <v>5</v>
      </c>
      <c r="BV36" s="142" t="s">
        <v>432</v>
      </c>
      <c r="BX36" s="142">
        <v>5</v>
      </c>
      <c r="CX36" s="190"/>
      <c r="EE36" s="145"/>
    </row>
    <row r="37" spans="1:135" s="142" customFormat="1" ht="18.75" customHeight="1">
      <c r="A37" s="279"/>
      <c r="B37" s="309" t="s">
        <v>589</v>
      </c>
      <c r="C37" s="314" t="s">
        <v>583</v>
      </c>
      <c r="D37" s="251"/>
      <c r="F37" s="204" t="s">
        <v>376</v>
      </c>
      <c r="G37" s="551"/>
      <c r="H37" s="552"/>
      <c r="I37" s="553"/>
      <c r="J37" s="373"/>
      <c r="K37" s="373"/>
      <c r="BE37" s="145"/>
      <c r="BJ37" s="142" t="str">
        <f>IF(D50="","発送方法","OK")</f>
        <v>発送方法</v>
      </c>
      <c r="BK37" s="143"/>
      <c r="BR37" s="142" t="s">
        <v>576</v>
      </c>
      <c r="BT37" s="142">
        <f>COUNTIF(BM43:BM51,"OK")</f>
        <v>0</v>
      </c>
      <c r="BV37" s="142" t="s">
        <v>576</v>
      </c>
      <c r="BX37" s="142">
        <f>COUNTIF(BO43:BO51,"OK")</f>
        <v>0</v>
      </c>
      <c r="CX37" s="190"/>
      <c r="EE37" s="145"/>
    </row>
    <row r="38" spans="1:135" s="142" customFormat="1" ht="18.75" customHeight="1">
      <c r="A38" s="279"/>
      <c r="B38" s="310" t="s">
        <v>590</v>
      </c>
      <c r="C38" s="315" t="s">
        <v>583</v>
      </c>
      <c r="D38" s="327"/>
      <c r="F38" s="204" t="s">
        <v>381</v>
      </c>
      <c r="G38" s="548"/>
      <c r="H38" s="549"/>
      <c r="I38" s="550"/>
      <c r="J38" s="373"/>
      <c r="K38" s="373"/>
      <c r="BE38" s="145"/>
      <c r="BJ38" s="142" t="str">
        <f>IF(D51="","部数","OK")</f>
        <v>部数</v>
      </c>
      <c r="BK38" s="143"/>
      <c r="BL38" s="129"/>
      <c r="BM38" s="129"/>
      <c r="BN38" s="129"/>
      <c r="BO38" s="129"/>
      <c r="BP38" s="129"/>
      <c r="BQ38" s="129"/>
      <c r="BR38" s="142" t="s">
        <v>434</v>
      </c>
      <c r="BS38" s="129"/>
      <c r="BT38" s="189">
        <f>BT36-BT37</f>
        <v>5</v>
      </c>
      <c r="BV38" s="142" t="s">
        <v>434</v>
      </c>
      <c r="BX38" s="189">
        <f>BX36-BX37</f>
        <v>5</v>
      </c>
      <c r="CX38" s="190"/>
      <c r="EE38" s="145"/>
    </row>
    <row r="39" spans="1:135" s="142" customFormat="1" ht="18.75" customHeight="1" thickBot="1">
      <c r="A39" s="279"/>
      <c r="B39" s="311" t="s">
        <v>591</v>
      </c>
      <c r="C39" s="316" t="s">
        <v>583</v>
      </c>
      <c r="D39" s="195"/>
      <c r="F39" s="204" t="s">
        <v>382</v>
      </c>
      <c r="G39" s="545"/>
      <c r="H39" s="546"/>
      <c r="I39" s="547"/>
      <c r="J39" s="374"/>
      <c r="K39" s="374"/>
      <c r="BE39" s="145"/>
      <c r="BK39" s="143"/>
      <c r="BL39" s="129"/>
      <c r="BM39" s="129"/>
      <c r="BN39" s="129"/>
      <c r="BO39" s="129"/>
      <c r="BP39" s="129"/>
      <c r="BQ39" s="129"/>
      <c r="BR39" s="129"/>
      <c r="BS39" s="129"/>
      <c r="CX39" s="190"/>
      <c r="EE39" s="145"/>
    </row>
    <row r="40" spans="1:135" s="142" customFormat="1" ht="18.75" customHeight="1">
      <c r="A40" s="279"/>
      <c r="B40" s="285"/>
      <c r="C40" s="285"/>
      <c r="F40" s="204" t="s">
        <v>383</v>
      </c>
      <c r="G40" s="548"/>
      <c r="H40" s="549"/>
      <c r="I40" s="550"/>
      <c r="J40" s="373"/>
      <c r="K40" s="373"/>
      <c r="BE40" s="145"/>
      <c r="BK40" s="164"/>
      <c r="BL40" s="129"/>
      <c r="BM40" s="129"/>
      <c r="BN40" s="129"/>
      <c r="BO40" s="129"/>
      <c r="BP40" s="129"/>
      <c r="BQ40" s="129"/>
      <c r="BR40" s="129"/>
      <c r="BS40" s="129"/>
      <c r="EE40" s="145"/>
    </row>
    <row r="41" spans="1:135" s="142" customFormat="1" ht="18.75" customHeight="1" thickBot="1">
      <c r="A41" s="279"/>
      <c r="B41" s="356" t="s">
        <v>413</v>
      </c>
      <c r="C41" s="196"/>
      <c r="D41" s="141"/>
      <c r="E41" s="197"/>
      <c r="F41" s="204" t="s">
        <v>384</v>
      </c>
      <c r="G41" s="551"/>
      <c r="H41" s="552"/>
      <c r="I41" s="553"/>
      <c r="J41" s="375"/>
      <c r="K41" s="375"/>
      <c r="BE41" s="145"/>
      <c r="BK41" s="164"/>
      <c r="BL41" s="129"/>
      <c r="BM41" s="129"/>
      <c r="BN41" s="129"/>
      <c r="BO41" s="129"/>
      <c r="BP41" s="129"/>
      <c r="BQ41" s="129"/>
      <c r="BR41" s="129" t="s">
        <v>438</v>
      </c>
      <c r="BS41" s="129"/>
      <c r="BV41" s="142" t="s">
        <v>577</v>
      </c>
      <c r="EE41" s="145"/>
    </row>
    <row r="42" spans="1:135" s="142" customFormat="1" ht="18.75" customHeight="1">
      <c r="A42" s="279"/>
      <c r="B42" s="330" t="s">
        <v>592</v>
      </c>
      <c r="C42" s="331" t="s">
        <v>583</v>
      </c>
      <c r="D42" s="332"/>
      <c r="E42" s="417" t="s">
        <v>484</v>
      </c>
      <c r="F42" s="206" t="s">
        <v>377</v>
      </c>
      <c r="G42" s="548"/>
      <c r="H42" s="549"/>
      <c r="I42" s="550"/>
      <c r="J42" s="373"/>
      <c r="K42" s="373"/>
      <c r="BE42" s="145"/>
      <c r="BK42" s="164"/>
      <c r="BM42" s="142" t="s">
        <v>439</v>
      </c>
      <c r="BO42" s="142" t="s">
        <v>440</v>
      </c>
      <c r="BR42" s="142" t="s">
        <v>432</v>
      </c>
      <c r="BT42" s="142">
        <v>2</v>
      </c>
      <c r="BV42" s="142" t="s">
        <v>432</v>
      </c>
      <c r="BX42" s="142">
        <v>2</v>
      </c>
      <c r="EE42" s="145"/>
    </row>
    <row r="43" spans="1:135" s="142" customFormat="1" ht="18.75" customHeight="1">
      <c r="A43" s="279"/>
      <c r="B43" s="294" t="s">
        <v>499</v>
      </c>
      <c r="C43" s="301"/>
      <c r="D43" s="333"/>
      <c r="F43" s="206" t="s">
        <v>380</v>
      </c>
      <c r="G43" s="551"/>
      <c r="H43" s="552"/>
      <c r="I43" s="553"/>
      <c r="J43" s="375"/>
      <c r="K43" s="375"/>
      <c r="BE43" s="145"/>
      <c r="BJ43" s="142" t="s">
        <v>441</v>
      </c>
      <c r="BK43" s="164"/>
      <c r="BR43" s="142" t="s">
        <v>576</v>
      </c>
      <c r="BT43" s="142">
        <f>COUNTIF(BJ44:BJ45,"OK")</f>
        <v>0</v>
      </c>
      <c r="BV43" s="142" t="s">
        <v>576</v>
      </c>
      <c r="BX43" s="142">
        <f>COUNTIF(BJ48:BJ50,"OK")</f>
        <v>0</v>
      </c>
      <c r="EE43" s="145"/>
    </row>
    <row r="44" spans="1:135" s="142" customFormat="1" ht="18.75" customHeight="1">
      <c r="A44" s="279"/>
      <c r="B44" s="295" t="s">
        <v>274</v>
      </c>
      <c r="C44" s="286"/>
      <c r="D44" s="334" t="str">
        <f>IF(D30="","「1.お客様情報」のご連絡先に速報します",D30)</f>
        <v>「1.お客様情報」のご連絡先に速報します</v>
      </c>
      <c r="I44" s="199"/>
      <c r="J44" s="199"/>
      <c r="K44" s="199"/>
      <c r="L44" s="199"/>
      <c r="BE44" s="145"/>
      <c r="BJ44" s="142" t="str">
        <f>IF(D57="","報告書送付先","OK")</f>
        <v>報告書送付先</v>
      </c>
      <c r="BK44" s="143"/>
      <c r="BR44" s="142" t="s">
        <v>434</v>
      </c>
      <c r="BS44" s="129"/>
      <c r="BT44" s="189">
        <f>BT42-BT43</f>
        <v>2</v>
      </c>
      <c r="BV44" s="142" t="s">
        <v>434</v>
      </c>
      <c r="BX44" s="189">
        <f>BX42-BX43</f>
        <v>2</v>
      </c>
      <c r="EE44" s="145"/>
    </row>
    <row r="45" spans="1:135" s="142" customFormat="1" ht="18.75" customHeight="1">
      <c r="A45" s="279"/>
      <c r="B45" s="295" t="s">
        <v>203</v>
      </c>
      <c r="C45" s="286"/>
      <c r="D45" s="333"/>
      <c r="F45" s="562" t="s">
        <v>417</v>
      </c>
      <c r="G45" s="563"/>
      <c r="H45" s="563"/>
      <c r="BE45" s="145"/>
      <c r="BJ45" s="142" t="str">
        <f>IF(D58="","請求書送付先","OK")</f>
        <v>請求書送付先</v>
      </c>
      <c r="BK45" s="143"/>
      <c r="BM45" s="142" t="str">
        <f>IF(G38="","氏名","OK")</f>
        <v>氏名</v>
      </c>
      <c r="BO45" s="142" t="str">
        <f>IF(G48="","氏名","OK")</f>
        <v>氏名</v>
      </c>
      <c r="EE45" s="145"/>
    </row>
    <row r="46" spans="1:135" s="142" customFormat="1" ht="18.75" customHeight="1" thickBot="1">
      <c r="A46" s="279"/>
      <c r="B46" s="335" t="s">
        <v>204</v>
      </c>
      <c r="C46" s="336"/>
      <c r="D46" s="337"/>
      <c r="E46" s="197"/>
      <c r="F46" s="204" t="s">
        <v>375</v>
      </c>
      <c r="G46" s="557"/>
      <c r="H46" s="557"/>
      <c r="I46" s="556"/>
      <c r="J46" s="373"/>
      <c r="K46" s="373"/>
      <c r="BE46" s="145"/>
      <c r="BK46" s="143"/>
      <c r="BM46" s="142" t="str">
        <f>IF(G39="","郵便番号","OK")</f>
        <v>郵便番号</v>
      </c>
      <c r="BO46" s="142" t="str">
        <f>IF(G49="","郵便番号","OK")</f>
        <v>郵便番号</v>
      </c>
      <c r="EE46" s="145"/>
    </row>
    <row r="47" spans="1:135" s="142" customFormat="1" ht="18.75" customHeight="1">
      <c r="A47" s="279"/>
      <c r="B47" s="279"/>
      <c r="C47" s="302"/>
      <c r="E47" s="197"/>
      <c r="F47" s="204" t="s">
        <v>376</v>
      </c>
      <c r="G47" s="554"/>
      <c r="H47" s="555"/>
      <c r="I47" s="556"/>
      <c r="J47" s="373"/>
      <c r="K47" s="373"/>
      <c r="BE47" s="145"/>
      <c r="BJ47" s="142" t="s">
        <v>444</v>
      </c>
      <c r="BK47" s="143"/>
      <c r="BM47" s="142" t="str">
        <f>IF(G40="","住所","OK")</f>
        <v>住所</v>
      </c>
      <c r="BO47" s="142" t="str">
        <f>IF(G50="","住所","OK")</f>
        <v>住所</v>
      </c>
      <c r="EE47" s="145"/>
    </row>
    <row r="48" spans="1:135" s="142" customFormat="1" ht="18.75" customHeight="1" thickBot="1">
      <c r="A48" s="279"/>
      <c r="B48" s="356" t="s">
        <v>457</v>
      </c>
      <c r="C48" s="304"/>
      <c r="F48" s="204" t="s">
        <v>381</v>
      </c>
      <c r="G48" s="554"/>
      <c r="H48" s="555"/>
      <c r="I48" s="556"/>
      <c r="J48" s="373"/>
      <c r="K48" s="373"/>
      <c r="BE48" s="145"/>
      <c r="BJ48" s="142" t="str">
        <f>IF(D62="","試料の返却","OK")</f>
        <v>試料の返却</v>
      </c>
      <c r="BK48" s="143"/>
      <c r="BM48" s="142" t="str">
        <f>IF(G41="","住所","OK")</f>
        <v>住所</v>
      </c>
      <c r="BO48" s="142" t="str">
        <f>IF(G51="","住所","OK")</f>
        <v>住所</v>
      </c>
      <c r="BR48" s="142" t="s">
        <v>442</v>
      </c>
      <c r="BU48" s="208">
        <f>COUNTIF(B69:B168,"&lt;&gt;")</f>
        <v>0</v>
      </c>
      <c r="EE48" s="145"/>
    </row>
    <row r="49" spans="1:147" s="142" customFormat="1" ht="18.75" customHeight="1">
      <c r="A49" s="279"/>
      <c r="B49" s="330" t="s">
        <v>593</v>
      </c>
      <c r="C49" s="331" t="s">
        <v>583</v>
      </c>
      <c r="D49" s="332"/>
      <c r="E49" s="200"/>
      <c r="F49" s="204" t="s">
        <v>388</v>
      </c>
      <c r="G49" s="557"/>
      <c r="H49" s="558"/>
      <c r="I49" s="556"/>
      <c r="J49" s="374"/>
      <c r="K49" s="374"/>
      <c r="BE49" s="145"/>
      <c r="BJ49" s="142" t="str">
        <f>IF(D63="","返送先","OK")</f>
        <v>返送先</v>
      </c>
      <c r="BK49" s="143"/>
      <c r="EE49" s="145"/>
    </row>
    <row r="50" spans="1:147" s="142" customFormat="1" ht="18.75" customHeight="1">
      <c r="A50" s="279"/>
      <c r="B50" s="516" t="s">
        <v>827</v>
      </c>
      <c r="C50" s="301" t="s">
        <v>583</v>
      </c>
      <c r="D50" s="333"/>
      <c r="E50" s="621" t="str">
        <f>IF(D50=BM3,"電子報告書メール宛先は規約上速報メールあて先1のみとなります。","")</f>
        <v/>
      </c>
      <c r="F50" s="204" t="s">
        <v>389</v>
      </c>
      <c r="G50" s="554"/>
      <c r="H50" s="555"/>
      <c r="I50" s="556"/>
      <c r="J50" s="373"/>
      <c r="K50" s="373"/>
      <c r="BE50" s="145"/>
      <c r="BL50" s="143"/>
      <c r="EE50" s="145"/>
    </row>
    <row r="51" spans="1:147" s="142" customFormat="1" ht="18.75" customHeight="1">
      <c r="A51" s="279"/>
      <c r="B51" s="295" t="s">
        <v>595</v>
      </c>
      <c r="C51" s="286" t="str">
        <f>IF(D50=BM3,"",C50)</f>
        <v>必須</v>
      </c>
      <c r="D51" s="251"/>
      <c r="E51" s="621"/>
      <c r="F51" s="204" t="s">
        <v>390</v>
      </c>
      <c r="G51" s="554"/>
      <c r="H51" s="555"/>
      <c r="I51" s="556"/>
      <c r="J51" s="375"/>
      <c r="K51" s="375"/>
      <c r="O51" s="162"/>
      <c r="BE51" s="145"/>
      <c r="BL51" s="143"/>
      <c r="BN51" s="142" t="str">
        <f>IF(G43="","電話番号","OK")</f>
        <v>電話番号</v>
      </c>
      <c r="BP51" s="142" t="str">
        <f>IF(G53="","電話番号","OK")</f>
        <v>電話番号</v>
      </c>
      <c r="EE51" s="145"/>
    </row>
    <row r="52" spans="1:147" s="142" customFormat="1" ht="18.75" customHeight="1">
      <c r="A52" s="279"/>
      <c r="B52" s="294" t="s">
        <v>265</v>
      </c>
      <c r="C52" s="301"/>
      <c r="D52" s="251"/>
      <c r="E52" s="621"/>
      <c r="F52" s="204" t="s">
        <v>391</v>
      </c>
      <c r="G52" s="554"/>
      <c r="H52" s="555"/>
      <c r="I52" s="556"/>
      <c r="J52" s="373"/>
      <c r="K52" s="373"/>
      <c r="O52" s="199"/>
      <c r="V52" s="199"/>
      <c r="W52" s="199"/>
      <c r="X52" s="199"/>
      <c r="BE52" s="145"/>
      <c r="BL52" s="143"/>
      <c r="EE52" s="145"/>
    </row>
    <row r="53" spans="1:147" s="142" customFormat="1" ht="18.75" customHeight="1" thickBot="1">
      <c r="A53" s="279"/>
      <c r="B53" s="338" t="s">
        <v>199</v>
      </c>
      <c r="C53" s="339"/>
      <c r="D53" s="340"/>
      <c r="E53" s="198"/>
      <c r="F53" s="204" t="s">
        <v>380</v>
      </c>
      <c r="G53" s="559"/>
      <c r="H53" s="560"/>
      <c r="I53" s="561"/>
      <c r="J53" s="371"/>
      <c r="K53" s="371"/>
      <c r="O53" s="198"/>
      <c r="V53" s="199"/>
      <c r="W53" s="199"/>
      <c r="X53" s="199"/>
      <c r="BE53" s="145"/>
      <c r="BL53" s="143"/>
      <c r="CO53" s="252"/>
      <c r="CP53" s="252"/>
      <c r="DG53" s="252"/>
      <c r="EE53" s="145"/>
    </row>
    <row r="54" spans="1:147" s="142" customFormat="1" ht="18.75" hidden="1" customHeight="1" thickBot="1">
      <c r="A54" s="280"/>
      <c r="B54" s="352" t="s">
        <v>264</v>
      </c>
      <c r="C54" s="509"/>
      <c r="D54" s="510"/>
      <c r="E54" s="198"/>
      <c r="O54" s="198"/>
      <c r="V54" s="199"/>
      <c r="W54" s="199"/>
      <c r="X54" s="199"/>
      <c r="AU54" s="252"/>
      <c r="BE54" s="145"/>
      <c r="BL54" s="143"/>
      <c r="CE54" s="252"/>
      <c r="CF54" s="252"/>
      <c r="CH54" s="252"/>
      <c r="CI54" s="252"/>
      <c r="CM54" s="252"/>
      <c r="CN54" s="252"/>
      <c r="CO54" s="252"/>
      <c r="CP54" s="252"/>
      <c r="CS54" s="252"/>
      <c r="CT54" s="252"/>
      <c r="CU54" s="252"/>
      <c r="CV54" s="252"/>
      <c r="CW54" s="252"/>
      <c r="CX54" s="252"/>
      <c r="DL54" s="252"/>
      <c r="DM54" s="252"/>
      <c r="DN54" s="252"/>
      <c r="DO54" s="252"/>
      <c r="DP54" s="252"/>
      <c r="DQ54" s="252"/>
      <c r="DR54" s="252"/>
      <c r="DS54" s="252"/>
      <c r="DT54" s="252"/>
      <c r="DU54" s="252"/>
      <c r="DV54" s="252"/>
      <c r="DW54" s="252"/>
      <c r="DX54" s="252"/>
      <c r="DY54" s="252"/>
      <c r="DZ54" s="252"/>
      <c r="EA54" s="252"/>
      <c r="EB54" s="252"/>
      <c r="EC54" s="252"/>
      <c r="ED54" s="252"/>
      <c r="EE54" s="434"/>
      <c r="EF54" s="252"/>
      <c r="EG54" s="252"/>
      <c r="EH54" s="252"/>
      <c r="EI54" s="252"/>
      <c r="EJ54" s="252"/>
      <c r="EK54" s="252"/>
      <c r="EL54" s="252"/>
      <c r="EM54" s="252"/>
      <c r="EN54" s="252"/>
      <c r="EO54" s="252"/>
      <c r="EP54" s="252"/>
      <c r="EQ54" s="252"/>
    </row>
    <row r="55" spans="1:147" s="142" customFormat="1" ht="18.75" customHeight="1">
      <c r="A55" s="279"/>
      <c r="C55" s="285"/>
      <c r="E55" s="198"/>
      <c r="F55" s="202" t="s">
        <v>601</v>
      </c>
      <c r="G55" s="202"/>
      <c r="H55" s="202"/>
      <c r="I55" s="202"/>
      <c r="J55" s="162"/>
      <c r="K55" s="162"/>
      <c r="L55" s="162"/>
      <c r="M55" s="162"/>
      <c r="V55" s="205"/>
      <c r="W55" s="205"/>
      <c r="X55" s="205"/>
      <c r="BE55" s="145"/>
      <c r="BL55" s="143"/>
      <c r="CJ55" s="252"/>
      <c r="CK55" s="252"/>
      <c r="CM55" s="252"/>
      <c r="CN55" s="252"/>
      <c r="DH55" s="252"/>
      <c r="DI55" s="252"/>
      <c r="DJ55" s="252"/>
      <c r="DK55" s="252"/>
      <c r="EE55" s="145"/>
    </row>
    <row r="56" spans="1:147" s="252" customFormat="1" ht="18.75" customHeight="1" thickBot="1">
      <c r="A56" s="279"/>
      <c r="B56" s="356" t="s">
        <v>414</v>
      </c>
      <c r="C56" s="304"/>
      <c r="D56" s="142"/>
      <c r="E56" s="142"/>
      <c r="F56" s="432" t="s">
        <v>375</v>
      </c>
      <c r="G56" s="548"/>
      <c r="H56" s="549"/>
      <c r="I56" s="614"/>
      <c r="J56" s="376"/>
      <c r="K56" s="376"/>
      <c r="L56" s="142"/>
      <c r="M56" s="142"/>
      <c r="N56" s="142"/>
      <c r="O56" s="142"/>
      <c r="P56" s="142"/>
      <c r="Q56" s="142"/>
      <c r="R56" s="142"/>
      <c r="S56" s="142"/>
      <c r="T56" s="142"/>
      <c r="U56" s="142"/>
      <c r="V56" s="199"/>
      <c r="W56" s="199"/>
      <c r="X56" s="199"/>
      <c r="Y56" s="142"/>
      <c r="Z56" s="14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5"/>
      <c r="BF56" s="142"/>
      <c r="BG56" s="142"/>
      <c r="BH56" s="142"/>
      <c r="BI56" s="142"/>
      <c r="BJ56" s="142"/>
      <c r="BK56" s="142"/>
      <c r="BL56" s="143"/>
      <c r="BM56" s="142"/>
      <c r="BN56" s="142"/>
      <c r="BO56" s="142"/>
      <c r="BP56" s="142"/>
      <c r="BQ56" s="142"/>
      <c r="BR56" s="142"/>
      <c r="BS56" s="142"/>
      <c r="BU56" s="142"/>
      <c r="BV56" s="142"/>
      <c r="BW56" s="142"/>
      <c r="BX56" s="142"/>
      <c r="BY56" s="142"/>
      <c r="BZ56" s="142"/>
      <c r="CA56" s="142"/>
      <c r="CD56" s="142"/>
      <c r="CE56" s="142"/>
      <c r="CF56" s="142"/>
      <c r="CH56" s="142"/>
      <c r="CI56" s="142"/>
      <c r="CJ56" s="142"/>
      <c r="CK56" s="142"/>
      <c r="CL56" s="142"/>
      <c r="CM56" s="142"/>
      <c r="CN56" s="142"/>
      <c r="CO56" s="142"/>
      <c r="CP56" s="142"/>
      <c r="CQ56" s="142"/>
      <c r="CR56" s="142"/>
      <c r="CS56" s="142"/>
      <c r="CT56" s="142"/>
      <c r="CU56" s="142"/>
      <c r="CV56" s="142"/>
      <c r="CW56" s="142"/>
      <c r="CX56" s="142"/>
      <c r="CY56" s="142"/>
      <c r="CZ56" s="142"/>
      <c r="DA56" s="142"/>
      <c r="DB56" s="142"/>
      <c r="DC56" s="142"/>
      <c r="DD56" s="142"/>
      <c r="DE56" s="142"/>
      <c r="DF56" s="142"/>
      <c r="DG56" s="142"/>
      <c r="DH56" s="142"/>
      <c r="DI56" s="142"/>
      <c r="DJ56" s="142"/>
      <c r="DK56" s="142"/>
      <c r="DL56" s="142"/>
      <c r="DM56" s="142"/>
      <c r="DN56" s="142"/>
      <c r="DO56" s="142"/>
      <c r="DP56" s="142"/>
      <c r="DQ56" s="142"/>
      <c r="DR56" s="142"/>
      <c r="DS56" s="142"/>
      <c r="DT56" s="142"/>
      <c r="DU56" s="142"/>
      <c r="DV56" s="142"/>
      <c r="DW56" s="142"/>
      <c r="DX56" s="142"/>
      <c r="DY56" s="142"/>
      <c r="DZ56" s="142"/>
      <c r="EA56" s="142"/>
      <c r="EB56" s="142"/>
      <c r="EC56" s="142"/>
      <c r="ED56" s="142"/>
      <c r="EE56" s="145"/>
      <c r="EF56" s="142"/>
      <c r="EG56" s="142"/>
      <c r="EH56" s="142"/>
      <c r="EI56" s="142"/>
      <c r="EJ56" s="142"/>
      <c r="EK56" s="142"/>
      <c r="EL56" s="142"/>
      <c r="EM56" s="142"/>
      <c r="EN56" s="142"/>
      <c r="EO56" s="142"/>
      <c r="EP56" s="142"/>
      <c r="EQ56" s="142"/>
    </row>
    <row r="57" spans="1:147" s="142" customFormat="1" ht="18.75" customHeight="1">
      <c r="A57" s="279"/>
      <c r="B57" s="342" t="s">
        <v>596</v>
      </c>
      <c r="C57" s="343" t="s">
        <v>583</v>
      </c>
      <c r="D57" s="344"/>
      <c r="E57" s="341"/>
      <c r="F57" s="432" t="s">
        <v>376</v>
      </c>
      <c r="G57" s="542"/>
      <c r="H57" s="543"/>
      <c r="I57" s="544"/>
      <c r="J57" s="376"/>
      <c r="K57" s="376"/>
      <c r="V57" s="199"/>
      <c r="W57" s="199"/>
      <c r="X57" s="199"/>
      <c r="BE57" s="145"/>
      <c r="BF57" s="252"/>
      <c r="BG57" s="252"/>
      <c r="BH57" s="252"/>
      <c r="BI57" s="252"/>
      <c r="BJ57" s="252"/>
      <c r="BL57" s="143"/>
      <c r="BM57" s="252"/>
      <c r="BN57" s="252"/>
      <c r="BO57" s="252"/>
      <c r="BP57" s="252"/>
      <c r="BR57" s="252"/>
      <c r="BS57" s="252"/>
      <c r="BU57" s="252"/>
      <c r="BV57" s="252"/>
      <c r="BW57" s="252"/>
      <c r="BX57" s="252"/>
      <c r="BY57" s="252"/>
      <c r="BZ57" s="252"/>
      <c r="CA57" s="252"/>
      <c r="EE57" s="145"/>
    </row>
    <row r="58" spans="1:147" s="142" customFormat="1" ht="18.75" customHeight="1">
      <c r="A58" s="279"/>
      <c r="B58" s="306" t="s">
        <v>597</v>
      </c>
      <c r="C58" s="305" t="s">
        <v>583</v>
      </c>
      <c r="D58" s="251"/>
      <c r="E58" s="198"/>
      <c r="F58" s="432" t="s">
        <v>381</v>
      </c>
      <c r="G58" s="542"/>
      <c r="H58" s="543"/>
      <c r="I58" s="544"/>
      <c r="J58" s="376"/>
      <c r="K58" s="376"/>
      <c r="V58" s="199"/>
      <c r="W58" s="199"/>
      <c r="X58" s="199"/>
      <c r="AY58" s="252"/>
      <c r="AZ58" s="252"/>
      <c r="BA58" s="252"/>
      <c r="BB58" s="252"/>
      <c r="BC58" s="252"/>
      <c r="BD58" s="252"/>
      <c r="BE58" s="145"/>
      <c r="BK58" s="252"/>
      <c r="BL58" s="143"/>
      <c r="BQ58" s="252"/>
      <c r="CD58" s="252"/>
      <c r="EE58" s="145"/>
    </row>
    <row r="59" spans="1:147" s="142" customFormat="1" ht="18.75" customHeight="1" thickBot="1">
      <c r="A59" s="279"/>
      <c r="B59" s="345" t="s">
        <v>250</v>
      </c>
      <c r="C59" s="346"/>
      <c r="D59" s="347"/>
      <c r="E59" s="207"/>
      <c r="F59" s="432" t="s">
        <v>388</v>
      </c>
      <c r="G59" s="548"/>
      <c r="H59" s="549"/>
      <c r="I59" s="614"/>
      <c r="J59" s="377"/>
      <c r="K59" s="377"/>
      <c r="BE59" s="434"/>
      <c r="BL59" s="143"/>
      <c r="EE59" s="145"/>
    </row>
    <row r="60" spans="1:147" s="142" customFormat="1" ht="18.75" customHeight="1">
      <c r="A60" s="279"/>
      <c r="B60" s="197"/>
      <c r="C60" s="287"/>
      <c r="E60" s="207"/>
      <c r="F60" s="432" t="s">
        <v>389</v>
      </c>
      <c r="G60" s="542"/>
      <c r="H60" s="543"/>
      <c r="I60" s="544"/>
      <c r="J60" s="376"/>
      <c r="K60" s="376"/>
      <c r="AV60" s="252"/>
      <c r="AW60" s="252"/>
      <c r="BE60" s="145"/>
      <c r="BL60" s="143"/>
      <c r="EE60" s="145"/>
    </row>
    <row r="61" spans="1:147" s="142" customFormat="1" ht="18.75" customHeight="1" thickBot="1">
      <c r="A61" s="279"/>
      <c r="B61" s="355" t="s">
        <v>415</v>
      </c>
      <c r="C61" s="303"/>
      <c r="E61" s="207"/>
      <c r="F61" s="432" t="s">
        <v>390</v>
      </c>
      <c r="G61" s="542"/>
      <c r="H61" s="543"/>
      <c r="I61" s="544"/>
      <c r="J61" s="378"/>
      <c r="K61" s="378"/>
      <c r="O61" s="162"/>
      <c r="AX61" s="252"/>
      <c r="BE61" s="145"/>
      <c r="BL61" s="143"/>
      <c r="EE61" s="145"/>
    </row>
    <row r="62" spans="1:147" s="142" customFormat="1" ht="18.75" customHeight="1">
      <c r="A62" s="279"/>
      <c r="B62" s="348" t="s">
        <v>598</v>
      </c>
      <c r="C62" s="349" t="s">
        <v>583</v>
      </c>
      <c r="D62" s="325"/>
      <c r="E62" s="207"/>
      <c r="F62" s="432" t="s">
        <v>391</v>
      </c>
      <c r="G62" s="542"/>
      <c r="H62" s="543"/>
      <c r="I62" s="544"/>
      <c r="J62" s="376"/>
      <c r="K62" s="376"/>
      <c r="O62" s="199"/>
      <c r="BE62" s="145"/>
      <c r="BL62" s="143"/>
      <c r="EE62" s="145"/>
    </row>
    <row r="63" spans="1:147" s="142" customFormat="1" ht="18.75" customHeight="1" thickBot="1">
      <c r="A63" s="279"/>
      <c r="B63" s="350" t="s">
        <v>599</v>
      </c>
      <c r="C63" s="351" t="s">
        <v>583</v>
      </c>
      <c r="D63" s="340"/>
      <c r="E63" s="200"/>
      <c r="F63" s="432" t="s">
        <v>380</v>
      </c>
      <c r="G63" s="609"/>
      <c r="H63" s="610"/>
      <c r="I63" s="611"/>
      <c r="J63" s="376"/>
      <c r="K63" s="376"/>
      <c r="O63" s="198"/>
      <c r="BE63" s="145"/>
      <c r="BL63" s="143"/>
      <c r="EE63" s="145"/>
    </row>
    <row r="64" spans="1:147" s="142" customFormat="1" ht="18.75" customHeight="1">
      <c r="A64" s="279"/>
      <c r="B64" s="187"/>
      <c r="C64" s="187"/>
      <c r="E64" s="200"/>
      <c r="F64" s="635" t="s">
        <v>703</v>
      </c>
      <c r="G64" s="635"/>
      <c r="H64" s="635"/>
      <c r="BE64" s="145"/>
      <c r="BL64" s="143"/>
      <c r="EE64" s="145"/>
    </row>
    <row r="65" spans="1:135" s="142" customFormat="1" ht="18.75" customHeight="1" thickBot="1">
      <c r="A65" s="279"/>
      <c r="B65" s="418" t="s">
        <v>600</v>
      </c>
      <c r="C65" s="209"/>
      <c r="D65" s="367" t="s">
        <v>351</v>
      </c>
      <c r="E65" s="200"/>
      <c r="F65" s="636"/>
      <c r="G65" s="636"/>
      <c r="H65" s="636"/>
      <c r="I65" s="617" t="s">
        <v>642</v>
      </c>
      <c r="J65" s="617"/>
      <c r="K65" s="617"/>
      <c r="L65" s="617"/>
      <c r="M65" s="617"/>
      <c r="N65" s="617"/>
      <c r="O65" s="617"/>
      <c r="P65" s="617"/>
      <c r="Q65" s="617"/>
      <c r="R65" s="617"/>
      <c r="S65" s="617"/>
      <c r="T65" s="617"/>
      <c r="U65" s="617"/>
      <c r="BE65" s="145"/>
      <c r="BL65" s="143"/>
      <c r="EE65" s="145"/>
    </row>
    <row r="66" spans="1:135" s="142" customFormat="1" ht="18.75" customHeight="1">
      <c r="A66" s="419" t="s">
        <v>664</v>
      </c>
      <c r="B66" s="210"/>
      <c r="C66" s="210"/>
      <c r="D66" s="358" t="str">
        <f>"目的："&amp;D33</f>
        <v>目的：（１）ＰＣＢ廃棄物に該当しないかの確認</v>
      </c>
      <c r="E66" s="211">
        <f>IF($D$33=$CH$2,2,IF($D$33=$CH$3,3,4))</f>
        <v>2</v>
      </c>
      <c r="F66" s="640" t="s">
        <v>602</v>
      </c>
      <c r="G66" s="641"/>
      <c r="H66" s="638" t="s">
        <v>366</v>
      </c>
      <c r="I66" s="618" t="s">
        <v>704</v>
      </c>
      <c r="J66" s="619"/>
      <c r="K66" s="619"/>
      <c r="L66" s="620"/>
      <c r="M66" s="627" t="s">
        <v>705</v>
      </c>
      <c r="N66" s="632" t="s">
        <v>706</v>
      </c>
      <c r="O66" s="632"/>
      <c r="P66" s="632"/>
      <c r="Q66" s="632"/>
      <c r="R66" s="632"/>
      <c r="S66" s="632"/>
      <c r="T66" s="632"/>
      <c r="U66" s="618"/>
      <c r="V66" s="627" t="s">
        <v>501</v>
      </c>
      <c r="W66" s="629" t="s">
        <v>392</v>
      </c>
      <c r="BE66" s="145"/>
      <c r="BK66" s="143"/>
      <c r="EE66" s="145"/>
    </row>
    <row r="67" spans="1:135" s="142" customFormat="1" ht="18.75" customHeight="1">
      <c r="A67" s="622" t="s">
        <v>665</v>
      </c>
      <c r="B67" s="626" t="s">
        <v>579</v>
      </c>
      <c r="C67" s="616"/>
      <c r="D67" s="212" t="s">
        <v>298</v>
      </c>
      <c r="E67" s="213" t="s">
        <v>290</v>
      </c>
      <c r="F67" s="642"/>
      <c r="G67" s="643"/>
      <c r="H67" s="639"/>
      <c r="I67" s="214" t="s">
        <v>349</v>
      </c>
      <c r="J67" s="214" t="s">
        <v>609</v>
      </c>
      <c r="K67" s="214" t="s">
        <v>610</v>
      </c>
      <c r="L67" s="414" t="s">
        <v>611</v>
      </c>
      <c r="M67" s="637"/>
      <c r="N67" s="414" t="s">
        <v>291</v>
      </c>
      <c r="O67" s="215" t="s">
        <v>292</v>
      </c>
      <c r="P67" s="216" t="s">
        <v>293</v>
      </c>
      <c r="Q67" s="414" t="s">
        <v>295</v>
      </c>
      <c r="R67" s="631" t="s">
        <v>296</v>
      </c>
      <c r="S67" s="631"/>
      <c r="T67" s="631"/>
      <c r="U67" s="217" t="s">
        <v>342</v>
      </c>
      <c r="V67" s="628"/>
      <c r="W67" s="630"/>
      <c r="BE67" s="145"/>
      <c r="BK67" s="143"/>
      <c r="EE67" s="145"/>
    </row>
    <row r="68" spans="1:135" s="142" customFormat="1" ht="57.75" customHeight="1">
      <c r="A68" s="623"/>
      <c r="B68" s="615" t="s">
        <v>606</v>
      </c>
      <c r="C68" s="616"/>
      <c r="D68" s="218" t="s">
        <v>350</v>
      </c>
      <c r="E68" s="368" t="s">
        <v>607</v>
      </c>
      <c r="F68" s="363" t="s">
        <v>604</v>
      </c>
      <c r="G68" s="219" t="s">
        <v>510</v>
      </c>
      <c r="H68" s="220" t="s">
        <v>341</v>
      </c>
      <c r="I68" s="360" t="s">
        <v>762</v>
      </c>
      <c r="J68" s="360" t="s">
        <v>613</v>
      </c>
      <c r="K68" s="360" t="s">
        <v>614</v>
      </c>
      <c r="L68" s="359" t="s">
        <v>740</v>
      </c>
      <c r="M68" s="361" t="s">
        <v>603</v>
      </c>
      <c r="N68" s="220" t="s">
        <v>754</v>
      </c>
      <c r="O68" s="221" t="s">
        <v>447</v>
      </c>
      <c r="P68" s="222" t="s">
        <v>341</v>
      </c>
      <c r="Q68" s="223" t="s">
        <v>448</v>
      </c>
      <c r="R68" s="366" t="s">
        <v>605</v>
      </c>
      <c r="S68" s="224" t="s">
        <v>300</v>
      </c>
      <c r="T68" s="225" t="s">
        <v>301</v>
      </c>
      <c r="U68" s="226" t="s">
        <v>340</v>
      </c>
      <c r="V68" s="364" t="s">
        <v>509</v>
      </c>
      <c r="W68" s="365" t="s">
        <v>710</v>
      </c>
      <c r="BE68" s="145"/>
      <c r="BK68" s="143"/>
      <c r="EE68" s="145"/>
    </row>
    <row r="69" spans="1:135" s="142" customFormat="1" ht="18.75" customHeight="1">
      <c r="A69" s="227">
        <v>1</v>
      </c>
      <c r="B69" s="612"/>
      <c r="C69" s="613"/>
      <c r="D69" s="228"/>
      <c r="E69" s="229"/>
      <c r="F69" s="229"/>
      <c r="G69" s="420" t="str">
        <f>IF(F69="","",VLOOKUP($F69,注文フォーム!$CY$3:$DC$20,$E$66+1,FALSE))</f>
        <v/>
      </c>
      <c r="H69" s="283"/>
      <c r="I69" s="230"/>
      <c r="J69" s="230"/>
      <c r="K69" s="230"/>
      <c r="L69" s="230"/>
      <c r="M69" s="362"/>
      <c r="N69" s="231"/>
      <c r="O69" s="232"/>
      <c r="P69" s="233"/>
      <c r="Q69" s="234"/>
      <c r="R69" s="436"/>
      <c r="S69" s="236"/>
      <c r="T69" s="237"/>
      <c r="U69" s="230"/>
      <c r="V69" s="501"/>
      <c r="W69" s="240"/>
      <c r="BE69" s="145"/>
      <c r="BK69" s="143"/>
      <c r="EE69" s="145"/>
    </row>
    <row r="70" spans="1:135" s="142" customFormat="1" ht="18.75" customHeight="1">
      <c r="A70" s="241">
        <v>2</v>
      </c>
      <c r="B70" s="612"/>
      <c r="C70" s="613"/>
      <c r="D70" s="228"/>
      <c r="E70" s="229"/>
      <c r="F70" s="229"/>
      <c r="G70" s="420" t="str">
        <f>IF(F70="","",VLOOKUP($F70,注文フォーム!$CY$3:$DC$20,$E$66+1,FALSE))</f>
        <v/>
      </c>
      <c r="H70" s="283"/>
      <c r="I70" s="242"/>
      <c r="J70" s="230"/>
      <c r="K70" s="230"/>
      <c r="L70" s="230"/>
      <c r="M70" s="362"/>
      <c r="N70" s="243"/>
      <c r="O70" s="244"/>
      <c r="P70" s="245"/>
      <c r="Q70" s="425"/>
      <c r="R70" s="437"/>
      <c r="S70" s="236"/>
      <c r="T70" s="248"/>
      <c r="U70" s="242"/>
      <c r="V70" s="502"/>
      <c r="W70" s="251"/>
      <c r="BE70" s="145"/>
      <c r="BK70" s="143"/>
      <c r="EE70" s="145"/>
    </row>
    <row r="71" spans="1:135" s="142" customFormat="1" ht="18.75" customHeight="1">
      <c r="A71" s="241">
        <v>3</v>
      </c>
      <c r="B71" s="612"/>
      <c r="C71" s="613"/>
      <c r="D71" s="228"/>
      <c r="E71" s="229"/>
      <c r="F71" s="229"/>
      <c r="G71" s="420" t="str">
        <f>IF(F71="","",VLOOKUP($F71,注文フォーム!$CY$3:$DC$20,$E$66+1,FALSE))</f>
        <v/>
      </c>
      <c r="H71" s="283"/>
      <c r="I71" s="242"/>
      <c r="J71" s="230"/>
      <c r="K71" s="230"/>
      <c r="L71" s="230"/>
      <c r="M71" s="362"/>
      <c r="N71" s="243"/>
      <c r="O71" s="253"/>
      <c r="P71" s="245"/>
      <c r="Q71" s="425"/>
      <c r="R71" s="437"/>
      <c r="S71" s="236"/>
      <c r="T71" s="248"/>
      <c r="U71" s="242"/>
      <c r="V71" s="502"/>
      <c r="W71" s="251"/>
      <c r="BE71" s="145"/>
      <c r="BK71" s="143"/>
      <c r="EE71" s="145"/>
    </row>
    <row r="72" spans="1:135" s="142" customFormat="1" ht="18.75" customHeight="1">
      <c r="A72" s="241">
        <v>4</v>
      </c>
      <c r="B72" s="612"/>
      <c r="C72" s="613"/>
      <c r="D72" s="228"/>
      <c r="E72" s="229"/>
      <c r="F72" s="282"/>
      <c r="G72" s="421" t="str">
        <f>IF(F72="","",VLOOKUP($F72,注文フォーム!$CY$3:$DC$20,$E$66+1,FALSE))</f>
        <v/>
      </c>
      <c r="H72" s="283"/>
      <c r="I72" s="242"/>
      <c r="J72" s="230"/>
      <c r="K72" s="230"/>
      <c r="L72" s="230"/>
      <c r="M72" s="362"/>
      <c r="N72" s="243"/>
      <c r="O72" s="253"/>
      <c r="P72" s="245"/>
      <c r="Q72" s="425"/>
      <c r="R72" s="437"/>
      <c r="S72" s="236"/>
      <c r="T72" s="248"/>
      <c r="U72" s="242"/>
      <c r="V72" s="502"/>
      <c r="W72" s="251"/>
      <c r="BE72" s="145"/>
      <c r="BK72" s="143"/>
      <c r="CY72" s="252"/>
      <c r="CZ72" s="252"/>
      <c r="DA72" s="252"/>
      <c r="DB72" s="252"/>
      <c r="EE72" s="145"/>
    </row>
    <row r="73" spans="1:135" s="142" customFormat="1" ht="18.75" customHeight="1">
      <c r="A73" s="241">
        <v>5</v>
      </c>
      <c r="B73" s="612"/>
      <c r="C73" s="613"/>
      <c r="D73" s="228"/>
      <c r="E73" s="229"/>
      <c r="F73" s="282"/>
      <c r="G73" s="421" t="str">
        <f>IF(F73="","",VLOOKUP($F73,注文フォーム!$CY$3:$DC$20,$E$66+1,FALSE))</f>
        <v/>
      </c>
      <c r="H73" s="283"/>
      <c r="I73" s="242"/>
      <c r="J73" s="230"/>
      <c r="K73" s="230"/>
      <c r="L73" s="230"/>
      <c r="M73" s="362"/>
      <c r="N73" s="243"/>
      <c r="O73" s="253"/>
      <c r="P73" s="245"/>
      <c r="Q73" s="425"/>
      <c r="R73" s="437"/>
      <c r="S73" s="236"/>
      <c r="T73" s="248"/>
      <c r="U73" s="242"/>
      <c r="V73" s="502"/>
      <c r="W73" s="251"/>
      <c r="X73" s="252"/>
      <c r="Y73" s="252"/>
      <c r="Z73" s="252"/>
      <c r="AA73" s="252"/>
      <c r="AB73" s="252"/>
      <c r="AC73" s="252"/>
      <c r="AD73" s="252"/>
      <c r="AE73" s="252"/>
      <c r="AF73" s="252"/>
      <c r="AG73" s="252"/>
      <c r="AH73" s="252"/>
      <c r="AI73" s="252"/>
      <c r="AJ73" s="252"/>
      <c r="AK73" s="252"/>
      <c r="AL73" s="252"/>
      <c r="AM73" s="252"/>
      <c r="AN73" s="252"/>
      <c r="AO73" s="252"/>
      <c r="AP73" s="252"/>
      <c r="AQ73" s="252"/>
      <c r="AR73" s="252"/>
      <c r="AS73" s="252"/>
      <c r="BE73" s="145"/>
      <c r="BK73" s="143"/>
      <c r="DC73" s="252"/>
      <c r="DD73" s="252"/>
      <c r="DE73" s="252"/>
      <c r="EE73" s="145"/>
    </row>
    <row r="74" spans="1:135" s="142" customFormat="1" ht="18.75" customHeight="1">
      <c r="A74" s="241">
        <v>6</v>
      </c>
      <c r="B74" s="612"/>
      <c r="C74" s="613"/>
      <c r="D74" s="228"/>
      <c r="E74" s="229"/>
      <c r="F74" s="282"/>
      <c r="G74" s="421" t="str">
        <f>IF(F74="","",VLOOKUP($F74,注文フォーム!$CY$3:$DC$20,$E$66+1,FALSE))</f>
        <v/>
      </c>
      <c r="H74" s="283"/>
      <c r="I74" s="242"/>
      <c r="J74" s="230"/>
      <c r="K74" s="230"/>
      <c r="L74" s="230"/>
      <c r="M74" s="362"/>
      <c r="N74" s="243"/>
      <c r="O74" s="253"/>
      <c r="P74" s="245"/>
      <c r="Q74" s="425"/>
      <c r="R74" s="437"/>
      <c r="S74" s="236"/>
      <c r="T74" s="248"/>
      <c r="U74" s="242"/>
      <c r="V74" s="502"/>
      <c r="W74" s="255"/>
      <c r="BE74" s="145"/>
      <c r="BK74" s="143"/>
      <c r="CX74" s="252"/>
      <c r="EE74" s="145"/>
    </row>
    <row r="75" spans="1:135" s="142" customFormat="1" ht="18.75" customHeight="1">
      <c r="A75" s="241">
        <v>7</v>
      </c>
      <c r="B75" s="612"/>
      <c r="C75" s="613"/>
      <c r="D75" s="228"/>
      <c r="E75" s="229"/>
      <c r="F75" s="282"/>
      <c r="G75" s="421" t="str">
        <f>IF(F75="","",VLOOKUP($F75,注文フォーム!$CY$3:$DC$20,$E$66+1,FALSE))</f>
        <v/>
      </c>
      <c r="H75" s="283"/>
      <c r="I75" s="242"/>
      <c r="J75" s="230"/>
      <c r="K75" s="230"/>
      <c r="L75" s="230"/>
      <c r="M75" s="362"/>
      <c r="N75" s="243"/>
      <c r="O75" s="253"/>
      <c r="P75" s="245"/>
      <c r="Q75" s="425"/>
      <c r="R75" s="437"/>
      <c r="S75" s="236"/>
      <c r="T75" s="248"/>
      <c r="U75" s="242"/>
      <c r="V75" s="502"/>
      <c r="W75" s="255"/>
      <c r="BE75" s="145"/>
      <c r="BK75" s="143"/>
      <c r="EE75" s="145"/>
    </row>
    <row r="76" spans="1:135" s="142" customFormat="1" ht="18.75" customHeight="1">
      <c r="A76" s="241">
        <v>8</v>
      </c>
      <c r="B76" s="612"/>
      <c r="C76" s="613"/>
      <c r="D76" s="228"/>
      <c r="E76" s="229"/>
      <c r="F76" s="282"/>
      <c r="G76" s="421" t="str">
        <f>IF(F76="","",VLOOKUP($F76,注文フォーム!$CY$3:$DC$20,$E$66+1,FALSE))</f>
        <v/>
      </c>
      <c r="H76" s="283"/>
      <c r="I76" s="242"/>
      <c r="J76" s="230"/>
      <c r="K76" s="230"/>
      <c r="L76" s="230"/>
      <c r="M76" s="362"/>
      <c r="N76" s="243"/>
      <c r="O76" s="253"/>
      <c r="P76" s="245"/>
      <c r="Q76" s="425"/>
      <c r="R76" s="437"/>
      <c r="S76" s="236"/>
      <c r="T76" s="248"/>
      <c r="U76" s="242"/>
      <c r="V76" s="502"/>
      <c r="W76" s="255"/>
      <c r="BE76" s="145"/>
      <c r="BK76" s="143"/>
      <c r="EE76" s="145"/>
    </row>
    <row r="77" spans="1:135" s="142" customFormat="1" ht="18.75" customHeight="1">
      <c r="A77" s="241">
        <v>9</v>
      </c>
      <c r="B77" s="612"/>
      <c r="C77" s="613"/>
      <c r="D77" s="228"/>
      <c r="E77" s="229"/>
      <c r="F77" s="282"/>
      <c r="G77" s="421" t="str">
        <f>IF(F77="","",VLOOKUP($F77,注文フォーム!$CY$3:$DC$20,$E$66+1,FALSE))</f>
        <v/>
      </c>
      <c r="H77" s="283"/>
      <c r="I77" s="242"/>
      <c r="J77" s="230"/>
      <c r="K77" s="230"/>
      <c r="L77" s="230"/>
      <c r="M77" s="362"/>
      <c r="N77" s="243"/>
      <c r="O77" s="253"/>
      <c r="P77" s="245"/>
      <c r="Q77" s="425"/>
      <c r="R77" s="437"/>
      <c r="S77" s="236"/>
      <c r="T77" s="248"/>
      <c r="U77" s="242"/>
      <c r="V77" s="502"/>
      <c r="W77" s="255"/>
      <c r="BE77" s="145"/>
      <c r="BK77" s="143"/>
      <c r="EE77" s="145"/>
    </row>
    <row r="78" spans="1:135" s="142" customFormat="1" ht="18.75" customHeight="1">
      <c r="A78" s="241">
        <v>10</v>
      </c>
      <c r="B78" s="612"/>
      <c r="C78" s="613"/>
      <c r="D78" s="228"/>
      <c r="E78" s="229"/>
      <c r="F78" s="282"/>
      <c r="G78" s="421" t="str">
        <f>IF(F78="","",VLOOKUP($F78,注文フォーム!$CY$3:$DC$20,$E$66+1,FALSE))</f>
        <v/>
      </c>
      <c r="H78" s="283"/>
      <c r="I78" s="242"/>
      <c r="J78" s="230"/>
      <c r="K78" s="230"/>
      <c r="L78" s="230"/>
      <c r="M78" s="362"/>
      <c r="N78" s="243"/>
      <c r="O78" s="253"/>
      <c r="P78" s="245"/>
      <c r="Q78" s="425"/>
      <c r="R78" s="437"/>
      <c r="S78" s="236"/>
      <c r="T78" s="248"/>
      <c r="U78" s="242"/>
      <c r="V78" s="502"/>
      <c r="W78" s="255"/>
      <c r="BE78" s="145"/>
      <c r="BK78" s="143"/>
      <c r="EE78" s="145"/>
    </row>
    <row r="79" spans="1:135" s="142" customFormat="1" ht="18.75" customHeight="1">
      <c r="A79" s="241">
        <v>11</v>
      </c>
      <c r="B79" s="612"/>
      <c r="C79" s="613"/>
      <c r="D79" s="228"/>
      <c r="E79" s="229"/>
      <c r="F79" s="282"/>
      <c r="G79" s="421" t="str">
        <f>IF(F79="","",VLOOKUP($F79,注文フォーム!$CY$3:$DC$20,$E$66+1,FALSE))</f>
        <v/>
      </c>
      <c r="H79" s="283"/>
      <c r="I79" s="242"/>
      <c r="J79" s="230"/>
      <c r="K79" s="230"/>
      <c r="L79" s="230"/>
      <c r="M79" s="362"/>
      <c r="N79" s="243"/>
      <c r="O79" s="253"/>
      <c r="P79" s="245"/>
      <c r="Q79" s="425"/>
      <c r="R79" s="437"/>
      <c r="S79" s="236"/>
      <c r="T79" s="248"/>
      <c r="U79" s="242"/>
      <c r="V79" s="502"/>
      <c r="W79" s="255"/>
      <c r="BE79" s="145"/>
      <c r="BK79" s="143"/>
      <c r="EE79" s="145"/>
    </row>
    <row r="80" spans="1:135" s="142" customFormat="1" ht="18.75" customHeight="1">
      <c r="A80" s="241">
        <v>12</v>
      </c>
      <c r="B80" s="612"/>
      <c r="C80" s="613"/>
      <c r="D80" s="228"/>
      <c r="E80" s="229"/>
      <c r="F80" s="282"/>
      <c r="G80" s="421" t="str">
        <f>IF(F80="","",VLOOKUP($F80,注文フォーム!$CY$3:$DC$20,$E$66+1,FALSE))</f>
        <v/>
      </c>
      <c r="H80" s="283"/>
      <c r="I80" s="242"/>
      <c r="J80" s="230"/>
      <c r="K80" s="230"/>
      <c r="L80" s="230"/>
      <c r="M80" s="362"/>
      <c r="N80" s="243"/>
      <c r="O80" s="253"/>
      <c r="P80" s="245"/>
      <c r="Q80" s="425"/>
      <c r="R80" s="437"/>
      <c r="S80" s="236"/>
      <c r="T80" s="248"/>
      <c r="U80" s="242"/>
      <c r="V80" s="502"/>
      <c r="W80" s="255"/>
      <c r="BE80" s="145"/>
      <c r="BK80" s="143"/>
      <c r="EE80" s="145"/>
    </row>
    <row r="81" spans="1:135" s="142" customFormat="1" ht="18.75" customHeight="1">
      <c r="A81" s="241">
        <v>13</v>
      </c>
      <c r="B81" s="612"/>
      <c r="C81" s="613"/>
      <c r="D81" s="228"/>
      <c r="E81" s="229"/>
      <c r="F81" s="282"/>
      <c r="G81" s="421" t="str">
        <f>IF(F81="","",VLOOKUP($F81,注文フォーム!$CY$3:$DC$20,$E$66+1,FALSE))</f>
        <v/>
      </c>
      <c r="H81" s="283"/>
      <c r="I81" s="242"/>
      <c r="J81" s="230"/>
      <c r="K81" s="230"/>
      <c r="L81" s="230"/>
      <c r="M81" s="362"/>
      <c r="N81" s="243"/>
      <c r="O81" s="253"/>
      <c r="P81" s="245"/>
      <c r="Q81" s="425"/>
      <c r="R81" s="437"/>
      <c r="S81" s="236"/>
      <c r="T81" s="248"/>
      <c r="U81" s="242"/>
      <c r="V81" s="502"/>
      <c r="W81" s="255"/>
      <c r="BE81" s="145"/>
      <c r="BK81" s="143"/>
      <c r="EE81" s="145"/>
    </row>
    <row r="82" spans="1:135" s="142" customFormat="1" ht="18.75" customHeight="1">
      <c r="A82" s="241">
        <v>14</v>
      </c>
      <c r="B82" s="612"/>
      <c r="C82" s="613"/>
      <c r="D82" s="228"/>
      <c r="E82" s="229"/>
      <c r="F82" s="282"/>
      <c r="G82" s="421" t="str">
        <f>IF(F82="","",VLOOKUP($F82,注文フォーム!$CY$3:$DC$20,$E$66+1,FALSE))</f>
        <v/>
      </c>
      <c r="H82" s="283"/>
      <c r="I82" s="242"/>
      <c r="J82" s="230"/>
      <c r="K82" s="230"/>
      <c r="L82" s="230"/>
      <c r="M82" s="362"/>
      <c r="N82" s="243"/>
      <c r="O82" s="253"/>
      <c r="P82" s="245"/>
      <c r="Q82" s="425"/>
      <c r="R82" s="437"/>
      <c r="S82" s="236"/>
      <c r="T82" s="248"/>
      <c r="U82" s="242"/>
      <c r="V82" s="502"/>
      <c r="W82" s="255"/>
      <c r="BE82" s="145"/>
      <c r="BK82" s="143"/>
      <c r="EE82" s="145"/>
    </row>
    <row r="83" spans="1:135" ht="18.75" customHeight="1">
      <c r="A83" s="241">
        <v>15</v>
      </c>
      <c r="B83" s="612"/>
      <c r="C83" s="613"/>
      <c r="D83" s="228"/>
      <c r="E83" s="229"/>
      <c r="F83" s="282"/>
      <c r="G83" s="421" t="str">
        <f>IF(F83="","",VLOOKUP($F83,注文フォーム!$CY$3:$DC$20,$E$66+1,FALSE))</f>
        <v/>
      </c>
      <c r="H83" s="283"/>
      <c r="I83" s="242"/>
      <c r="J83" s="230"/>
      <c r="K83" s="230"/>
      <c r="L83" s="230"/>
      <c r="M83" s="362"/>
      <c r="N83" s="243"/>
      <c r="O83" s="253"/>
      <c r="P83" s="245"/>
      <c r="Q83" s="425"/>
      <c r="R83" s="437"/>
      <c r="S83" s="236"/>
      <c r="T83" s="248"/>
      <c r="U83" s="242"/>
      <c r="V83" s="502"/>
      <c r="W83" s="255"/>
      <c r="X83" s="142"/>
      <c r="Y83" s="142"/>
      <c r="Z83" s="142"/>
      <c r="AA83" s="142"/>
      <c r="AB83" s="142"/>
      <c r="AC83" s="142"/>
      <c r="AD83" s="142"/>
      <c r="AE83" s="142"/>
      <c r="AF83" s="142"/>
      <c r="AG83" s="142"/>
      <c r="AH83" s="142"/>
      <c r="AI83" s="142"/>
      <c r="AJ83" s="142"/>
      <c r="AK83" s="142"/>
      <c r="AL83" s="142"/>
      <c r="AM83" s="142"/>
      <c r="AN83" s="142"/>
      <c r="AO83" s="142"/>
      <c r="AP83" s="142"/>
      <c r="AQ83" s="142"/>
      <c r="AR83" s="142"/>
      <c r="AS83" s="142"/>
      <c r="AV83" s="142"/>
      <c r="AW83" s="142"/>
      <c r="AX83" s="142"/>
      <c r="AY83" s="142"/>
      <c r="AZ83" s="142"/>
      <c r="BA83" s="142"/>
      <c r="BB83" s="142"/>
      <c r="BC83" s="142"/>
      <c r="BD83" s="142"/>
      <c r="BE83" s="145"/>
      <c r="BF83" s="142"/>
      <c r="BG83" s="142"/>
      <c r="BH83" s="142"/>
      <c r="BI83" s="142"/>
      <c r="BJ83" s="143"/>
      <c r="BK83" s="142"/>
      <c r="BL83" s="142"/>
      <c r="BM83" s="142"/>
      <c r="BN83" s="142"/>
      <c r="BO83" s="142"/>
      <c r="BP83" s="142"/>
      <c r="BQ83" s="142"/>
      <c r="BR83" s="142"/>
      <c r="BS83" s="142"/>
      <c r="BT83" s="142"/>
      <c r="BU83" s="142"/>
      <c r="BV83" s="142"/>
      <c r="BW83" s="142"/>
      <c r="BX83" s="142"/>
      <c r="BY83" s="142"/>
      <c r="BZ83" s="142"/>
      <c r="CA83" s="142"/>
      <c r="DC83" s="142"/>
      <c r="DD83" s="142"/>
      <c r="DE83" s="142"/>
      <c r="DF83" s="142"/>
      <c r="EE83" s="435"/>
    </row>
    <row r="84" spans="1:135" ht="18.75" customHeight="1">
      <c r="A84" s="241">
        <v>16</v>
      </c>
      <c r="B84" s="612"/>
      <c r="C84" s="613"/>
      <c r="D84" s="228"/>
      <c r="E84" s="229"/>
      <c r="F84" s="282"/>
      <c r="G84" s="421" t="str">
        <f>IF(F84="","",VLOOKUP($F84,注文フォーム!$CY$3:$DC$20,$E$66+1,FALSE))</f>
        <v/>
      </c>
      <c r="H84" s="283"/>
      <c r="I84" s="242"/>
      <c r="J84" s="230"/>
      <c r="K84" s="230"/>
      <c r="L84" s="230"/>
      <c r="M84" s="362"/>
      <c r="N84" s="243"/>
      <c r="O84" s="253"/>
      <c r="P84" s="245"/>
      <c r="Q84" s="425"/>
      <c r="R84" s="437"/>
      <c r="S84" s="236"/>
      <c r="T84" s="248"/>
      <c r="U84" s="242"/>
      <c r="V84" s="502"/>
      <c r="W84" s="255"/>
      <c r="X84" s="142"/>
      <c r="Y84" s="142"/>
      <c r="Z84" s="142"/>
      <c r="AA84" s="142"/>
      <c r="AB84" s="142"/>
      <c r="AC84" s="142"/>
      <c r="AD84" s="142"/>
      <c r="AE84" s="142"/>
      <c r="AF84" s="142"/>
      <c r="AG84" s="142"/>
      <c r="AH84" s="142"/>
      <c r="AI84" s="142"/>
      <c r="AJ84" s="142"/>
      <c r="AK84" s="142"/>
      <c r="AL84" s="142"/>
      <c r="AM84" s="142"/>
      <c r="AN84" s="142"/>
      <c r="AO84" s="142"/>
      <c r="AP84" s="142"/>
      <c r="AQ84" s="142"/>
      <c r="AR84" s="142"/>
      <c r="AS84" s="142"/>
      <c r="AV84" s="142"/>
      <c r="AW84" s="142"/>
      <c r="AX84" s="142"/>
      <c r="AY84" s="142"/>
      <c r="AZ84" s="142"/>
      <c r="BA84" s="142"/>
      <c r="BB84" s="142"/>
      <c r="BC84" s="142"/>
      <c r="BD84" s="142"/>
      <c r="BE84" s="145"/>
      <c r="BJ84" s="118"/>
      <c r="BK84" s="50"/>
      <c r="EE84" s="435"/>
    </row>
    <row r="85" spans="1:135" ht="18.75" customHeight="1">
      <c r="A85" s="241">
        <v>17</v>
      </c>
      <c r="B85" s="612"/>
      <c r="C85" s="613"/>
      <c r="D85" s="228"/>
      <c r="E85" s="229"/>
      <c r="F85" s="282"/>
      <c r="G85" s="421" t="str">
        <f>IF(F85="","",VLOOKUP($F85,注文フォーム!$CY$3:$DC$20,$E$66+1,FALSE))</f>
        <v/>
      </c>
      <c r="H85" s="283"/>
      <c r="I85" s="242"/>
      <c r="J85" s="230"/>
      <c r="K85" s="230"/>
      <c r="L85" s="230"/>
      <c r="M85" s="362"/>
      <c r="N85" s="243"/>
      <c r="O85" s="253"/>
      <c r="P85" s="245"/>
      <c r="Q85" s="425"/>
      <c r="R85" s="437"/>
      <c r="S85" s="236"/>
      <c r="T85" s="248"/>
      <c r="U85" s="242"/>
      <c r="V85" s="502"/>
      <c r="W85" s="255"/>
      <c r="X85" s="142"/>
      <c r="Y85" s="142"/>
      <c r="Z85" s="142"/>
      <c r="AA85" s="142"/>
      <c r="AB85" s="142"/>
      <c r="AC85" s="142"/>
      <c r="AD85" s="142"/>
      <c r="AE85" s="142"/>
      <c r="AF85" s="142"/>
      <c r="AG85" s="142"/>
      <c r="AH85" s="142"/>
      <c r="AI85" s="142"/>
      <c r="AJ85" s="142"/>
      <c r="AK85" s="142"/>
      <c r="AL85" s="142"/>
      <c r="AM85" s="142"/>
      <c r="AN85" s="142"/>
      <c r="AO85" s="142"/>
      <c r="AP85" s="142"/>
      <c r="AQ85" s="142"/>
      <c r="AR85" s="142"/>
      <c r="AS85" s="142"/>
      <c r="AV85" s="142"/>
      <c r="AW85" s="142"/>
      <c r="AX85" s="142"/>
      <c r="BE85" s="145"/>
      <c r="BK85" s="50"/>
      <c r="BL85" s="118"/>
      <c r="EE85" s="435"/>
    </row>
    <row r="86" spans="1:135" ht="18.75" customHeight="1">
      <c r="A86" s="241">
        <v>18</v>
      </c>
      <c r="B86" s="612"/>
      <c r="C86" s="613"/>
      <c r="D86" s="228"/>
      <c r="E86" s="229"/>
      <c r="F86" s="282"/>
      <c r="G86" s="421" t="str">
        <f>IF(F86="","",VLOOKUP($F86,注文フォーム!$CY$3:$DC$20,$E$66+1,FALSE))</f>
        <v/>
      </c>
      <c r="H86" s="283"/>
      <c r="I86" s="242"/>
      <c r="J86" s="230"/>
      <c r="K86" s="230"/>
      <c r="L86" s="230"/>
      <c r="M86" s="362"/>
      <c r="N86" s="243"/>
      <c r="O86" s="253"/>
      <c r="P86" s="245"/>
      <c r="Q86" s="425"/>
      <c r="R86" s="437"/>
      <c r="S86" s="236"/>
      <c r="T86" s="248"/>
      <c r="U86" s="242"/>
      <c r="V86" s="502"/>
      <c r="W86" s="255"/>
      <c r="X86" s="142"/>
      <c r="Y86" s="142"/>
      <c r="Z86" s="142"/>
      <c r="AA86" s="142"/>
      <c r="AB86" s="142"/>
      <c r="AC86" s="142"/>
      <c r="AD86" s="142"/>
      <c r="AE86" s="142"/>
      <c r="AF86" s="142"/>
      <c r="AG86" s="142"/>
      <c r="AH86" s="142"/>
      <c r="AI86" s="142"/>
      <c r="AJ86" s="142"/>
      <c r="AK86" s="142"/>
      <c r="AL86" s="142"/>
      <c r="AM86" s="142"/>
      <c r="AN86" s="142"/>
      <c r="AO86" s="142"/>
      <c r="AP86" s="142"/>
      <c r="AQ86" s="142"/>
      <c r="AR86" s="142"/>
      <c r="AS86" s="142"/>
      <c r="AV86" s="142"/>
      <c r="AW86" s="142"/>
      <c r="AX86" s="142"/>
      <c r="BE86" s="435"/>
      <c r="BK86" s="50"/>
      <c r="BL86" s="118"/>
      <c r="EE86" s="435"/>
    </row>
    <row r="87" spans="1:135" ht="18.75" customHeight="1">
      <c r="A87" s="241">
        <v>19</v>
      </c>
      <c r="B87" s="612"/>
      <c r="C87" s="613"/>
      <c r="D87" s="228"/>
      <c r="E87" s="229"/>
      <c r="F87" s="282"/>
      <c r="G87" s="421" t="str">
        <f>IF(F87="","",VLOOKUP($F87,注文フォーム!$CY$3:$DC$20,$E$66+1,FALSE))</f>
        <v/>
      </c>
      <c r="H87" s="283"/>
      <c r="I87" s="242"/>
      <c r="J87" s="230"/>
      <c r="K87" s="230"/>
      <c r="L87" s="230"/>
      <c r="M87" s="362"/>
      <c r="N87" s="243"/>
      <c r="O87" s="253"/>
      <c r="P87" s="245"/>
      <c r="Q87" s="425"/>
      <c r="R87" s="437"/>
      <c r="S87" s="236"/>
      <c r="T87" s="248"/>
      <c r="U87" s="242"/>
      <c r="V87" s="502"/>
      <c r="W87" s="255"/>
      <c r="X87" s="142"/>
      <c r="Y87" s="142"/>
      <c r="Z87" s="142"/>
      <c r="AA87" s="142"/>
      <c r="AB87" s="142"/>
      <c r="AC87" s="142"/>
      <c r="AD87" s="142"/>
      <c r="AE87" s="142"/>
      <c r="AF87" s="142"/>
      <c r="AG87" s="142"/>
      <c r="AH87" s="142"/>
      <c r="AI87" s="142"/>
      <c r="AJ87" s="142"/>
      <c r="AK87" s="142"/>
      <c r="AL87" s="142"/>
      <c r="AM87" s="142"/>
      <c r="AN87" s="142"/>
      <c r="AO87" s="142"/>
      <c r="AP87" s="142"/>
      <c r="AQ87" s="142"/>
      <c r="AR87" s="142"/>
      <c r="AS87" s="142"/>
      <c r="AX87" s="142"/>
      <c r="BE87" s="435"/>
      <c r="BK87" s="50"/>
      <c r="BL87" s="118"/>
      <c r="EE87" s="435"/>
    </row>
    <row r="88" spans="1:135" ht="18.75" customHeight="1">
      <c r="A88" s="241">
        <v>20</v>
      </c>
      <c r="B88" s="612"/>
      <c r="C88" s="613"/>
      <c r="D88" s="228"/>
      <c r="E88" s="229"/>
      <c r="F88" s="282"/>
      <c r="G88" s="421" t="str">
        <f>IF(F88="","",VLOOKUP($F88,注文フォーム!$CY$3:$DC$20,$E$66+1,FALSE))</f>
        <v/>
      </c>
      <c r="H88" s="283"/>
      <c r="I88" s="242"/>
      <c r="J88" s="230"/>
      <c r="K88" s="230"/>
      <c r="L88" s="230"/>
      <c r="M88" s="362"/>
      <c r="N88" s="243"/>
      <c r="O88" s="253"/>
      <c r="P88" s="245"/>
      <c r="Q88" s="425"/>
      <c r="R88" s="437"/>
      <c r="S88" s="236"/>
      <c r="T88" s="248"/>
      <c r="U88" s="242"/>
      <c r="V88" s="502"/>
      <c r="W88" s="255"/>
      <c r="X88" s="142"/>
      <c r="Y88" s="142"/>
      <c r="Z88" s="142"/>
      <c r="AA88" s="142"/>
      <c r="AB88" s="142"/>
      <c r="AC88" s="142"/>
      <c r="AD88" s="142"/>
      <c r="AE88" s="142"/>
      <c r="AF88" s="142"/>
      <c r="AG88" s="142"/>
      <c r="AH88" s="142"/>
      <c r="AI88" s="142"/>
      <c r="AJ88" s="142"/>
      <c r="AK88" s="142"/>
      <c r="AL88" s="142"/>
      <c r="AM88" s="142"/>
      <c r="AN88" s="142"/>
      <c r="AO88" s="142"/>
      <c r="AP88" s="142"/>
      <c r="AQ88" s="142"/>
      <c r="AR88" s="142"/>
      <c r="AS88" s="142"/>
      <c r="BE88" s="435"/>
      <c r="BK88" s="50"/>
      <c r="BL88" s="118"/>
      <c r="EE88" s="435"/>
    </row>
    <row r="89" spans="1:135" ht="18.75" customHeight="1">
      <c r="A89" s="241">
        <v>21</v>
      </c>
      <c r="B89" s="612"/>
      <c r="C89" s="613"/>
      <c r="D89" s="228"/>
      <c r="E89" s="229"/>
      <c r="F89" s="282"/>
      <c r="G89" s="421" t="str">
        <f>IF(F89="","",VLOOKUP($F89,注文フォーム!$CY$3:$DC$20,$E$66+1,FALSE))</f>
        <v/>
      </c>
      <c r="H89" s="283"/>
      <c r="I89" s="242"/>
      <c r="J89" s="230"/>
      <c r="K89" s="230"/>
      <c r="L89" s="230"/>
      <c r="M89" s="362"/>
      <c r="N89" s="243"/>
      <c r="O89" s="253"/>
      <c r="P89" s="245"/>
      <c r="Q89" s="425"/>
      <c r="R89" s="437"/>
      <c r="S89" s="236"/>
      <c r="T89" s="248"/>
      <c r="U89" s="242"/>
      <c r="V89" s="502"/>
      <c r="W89" s="255"/>
      <c r="X89" s="142"/>
      <c r="Y89" s="142"/>
      <c r="Z89" s="142"/>
      <c r="AA89" s="142"/>
      <c r="AB89" s="142"/>
      <c r="AC89" s="142"/>
      <c r="AD89" s="142"/>
      <c r="AE89" s="142"/>
      <c r="AF89" s="142"/>
      <c r="AG89" s="142"/>
      <c r="AH89" s="142"/>
      <c r="AI89" s="142"/>
      <c r="AJ89" s="142"/>
      <c r="AK89" s="142"/>
      <c r="AL89" s="142"/>
      <c r="AM89" s="142"/>
      <c r="AN89" s="142"/>
      <c r="AO89" s="142"/>
      <c r="AP89" s="142"/>
      <c r="AQ89" s="142"/>
      <c r="AR89" s="142"/>
      <c r="AS89" s="142"/>
      <c r="BE89" s="435"/>
      <c r="BK89" s="50"/>
      <c r="BL89" s="118"/>
      <c r="EE89" s="435"/>
    </row>
    <row r="90" spans="1:135" ht="18.75" customHeight="1">
      <c r="A90" s="241">
        <v>22</v>
      </c>
      <c r="B90" s="612"/>
      <c r="C90" s="613"/>
      <c r="D90" s="228"/>
      <c r="E90" s="229"/>
      <c r="F90" s="282"/>
      <c r="G90" s="421" t="str">
        <f>IF(F90="","",VLOOKUP($F90,注文フォーム!$CY$3:$DC$20,$E$66+1,FALSE))</f>
        <v/>
      </c>
      <c r="H90" s="283"/>
      <c r="I90" s="242"/>
      <c r="J90" s="230"/>
      <c r="K90" s="230"/>
      <c r="L90" s="230"/>
      <c r="M90" s="362"/>
      <c r="N90" s="243"/>
      <c r="O90" s="253"/>
      <c r="P90" s="245"/>
      <c r="Q90" s="425"/>
      <c r="R90" s="437"/>
      <c r="S90" s="236"/>
      <c r="T90" s="248"/>
      <c r="U90" s="242"/>
      <c r="V90" s="502"/>
      <c r="W90" s="255"/>
      <c r="X90" s="142"/>
      <c r="Y90" s="142"/>
      <c r="Z90" s="142"/>
      <c r="AA90" s="142"/>
      <c r="AB90" s="142"/>
      <c r="AC90" s="142"/>
      <c r="AD90" s="142"/>
      <c r="AE90" s="142"/>
      <c r="AF90" s="142"/>
      <c r="AG90" s="142"/>
      <c r="AH90" s="142"/>
      <c r="AI90" s="142"/>
      <c r="AJ90" s="142"/>
      <c r="AK90" s="142"/>
      <c r="AL90" s="142"/>
      <c r="AM90" s="142"/>
      <c r="AN90" s="142"/>
      <c r="AO90" s="142"/>
      <c r="AP90" s="142"/>
      <c r="AQ90" s="142"/>
      <c r="AR90" s="142"/>
      <c r="AS90" s="142"/>
      <c r="BE90" s="435"/>
      <c r="BK90" s="50"/>
      <c r="BL90" s="118"/>
      <c r="EE90" s="435"/>
    </row>
    <row r="91" spans="1:135" ht="18.75" customHeight="1">
      <c r="A91" s="241">
        <v>23</v>
      </c>
      <c r="B91" s="612"/>
      <c r="C91" s="613"/>
      <c r="D91" s="228"/>
      <c r="E91" s="229"/>
      <c r="F91" s="282"/>
      <c r="G91" s="421" t="str">
        <f>IF(F91="","",VLOOKUP($F91,注文フォーム!$CY$3:$DC$20,$E$66+1,FALSE))</f>
        <v/>
      </c>
      <c r="H91" s="283"/>
      <c r="I91" s="242"/>
      <c r="J91" s="230"/>
      <c r="K91" s="230"/>
      <c r="L91" s="230"/>
      <c r="M91" s="362"/>
      <c r="N91" s="243"/>
      <c r="O91" s="253"/>
      <c r="P91" s="245"/>
      <c r="Q91" s="425"/>
      <c r="R91" s="437"/>
      <c r="S91" s="236"/>
      <c r="T91" s="248"/>
      <c r="U91" s="242"/>
      <c r="V91" s="502"/>
      <c r="W91" s="255"/>
      <c r="X91" s="142"/>
      <c r="Y91" s="142"/>
      <c r="Z91" s="142"/>
      <c r="AA91" s="142"/>
      <c r="AB91" s="142"/>
      <c r="AC91" s="142"/>
      <c r="AD91" s="142"/>
      <c r="AE91" s="142"/>
      <c r="AF91" s="142"/>
      <c r="AG91" s="142"/>
      <c r="AH91" s="142"/>
      <c r="AI91" s="142"/>
      <c r="AJ91" s="142"/>
      <c r="AK91" s="142"/>
      <c r="AL91" s="142"/>
      <c r="AM91" s="142"/>
      <c r="AN91" s="142"/>
      <c r="AO91" s="142"/>
      <c r="AP91" s="142"/>
      <c r="AQ91" s="142"/>
      <c r="AR91" s="142"/>
      <c r="AS91" s="142"/>
      <c r="BE91" s="435"/>
      <c r="BK91" s="50"/>
      <c r="BL91" s="118"/>
      <c r="EE91" s="435"/>
    </row>
    <row r="92" spans="1:135" ht="18.75" customHeight="1">
      <c r="A92" s="241">
        <v>24</v>
      </c>
      <c r="B92" s="612"/>
      <c r="C92" s="613"/>
      <c r="D92" s="228"/>
      <c r="E92" s="229"/>
      <c r="F92" s="282"/>
      <c r="G92" s="421" t="str">
        <f>IF(F92="","",VLOOKUP($F92,注文フォーム!$CY$3:$DC$20,$E$66+1,FALSE))</f>
        <v/>
      </c>
      <c r="H92" s="283"/>
      <c r="I92" s="242"/>
      <c r="J92" s="230"/>
      <c r="K92" s="230"/>
      <c r="L92" s="230"/>
      <c r="M92" s="362"/>
      <c r="N92" s="243"/>
      <c r="O92" s="253"/>
      <c r="P92" s="245"/>
      <c r="Q92" s="425"/>
      <c r="R92" s="437"/>
      <c r="S92" s="236"/>
      <c r="T92" s="248"/>
      <c r="U92" s="242"/>
      <c r="V92" s="502"/>
      <c r="W92" s="255"/>
      <c r="X92" s="142"/>
      <c r="Y92" s="142"/>
      <c r="Z92" s="142"/>
      <c r="AA92" s="142"/>
      <c r="AB92" s="142"/>
      <c r="AC92" s="142"/>
      <c r="AD92" s="142"/>
      <c r="AE92" s="142"/>
      <c r="AF92" s="142"/>
      <c r="AG92" s="142"/>
      <c r="AH92" s="142"/>
      <c r="AI92" s="142"/>
      <c r="AJ92" s="142"/>
      <c r="AK92" s="142"/>
      <c r="AL92" s="142"/>
      <c r="AM92" s="142"/>
      <c r="AN92" s="142"/>
      <c r="AO92" s="142"/>
      <c r="AP92" s="142"/>
      <c r="AQ92" s="142"/>
      <c r="AR92" s="142"/>
      <c r="AS92" s="142"/>
      <c r="BE92" s="435"/>
      <c r="BK92" s="50"/>
      <c r="BL92" s="118"/>
      <c r="EE92" s="435"/>
    </row>
    <row r="93" spans="1:135" ht="18.75" customHeight="1">
      <c r="A93" s="241">
        <v>25</v>
      </c>
      <c r="B93" s="612"/>
      <c r="C93" s="613"/>
      <c r="D93" s="228"/>
      <c r="E93" s="229"/>
      <c r="F93" s="282"/>
      <c r="G93" s="421" t="str">
        <f>IF(F93="","",VLOOKUP($F93,注文フォーム!$CY$3:$DC$20,$E$66+1,FALSE))</f>
        <v/>
      </c>
      <c r="H93" s="283"/>
      <c r="I93" s="242"/>
      <c r="J93" s="230"/>
      <c r="K93" s="230"/>
      <c r="L93" s="230"/>
      <c r="M93" s="362"/>
      <c r="N93" s="243"/>
      <c r="O93" s="253"/>
      <c r="P93" s="245"/>
      <c r="Q93" s="425"/>
      <c r="R93" s="437"/>
      <c r="S93" s="236"/>
      <c r="T93" s="248"/>
      <c r="U93" s="242"/>
      <c r="V93" s="502"/>
      <c r="W93" s="255"/>
      <c r="X93" s="142"/>
      <c r="Y93" s="142"/>
      <c r="Z93" s="142"/>
      <c r="AA93" s="142"/>
      <c r="AB93" s="142"/>
      <c r="AC93" s="142"/>
      <c r="AD93" s="142"/>
      <c r="AE93" s="142"/>
      <c r="AF93" s="142"/>
      <c r="AG93" s="142"/>
      <c r="AH93" s="142"/>
      <c r="AI93" s="142"/>
      <c r="AJ93" s="142"/>
      <c r="AK93" s="142"/>
      <c r="AL93" s="142"/>
      <c r="AM93" s="142"/>
      <c r="AN93" s="142"/>
      <c r="AO93" s="142"/>
      <c r="AP93" s="142"/>
      <c r="AQ93" s="142"/>
      <c r="AR93" s="142"/>
      <c r="AS93" s="142"/>
      <c r="BE93" s="435"/>
      <c r="BK93" s="50"/>
      <c r="BL93" s="118"/>
      <c r="EE93" s="435"/>
    </row>
    <row r="94" spans="1:135" ht="18.75" customHeight="1">
      <c r="A94" s="241">
        <v>26</v>
      </c>
      <c r="B94" s="612"/>
      <c r="C94" s="613"/>
      <c r="D94" s="228"/>
      <c r="E94" s="229"/>
      <c r="F94" s="282"/>
      <c r="G94" s="421" t="str">
        <f>IF(F94="","",VLOOKUP($F94,注文フォーム!$CY$3:$DC$20,$E$66+1,FALSE))</f>
        <v/>
      </c>
      <c r="H94" s="283"/>
      <c r="I94" s="242"/>
      <c r="J94" s="230"/>
      <c r="K94" s="230"/>
      <c r="L94" s="230"/>
      <c r="M94" s="362"/>
      <c r="N94" s="243"/>
      <c r="O94" s="253"/>
      <c r="P94" s="245"/>
      <c r="Q94" s="425"/>
      <c r="R94" s="437"/>
      <c r="S94" s="236"/>
      <c r="T94" s="248"/>
      <c r="U94" s="242"/>
      <c r="V94" s="502"/>
      <c r="W94" s="255"/>
      <c r="X94" s="142"/>
      <c r="Y94" s="142"/>
      <c r="Z94" s="142"/>
      <c r="AA94" s="142"/>
      <c r="AB94" s="142"/>
      <c r="AC94" s="142"/>
      <c r="AD94" s="142"/>
      <c r="AE94" s="142"/>
      <c r="AF94" s="142"/>
      <c r="AG94" s="142"/>
      <c r="AH94" s="142"/>
      <c r="AI94" s="142"/>
      <c r="AJ94" s="142"/>
      <c r="AK94" s="142"/>
      <c r="AL94" s="142"/>
      <c r="AM94" s="142"/>
      <c r="AN94" s="142"/>
      <c r="AO94" s="142"/>
      <c r="AP94" s="142"/>
      <c r="AQ94" s="142"/>
      <c r="AR94" s="142"/>
      <c r="AS94" s="142"/>
      <c r="BE94" s="435"/>
      <c r="BK94" s="50"/>
      <c r="BL94" s="118"/>
      <c r="EE94" s="435"/>
    </row>
    <row r="95" spans="1:135" ht="18.75" customHeight="1">
      <c r="A95" s="241">
        <v>27</v>
      </c>
      <c r="B95" s="612"/>
      <c r="C95" s="613"/>
      <c r="D95" s="228"/>
      <c r="E95" s="229"/>
      <c r="F95" s="282"/>
      <c r="G95" s="421" t="str">
        <f>IF(F95="","",VLOOKUP($F95,注文フォーム!$CY$3:$DC$20,$E$66+1,FALSE))</f>
        <v/>
      </c>
      <c r="H95" s="283"/>
      <c r="I95" s="242"/>
      <c r="J95" s="230"/>
      <c r="K95" s="230"/>
      <c r="L95" s="230"/>
      <c r="M95" s="362"/>
      <c r="N95" s="243"/>
      <c r="O95" s="253"/>
      <c r="P95" s="245"/>
      <c r="Q95" s="425"/>
      <c r="R95" s="437"/>
      <c r="S95" s="236"/>
      <c r="T95" s="248"/>
      <c r="U95" s="242"/>
      <c r="V95" s="502"/>
      <c r="W95" s="255"/>
      <c r="X95" s="142"/>
      <c r="Y95" s="142"/>
      <c r="Z95" s="142"/>
      <c r="AA95" s="142"/>
      <c r="AB95" s="142"/>
      <c r="AC95" s="142"/>
      <c r="AD95" s="142"/>
      <c r="AE95" s="142"/>
      <c r="AF95" s="142"/>
      <c r="AG95" s="142"/>
      <c r="AH95" s="142"/>
      <c r="AI95" s="142"/>
      <c r="AJ95" s="142"/>
      <c r="AK95" s="142"/>
      <c r="AL95" s="142"/>
      <c r="AM95" s="142"/>
      <c r="AN95" s="142"/>
      <c r="AO95" s="142"/>
      <c r="AP95" s="142"/>
      <c r="AQ95" s="142"/>
      <c r="AR95" s="142"/>
      <c r="AS95" s="142"/>
      <c r="BE95" s="435"/>
      <c r="BK95" s="50"/>
      <c r="BL95" s="118"/>
      <c r="EE95" s="435"/>
    </row>
    <row r="96" spans="1:135" ht="18.75" customHeight="1">
      <c r="A96" s="241">
        <v>28</v>
      </c>
      <c r="B96" s="612"/>
      <c r="C96" s="613"/>
      <c r="D96" s="228"/>
      <c r="E96" s="229"/>
      <c r="F96" s="282"/>
      <c r="G96" s="421" t="str">
        <f>IF(F96="","",VLOOKUP($F96,注文フォーム!$CY$3:$DC$20,$E$66+1,FALSE))</f>
        <v/>
      </c>
      <c r="H96" s="283"/>
      <c r="I96" s="242"/>
      <c r="J96" s="230"/>
      <c r="K96" s="230"/>
      <c r="L96" s="230"/>
      <c r="M96" s="362"/>
      <c r="N96" s="243"/>
      <c r="O96" s="253"/>
      <c r="P96" s="245"/>
      <c r="Q96" s="425"/>
      <c r="R96" s="437"/>
      <c r="S96" s="236"/>
      <c r="T96" s="248"/>
      <c r="U96" s="242"/>
      <c r="V96" s="502"/>
      <c r="W96" s="255"/>
      <c r="X96" s="142"/>
      <c r="Y96" s="142"/>
      <c r="Z96" s="142"/>
      <c r="AA96" s="142"/>
      <c r="AB96" s="142"/>
      <c r="AC96" s="142"/>
      <c r="AD96" s="142"/>
      <c r="AE96" s="142"/>
      <c r="AF96" s="142"/>
      <c r="AG96" s="142"/>
      <c r="AH96" s="142"/>
      <c r="AI96" s="142"/>
      <c r="AJ96" s="142"/>
      <c r="AK96" s="142"/>
      <c r="AL96" s="142"/>
      <c r="AM96" s="142"/>
      <c r="AN96" s="142"/>
      <c r="AO96" s="142"/>
      <c r="AP96" s="142"/>
      <c r="AQ96" s="142"/>
      <c r="AR96" s="142"/>
      <c r="AS96" s="142"/>
      <c r="BE96" s="435"/>
      <c r="BK96" s="50"/>
      <c r="BL96" s="118"/>
      <c r="EE96" s="435"/>
    </row>
    <row r="97" spans="1:135" ht="18.75" customHeight="1">
      <c r="A97" s="241">
        <v>29</v>
      </c>
      <c r="B97" s="612"/>
      <c r="C97" s="613"/>
      <c r="D97" s="228"/>
      <c r="E97" s="229"/>
      <c r="F97" s="282"/>
      <c r="G97" s="421" t="str">
        <f>IF(F97="","",VLOOKUP($F97,注文フォーム!$CY$3:$DC$20,$E$66+1,FALSE))</f>
        <v/>
      </c>
      <c r="H97" s="283"/>
      <c r="I97" s="242"/>
      <c r="J97" s="230"/>
      <c r="K97" s="230"/>
      <c r="L97" s="230"/>
      <c r="M97" s="362"/>
      <c r="N97" s="243"/>
      <c r="O97" s="253"/>
      <c r="P97" s="245"/>
      <c r="Q97" s="425"/>
      <c r="R97" s="437"/>
      <c r="S97" s="236"/>
      <c r="T97" s="248"/>
      <c r="U97" s="242"/>
      <c r="V97" s="502"/>
      <c r="W97" s="255"/>
      <c r="X97" s="142"/>
      <c r="Y97" s="142"/>
      <c r="Z97" s="142"/>
      <c r="AA97" s="142"/>
      <c r="AB97" s="142"/>
      <c r="AC97" s="142"/>
      <c r="AD97" s="142"/>
      <c r="AE97" s="142"/>
      <c r="AF97" s="142"/>
      <c r="AG97" s="142"/>
      <c r="AH97" s="142"/>
      <c r="AI97" s="142"/>
      <c r="AJ97" s="142"/>
      <c r="AK97" s="142"/>
      <c r="AL97" s="142"/>
      <c r="AM97" s="142"/>
      <c r="AN97" s="142"/>
      <c r="AO97" s="142"/>
      <c r="AP97" s="142"/>
      <c r="AQ97" s="142"/>
      <c r="AR97" s="142"/>
      <c r="AS97" s="142"/>
      <c r="BE97" s="435"/>
      <c r="BK97" s="50"/>
      <c r="BL97" s="118"/>
      <c r="EE97" s="435"/>
    </row>
    <row r="98" spans="1:135" ht="18.75" customHeight="1">
      <c r="A98" s="241">
        <v>30</v>
      </c>
      <c r="B98" s="612"/>
      <c r="C98" s="613"/>
      <c r="D98" s="228"/>
      <c r="E98" s="229"/>
      <c r="F98" s="282"/>
      <c r="G98" s="421" t="str">
        <f>IF(F98="","",VLOOKUP($F98,注文フォーム!$CY$3:$DC$20,$E$66+1,FALSE))</f>
        <v/>
      </c>
      <c r="H98" s="283"/>
      <c r="I98" s="242"/>
      <c r="J98" s="230"/>
      <c r="K98" s="230"/>
      <c r="L98" s="230"/>
      <c r="M98" s="362"/>
      <c r="N98" s="243"/>
      <c r="O98" s="253"/>
      <c r="P98" s="245"/>
      <c r="Q98" s="425"/>
      <c r="R98" s="437"/>
      <c r="S98" s="236"/>
      <c r="T98" s="248"/>
      <c r="U98" s="242"/>
      <c r="V98" s="502"/>
      <c r="W98" s="255"/>
      <c r="X98" s="142"/>
      <c r="Y98" s="142"/>
      <c r="Z98" s="142"/>
      <c r="AA98" s="142"/>
      <c r="AB98" s="142"/>
      <c r="AC98" s="142"/>
      <c r="AD98" s="142"/>
      <c r="AE98" s="142"/>
      <c r="AF98" s="142"/>
      <c r="AG98" s="142"/>
      <c r="AH98" s="142"/>
      <c r="AI98" s="142"/>
      <c r="AJ98" s="142"/>
      <c r="AK98" s="142"/>
      <c r="AL98" s="142"/>
      <c r="AM98" s="142"/>
      <c r="AN98" s="142"/>
      <c r="AO98" s="142"/>
      <c r="AP98" s="142"/>
      <c r="AQ98" s="142"/>
      <c r="AR98" s="142"/>
      <c r="AS98" s="142"/>
      <c r="BE98" s="435"/>
      <c r="BK98" s="50"/>
      <c r="BL98" s="118"/>
      <c r="EE98" s="435"/>
    </row>
    <row r="99" spans="1:135" ht="18.75" customHeight="1">
      <c r="A99" s="241">
        <v>31</v>
      </c>
      <c r="B99" s="612"/>
      <c r="C99" s="613"/>
      <c r="D99" s="228"/>
      <c r="E99" s="229"/>
      <c r="F99" s="282"/>
      <c r="G99" s="421" t="str">
        <f>IF(F99="","",VLOOKUP($F99,注文フォーム!$CY$3:$DC$20,$E$66+1,FALSE))</f>
        <v/>
      </c>
      <c r="H99" s="283"/>
      <c r="I99" s="242"/>
      <c r="J99" s="230"/>
      <c r="K99" s="230"/>
      <c r="L99" s="230"/>
      <c r="M99" s="362"/>
      <c r="N99" s="243"/>
      <c r="O99" s="253"/>
      <c r="P99" s="245"/>
      <c r="Q99" s="425"/>
      <c r="R99" s="437"/>
      <c r="S99" s="236"/>
      <c r="T99" s="248"/>
      <c r="U99" s="242"/>
      <c r="V99" s="502"/>
      <c r="W99" s="255"/>
      <c r="X99" s="142"/>
      <c r="Y99" s="142"/>
      <c r="Z99" s="142"/>
      <c r="AA99" s="142"/>
      <c r="AB99" s="142"/>
      <c r="AC99" s="142"/>
      <c r="AD99" s="142"/>
      <c r="AE99" s="142"/>
      <c r="AF99" s="142"/>
      <c r="AG99" s="142"/>
      <c r="AH99" s="142"/>
      <c r="AI99" s="142"/>
      <c r="AJ99" s="142"/>
      <c r="AK99" s="142"/>
      <c r="AL99" s="142"/>
      <c r="AM99" s="142"/>
      <c r="AN99" s="142"/>
      <c r="AO99" s="142"/>
      <c r="AP99" s="142"/>
      <c r="AQ99" s="142"/>
      <c r="AR99" s="142"/>
      <c r="AS99" s="142"/>
      <c r="BE99" s="435"/>
      <c r="BK99" s="50"/>
      <c r="BL99" s="118"/>
      <c r="EE99" s="435"/>
    </row>
    <row r="100" spans="1:135" ht="18.75" customHeight="1">
      <c r="A100" s="241">
        <v>32</v>
      </c>
      <c r="B100" s="612"/>
      <c r="C100" s="613"/>
      <c r="D100" s="228"/>
      <c r="E100" s="229"/>
      <c r="F100" s="282"/>
      <c r="G100" s="421" t="str">
        <f>IF(F100="","",VLOOKUP($F100,注文フォーム!$CY$3:$DC$20,$E$66+1,FALSE))</f>
        <v/>
      </c>
      <c r="H100" s="283"/>
      <c r="I100" s="242"/>
      <c r="J100" s="230"/>
      <c r="K100" s="230"/>
      <c r="L100" s="230"/>
      <c r="M100" s="362"/>
      <c r="N100" s="243"/>
      <c r="O100" s="253"/>
      <c r="P100" s="245"/>
      <c r="Q100" s="425"/>
      <c r="R100" s="437"/>
      <c r="S100" s="236"/>
      <c r="T100" s="248"/>
      <c r="U100" s="242"/>
      <c r="V100" s="502"/>
      <c r="W100" s="255"/>
      <c r="X100" s="142"/>
      <c r="Y100" s="142"/>
      <c r="Z100" s="142"/>
      <c r="AA100" s="142"/>
      <c r="AB100" s="142"/>
      <c r="AC100" s="142"/>
      <c r="AD100" s="142"/>
      <c r="AE100" s="142"/>
      <c r="AF100" s="142"/>
      <c r="AG100" s="142"/>
      <c r="AH100" s="142"/>
      <c r="AI100" s="142"/>
      <c r="AJ100" s="142"/>
      <c r="AK100" s="142"/>
      <c r="AL100" s="142"/>
      <c r="AM100" s="142"/>
      <c r="AN100" s="142"/>
      <c r="AO100" s="142"/>
      <c r="AP100" s="142"/>
      <c r="AQ100" s="142"/>
      <c r="AR100" s="142"/>
      <c r="AS100" s="142"/>
      <c r="BE100" s="435"/>
      <c r="BK100" s="50"/>
      <c r="BL100" s="118"/>
      <c r="EE100" s="435"/>
    </row>
    <row r="101" spans="1:135" ht="18.75" customHeight="1">
      <c r="A101" s="241">
        <v>33</v>
      </c>
      <c r="B101" s="612"/>
      <c r="C101" s="613"/>
      <c r="D101" s="228"/>
      <c r="E101" s="229"/>
      <c r="F101" s="282"/>
      <c r="G101" s="421" t="str">
        <f>IF(F101="","",VLOOKUP($F101,注文フォーム!$CY$3:$DC$20,$E$66+1,FALSE))</f>
        <v/>
      </c>
      <c r="H101" s="283"/>
      <c r="I101" s="242"/>
      <c r="J101" s="230"/>
      <c r="K101" s="230"/>
      <c r="L101" s="230"/>
      <c r="M101" s="362"/>
      <c r="N101" s="243"/>
      <c r="O101" s="253"/>
      <c r="P101" s="245"/>
      <c r="Q101" s="425"/>
      <c r="R101" s="437"/>
      <c r="S101" s="236"/>
      <c r="T101" s="248"/>
      <c r="U101" s="242"/>
      <c r="V101" s="502"/>
      <c r="W101" s="255"/>
      <c r="X101" s="142"/>
      <c r="Y101" s="142"/>
      <c r="Z101" s="142"/>
      <c r="AA101" s="142"/>
      <c r="AB101" s="142"/>
      <c r="AC101" s="142"/>
      <c r="AD101" s="142"/>
      <c r="AE101" s="142"/>
      <c r="AF101" s="142"/>
      <c r="AG101" s="142"/>
      <c r="AH101" s="142"/>
      <c r="AI101" s="142"/>
      <c r="AJ101" s="142"/>
      <c r="AK101" s="142"/>
      <c r="AL101" s="142"/>
      <c r="AM101" s="142"/>
      <c r="AN101" s="142"/>
      <c r="AO101" s="142"/>
      <c r="AP101" s="142"/>
      <c r="AQ101" s="142"/>
      <c r="AR101" s="142"/>
      <c r="AS101" s="142"/>
      <c r="BE101" s="435"/>
      <c r="BK101" s="50"/>
      <c r="BL101" s="118"/>
      <c r="EE101" s="435"/>
    </row>
    <row r="102" spans="1:135" ht="18.75" customHeight="1">
      <c r="A102" s="241">
        <v>34</v>
      </c>
      <c r="B102" s="612"/>
      <c r="C102" s="613"/>
      <c r="D102" s="228"/>
      <c r="E102" s="229"/>
      <c r="F102" s="282"/>
      <c r="G102" s="421" t="str">
        <f>IF(F102="","",VLOOKUP($F102,注文フォーム!$CY$3:$DC$20,$E$66+1,FALSE))</f>
        <v/>
      </c>
      <c r="H102" s="283"/>
      <c r="I102" s="242"/>
      <c r="J102" s="230"/>
      <c r="K102" s="230"/>
      <c r="L102" s="230"/>
      <c r="M102" s="362"/>
      <c r="N102" s="243"/>
      <c r="O102" s="253"/>
      <c r="P102" s="245"/>
      <c r="Q102" s="425"/>
      <c r="R102" s="437"/>
      <c r="S102" s="236"/>
      <c r="T102" s="248"/>
      <c r="U102" s="242"/>
      <c r="V102" s="502"/>
      <c r="W102" s="255"/>
      <c r="X102" s="142"/>
      <c r="Y102" s="142"/>
      <c r="Z102" s="142"/>
      <c r="AA102" s="142"/>
      <c r="AB102" s="142"/>
      <c r="AC102" s="142"/>
      <c r="AD102" s="142"/>
      <c r="AE102" s="142"/>
      <c r="AF102" s="142"/>
      <c r="AG102" s="142"/>
      <c r="AH102" s="142"/>
      <c r="AI102" s="142"/>
      <c r="AJ102" s="142"/>
      <c r="AK102" s="142"/>
      <c r="AL102" s="142"/>
      <c r="AM102" s="142"/>
      <c r="AN102" s="142"/>
      <c r="AO102" s="142"/>
      <c r="AP102" s="142"/>
      <c r="AQ102" s="142"/>
      <c r="AR102" s="142"/>
      <c r="AS102" s="142"/>
      <c r="BE102" s="435"/>
      <c r="BK102" s="50"/>
      <c r="BL102" s="118"/>
      <c r="EE102" s="435"/>
    </row>
    <row r="103" spans="1:135" ht="18.75" customHeight="1">
      <c r="A103" s="241">
        <v>35</v>
      </c>
      <c r="B103" s="612"/>
      <c r="C103" s="613"/>
      <c r="D103" s="228"/>
      <c r="E103" s="229"/>
      <c r="F103" s="282"/>
      <c r="G103" s="421" t="str">
        <f>IF(F103="","",VLOOKUP($F103,注文フォーム!$CY$3:$DC$20,$E$66+1,FALSE))</f>
        <v/>
      </c>
      <c r="H103" s="283"/>
      <c r="I103" s="242"/>
      <c r="J103" s="230"/>
      <c r="K103" s="230"/>
      <c r="L103" s="230"/>
      <c r="M103" s="362"/>
      <c r="N103" s="243"/>
      <c r="O103" s="253"/>
      <c r="P103" s="245"/>
      <c r="Q103" s="425"/>
      <c r="R103" s="437"/>
      <c r="S103" s="236"/>
      <c r="T103" s="248"/>
      <c r="U103" s="242"/>
      <c r="V103" s="502"/>
      <c r="W103" s="255"/>
      <c r="X103" s="142"/>
      <c r="Y103" s="142"/>
      <c r="Z103" s="142"/>
      <c r="AA103" s="142"/>
      <c r="AB103" s="142"/>
      <c r="AC103" s="142"/>
      <c r="AD103" s="142"/>
      <c r="AE103" s="142"/>
      <c r="AF103" s="142"/>
      <c r="AG103" s="142"/>
      <c r="AH103" s="142"/>
      <c r="AI103" s="142"/>
      <c r="AJ103" s="142"/>
      <c r="AK103" s="142"/>
      <c r="AL103" s="142"/>
      <c r="AM103" s="142"/>
      <c r="AN103" s="142"/>
      <c r="AO103" s="142"/>
      <c r="AP103" s="142"/>
      <c r="AQ103" s="142"/>
      <c r="AR103" s="142"/>
      <c r="AS103" s="142"/>
      <c r="BE103" s="435"/>
      <c r="BK103" s="50"/>
      <c r="BL103" s="118"/>
      <c r="EE103" s="435"/>
    </row>
    <row r="104" spans="1:135" ht="18.75" customHeight="1">
      <c r="A104" s="241">
        <v>36</v>
      </c>
      <c r="B104" s="612"/>
      <c r="C104" s="613"/>
      <c r="D104" s="228"/>
      <c r="E104" s="229"/>
      <c r="F104" s="282"/>
      <c r="G104" s="421" t="str">
        <f>IF(F104="","",VLOOKUP($F104,注文フォーム!$CY$3:$DC$20,$E$66+1,FALSE))</f>
        <v/>
      </c>
      <c r="H104" s="283"/>
      <c r="I104" s="242"/>
      <c r="J104" s="230"/>
      <c r="K104" s="230"/>
      <c r="L104" s="230"/>
      <c r="M104" s="362"/>
      <c r="N104" s="243"/>
      <c r="O104" s="253"/>
      <c r="P104" s="245"/>
      <c r="Q104" s="425"/>
      <c r="R104" s="437"/>
      <c r="S104" s="236"/>
      <c r="T104" s="248"/>
      <c r="U104" s="242"/>
      <c r="V104" s="502"/>
      <c r="W104" s="255"/>
      <c r="X104" s="142"/>
      <c r="Y104" s="142"/>
      <c r="Z104" s="142"/>
      <c r="AA104" s="142"/>
      <c r="AB104" s="142"/>
      <c r="AC104" s="142"/>
      <c r="AD104" s="142"/>
      <c r="AE104" s="142"/>
      <c r="AF104" s="142"/>
      <c r="AG104" s="142"/>
      <c r="AH104" s="142"/>
      <c r="AI104" s="142"/>
      <c r="AJ104" s="142"/>
      <c r="AK104" s="142"/>
      <c r="AL104" s="142"/>
      <c r="AM104" s="142"/>
      <c r="AN104" s="142"/>
      <c r="AO104" s="142"/>
      <c r="AP104" s="142"/>
      <c r="AQ104" s="142"/>
      <c r="AR104" s="142"/>
      <c r="AS104" s="142"/>
      <c r="BE104" s="435"/>
      <c r="BK104" s="50"/>
      <c r="BL104" s="118"/>
      <c r="EE104" s="435"/>
    </row>
    <row r="105" spans="1:135" ht="18.75" customHeight="1">
      <c r="A105" s="241">
        <v>37</v>
      </c>
      <c r="B105" s="612"/>
      <c r="C105" s="613"/>
      <c r="D105" s="228"/>
      <c r="E105" s="229"/>
      <c r="F105" s="282"/>
      <c r="G105" s="421" t="str">
        <f>IF(F105="","",VLOOKUP($F105,注文フォーム!$CY$3:$DC$20,$E$66+1,FALSE))</f>
        <v/>
      </c>
      <c r="H105" s="283"/>
      <c r="I105" s="242"/>
      <c r="J105" s="230"/>
      <c r="K105" s="230"/>
      <c r="L105" s="230"/>
      <c r="M105" s="362"/>
      <c r="N105" s="243"/>
      <c r="O105" s="253"/>
      <c r="P105" s="245"/>
      <c r="Q105" s="425"/>
      <c r="R105" s="437"/>
      <c r="S105" s="236"/>
      <c r="T105" s="248"/>
      <c r="U105" s="242"/>
      <c r="V105" s="502"/>
      <c r="W105" s="255"/>
      <c r="X105" s="142"/>
      <c r="Y105" s="142"/>
      <c r="Z105" s="142"/>
      <c r="AA105" s="142"/>
      <c r="AB105" s="142"/>
      <c r="AC105" s="142"/>
      <c r="AD105" s="142"/>
      <c r="AE105" s="142"/>
      <c r="AF105" s="142"/>
      <c r="AG105" s="142"/>
      <c r="AH105" s="142"/>
      <c r="AI105" s="142"/>
      <c r="AJ105" s="142"/>
      <c r="AK105" s="142"/>
      <c r="AL105" s="142"/>
      <c r="AM105" s="142"/>
      <c r="AN105" s="142"/>
      <c r="AO105" s="142"/>
      <c r="AP105" s="142"/>
      <c r="AQ105" s="142"/>
      <c r="AR105" s="142"/>
      <c r="AS105" s="142"/>
      <c r="BE105" s="435"/>
      <c r="BK105" s="50"/>
      <c r="BL105" s="118"/>
      <c r="EE105" s="435"/>
    </row>
    <row r="106" spans="1:135" ht="18.75" customHeight="1">
      <c r="A106" s="241">
        <v>38</v>
      </c>
      <c r="B106" s="612"/>
      <c r="C106" s="613"/>
      <c r="D106" s="228"/>
      <c r="E106" s="229"/>
      <c r="F106" s="282"/>
      <c r="G106" s="421" t="str">
        <f>IF(F106="","",VLOOKUP($F106,注文フォーム!$CY$3:$DC$20,$E$66+1,FALSE))</f>
        <v/>
      </c>
      <c r="H106" s="283"/>
      <c r="I106" s="242"/>
      <c r="J106" s="230"/>
      <c r="K106" s="230"/>
      <c r="L106" s="230"/>
      <c r="M106" s="362"/>
      <c r="N106" s="243"/>
      <c r="O106" s="253"/>
      <c r="P106" s="245"/>
      <c r="Q106" s="425"/>
      <c r="R106" s="437"/>
      <c r="S106" s="236"/>
      <c r="T106" s="248"/>
      <c r="U106" s="242"/>
      <c r="V106" s="502"/>
      <c r="W106" s="255"/>
      <c r="X106" s="142"/>
      <c r="Y106" s="142"/>
      <c r="Z106" s="142"/>
      <c r="AA106" s="142"/>
      <c r="AB106" s="142"/>
      <c r="AC106" s="142"/>
      <c r="AD106" s="142"/>
      <c r="AE106" s="142"/>
      <c r="AF106" s="142"/>
      <c r="AG106" s="142"/>
      <c r="AH106" s="142"/>
      <c r="AI106" s="142"/>
      <c r="AJ106" s="142"/>
      <c r="AK106" s="142"/>
      <c r="AL106" s="142"/>
      <c r="AM106" s="142"/>
      <c r="AN106" s="142"/>
      <c r="AO106" s="142"/>
      <c r="AP106" s="142"/>
      <c r="AQ106" s="142"/>
      <c r="AR106" s="142"/>
      <c r="AS106" s="142"/>
      <c r="BE106" s="435"/>
      <c r="BK106" s="50"/>
      <c r="BL106" s="118"/>
      <c r="EE106" s="435"/>
    </row>
    <row r="107" spans="1:135" ht="18.75" customHeight="1">
      <c r="A107" s="241">
        <v>39</v>
      </c>
      <c r="B107" s="612"/>
      <c r="C107" s="613"/>
      <c r="D107" s="228"/>
      <c r="E107" s="229"/>
      <c r="F107" s="282"/>
      <c r="G107" s="421" t="str">
        <f>IF(F107="","",VLOOKUP($F107,注文フォーム!$CY$3:$DC$20,$E$66+1,FALSE))</f>
        <v/>
      </c>
      <c r="H107" s="283"/>
      <c r="I107" s="242"/>
      <c r="J107" s="230"/>
      <c r="K107" s="230"/>
      <c r="L107" s="230"/>
      <c r="M107" s="362"/>
      <c r="N107" s="243"/>
      <c r="O107" s="253"/>
      <c r="P107" s="245"/>
      <c r="Q107" s="425"/>
      <c r="R107" s="437"/>
      <c r="S107" s="236"/>
      <c r="T107" s="248"/>
      <c r="U107" s="242"/>
      <c r="V107" s="502"/>
      <c r="W107" s="255"/>
      <c r="X107" s="142"/>
      <c r="Y107" s="142"/>
      <c r="Z107" s="142"/>
      <c r="AA107" s="142"/>
      <c r="AB107" s="142"/>
      <c r="AC107" s="142"/>
      <c r="AD107" s="142"/>
      <c r="AE107" s="142"/>
      <c r="AF107" s="142"/>
      <c r="AG107" s="142"/>
      <c r="AH107" s="142"/>
      <c r="AI107" s="142"/>
      <c r="AJ107" s="142"/>
      <c r="AK107" s="142"/>
      <c r="AL107" s="142"/>
      <c r="AM107" s="142"/>
      <c r="AN107" s="142"/>
      <c r="AO107" s="142"/>
      <c r="AP107" s="142"/>
      <c r="AQ107" s="142"/>
      <c r="AR107" s="142"/>
      <c r="AS107" s="142"/>
      <c r="BE107" s="435"/>
      <c r="BK107" s="50"/>
      <c r="BL107" s="118"/>
      <c r="EE107" s="435"/>
    </row>
    <row r="108" spans="1:135" ht="18.75" customHeight="1">
      <c r="A108" s="241">
        <v>40</v>
      </c>
      <c r="B108" s="612"/>
      <c r="C108" s="613"/>
      <c r="D108" s="228"/>
      <c r="E108" s="229"/>
      <c r="F108" s="282"/>
      <c r="G108" s="421" t="str">
        <f>IF(F108="","",VLOOKUP($F108,注文フォーム!$CY$3:$DC$20,$E$66+1,FALSE))</f>
        <v/>
      </c>
      <c r="H108" s="283"/>
      <c r="I108" s="242"/>
      <c r="J108" s="230"/>
      <c r="K108" s="230"/>
      <c r="L108" s="230"/>
      <c r="M108" s="362"/>
      <c r="N108" s="243"/>
      <c r="O108" s="253"/>
      <c r="P108" s="245"/>
      <c r="Q108" s="425"/>
      <c r="R108" s="437"/>
      <c r="S108" s="236"/>
      <c r="T108" s="248"/>
      <c r="U108" s="242"/>
      <c r="V108" s="502"/>
      <c r="W108" s="255"/>
      <c r="X108" s="142"/>
      <c r="Y108" s="142"/>
      <c r="Z108" s="142"/>
      <c r="AA108" s="142"/>
      <c r="AB108" s="142"/>
      <c r="AC108" s="142"/>
      <c r="AD108" s="142"/>
      <c r="AE108" s="142"/>
      <c r="AF108" s="142"/>
      <c r="AG108" s="142"/>
      <c r="AH108" s="142"/>
      <c r="AI108" s="142"/>
      <c r="AJ108" s="142"/>
      <c r="AK108" s="142"/>
      <c r="AL108" s="142"/>
      <c r="AM108" s="142"/>
      <c r="AN108" s="142"/>
      <c r="AO108" s="142"/>
      <c r="AP108" s="142"/>
      <c r="AQ108" s="142"/>
      <c r="AR108" s="142"/>
      <c r="AS108" s="142"/>
      <c r="BE108" s="435"/>
      <c r="BK108" s="50"/>
      <c r="BL108" s="118"/>
      <c r="EE108" s="435"/>
    </row>
    <row r="109" spans="1:135" ht="18.75" customHeight="1">
      <c r="A109" s="241">
        <v>41</v>
      </c>
      <c r="B109" s="612"/>
      <c r="C109" s="613"/>
      <c r="D109" s="228"/>
      <c r="E109" s="229"/>
      <c r="F109" s="282"/>
      <c r="G109" s="421" t="str">
        <f>IF(F109="","",VLOOKUP($F109,注文フォーム!$CY$3:$DC$20,$E$66+1,FALSE))</f>
        <v/>
      </c>
      <c r="H109" s="283"/>
      <c r="I109" s="242"/>
      <c r="J109" s="230"/>
      <c r="K109" s="230"/>
      <c r="L109" s="230"/>
      <c r="M109" s="362"/>
      <c r="N109" s="243"/>
      <c r="O109" s="253"/>
      <c r="P109" s="245"/>
      <c r="Q109" s="425"/>
      <c r="R109" s="437"/>
      <c r="S109" s="236"/>
      <c r="T109" s="248"/>
      <c r="U109" s="242"/>
      <c r="V109" s="502"/>
      <c r="W109" s="255"/>
      <c r="X109" s="142"/>
      <c r="Y109" s="142"/>
      <c r="Z109" s="142"/>
      <c r="AA109" s="142"/>
      <c r="AB109" s="142"/>
      <c r="AC109" s="142"/>
      <c r="AD109" s="142"/>
      <c r="AE109" s="142"/>
      <c r="AF109" s="142"/>
      <c r="AG109" s="142"/>
      <c r="AH109" s="142"/>
      <c r="AI109" s="142"/>
      <c r="AJ109" s="142"/>
      <c r="AK109" s="142"/>
      <c r="AL109" s="142"/>
      <c r="AM109" s="142"/>
      <c r="AN109" s="142"/>
      <c r="AO109" s="142"/>
      <c r="AP109" s="142"/>
      <c r="AQ109" s="142"/>
      <c r="AR109" s="142"/>
      <c r="AS109" s="142"/>
      <c r="BE109" s="435"/>
      <c r="BK109" s="50"/>
      <c r="BL109" s="118"/>
      <c r="EE109" s="435"/>
    </row>
    <row r="110" spans="1:135" ht="18.75" customHeight="1">
      <c r="A110" s="241">
        <v>42</v>
      </c>
      <c r="B110" s="612"/>
      <c r="C110" s="613"/>
      <c r="D110" s="228"/>
      <c r="E110" s="229"/>
      <c r="F110" s="282"/>
      <c r="G110" s="421" t="str">
        <f>IF(F110="","",VLOOKUP($F110,注文フォーム!$CY$3:$DC$20,$E$66+1,FALSE))</f>
        <v/>
      </c>
      <c r="H110" s="283"/>
      <c r="I110" s="242"/>
      <c r="J110" s="230"/>
      <c r="K110" s="230"/>
      <c r="L110" s="230"/>
      <c r="M110" s="362"/>
      <c r="N110" s="243"/>
      <c r="O110" s="253"/>
      <c r="P110" s="245"/>
      <c r="Q110" s="425"/>
      <c r="R110" s="437"/>
      <c r="S110" s="236"/>
      <c r="T110" s="248"/>
      <c r="U110" s="242"/>
      <c r="V110" s="502"/>
      <c r="W110" s="255"/>
      <c r="X110" s="142"/>
      <c r="Y110" s="142"/>
      <c r="Z110" s="142"/>
      <c r="AA110" s="142"/>
      <c r="AB110" s="142"/>
      <c r="AC110" s="142"/>
      <c r="AD110" s="142"/>
      <c r="AE110" s="142"/>
      <c r="AF110" s="142"/>
      <c r="AG110" s="142"/>
      <c r="AH110" s="142"/>
      <c r="AI110" s="142"/>
      <c r="AJ110" s="142"/>
      <c r="AK110" s="142"/>
      <c r="AL110" s="142"/>
      <c r="AM110" s="142"/>
      <c r="AN110" s="142"/>
      <c r="AO110" s="142"/>
      <c r="AP110" s="142"/>
      <c r="AQ110" s="142"/>
      <c r="AR110" s="142"/>
      <c r="AS110" s="142"/>
      <c r="BE110" s="435"/>
      <c r="BK110" s="50"/>
      <c r="BL110" s="118"/>
      <c r="EE110" s="435"/>
    </row>
    <row r="111" spans="1:135" ht="18.75" customHeight="1">
      <c r="A111" s="241">
        <v>43</v>
      </c>
      <c r="B111" s="612"/>
      <c r="C111" s="613"/>
      <c r="D111" s="228"/>
      <c r="E111" s="229"/>
      <c r="F111" s="282"/>
      <c r="G111" s="421" t="str">
        <f>IF(F111="","",VLOOKUP($F111,注文フォーム!$CY$3:$DC$20,$E$66+1,FALSE))</f>
        <v/>
      </c>
      <c r="H111" s="283"/>
      <c r="I111" s="242"/>
      <c r="J111" s="230"/>
      <c r="K111" s="230"/>
      <c r="L111" s="230"/>
      <c r="M111" s="362"/>
      <c r="N111" s="243"/>
      <c r="O111" s="253"/>
      <c r="P111" s="245"/>
      <c r="Q111" s="425"/>
      <c r="R111" s="437"/>
      <c r="S111" s="236"/>
      <c r="T111" s="248"/>
      <c r="U111" s="242"/>
      <c r="V111" s="502"/>
      <c r="W111" s="255"/>
      <c r="X111" s="142"/>
      <c r="Y111" s="142"/>
      <c r="Z111" s="142"/>
      <c r="AA111" s="142"/>
      <c r="AB111" s="142"/>
      <c r="AC111" s="142"/>
      <c r="AD111" s="142"/>
      <c r="AE111" s="142"/>
      <c r="AF111" s="142"/>
      <c r="AG111" s="142"/>
      <c r="AH111" s="142"/>
      <c r="AI111" s="142"/>
      <c r="AJ111" s="142"/>
      <c r="AK111" s="142"/>
      <c r="AL111" s="142"/>
      <c r="AM111" s="142"/>
      <c r="AN111" s="142"/>
      <c r="AO111" s="142"/>
      <c r="AP111" s="142"/>
      <c r="AQ111" s="142"/>
      <c r="AR111" s="142"/>
      <c r="AS111" s="142"/>
      <c r="BE111" s="435"/>
      <c r="BK111" s="50"/>
      <c r="BL111" s="118"/>
      <c r="EE111" s="435"/>
    </row>
    <row r="112" spans="1:135" ht="18.75" customHeight="1">
      <c r="A112" s="241">
        <v>44</v>
      </c>
      <c r="B112" s="612"/>
      <c r="C112" s="613"/>
      <c r="D112" s="228"/>
      <c r="E112" s="229"/>
      <c r="F112" s="282"/>
      <c r="G112" s="421" t="str">
        <f>IF(F112="","",VLOOKUP($F112,注文フォーム!$CY$3:$DC$20,$E$66+1,FALSE))</f>
        <v/>
      </c>
      <c r="H112" s="283"/>
      <c r="I112" s="242"/>
      <c r="J112" s="230"/>
      <c r="K112" s="230"/>
      <c r="L112" s="230"/>
      <c r="M112" s="362"/>
      <c r="N112" s="243"/>
      <c r="O112" s="253"/>
      <c r="P112" s="245"/>
      <c r="Q112" s="425"/>
      <c r="R112" s="437"/>
      <c r="S112" s="236"/>
      <c r="T112" s="248"/>
      <c r="U112" s="242"/>
      <c r="V112" s="502"/>
      <c r="W112" s="255"/>
      <c r="X112" s="142"/>
      <c r="Y112" s="142"/>
      <c r="Z112" s="142"/>
      <c r="AA112" s="142"/>
      <c r="AB112" s="142"/>
      <c r="AC112" s="142"/>
      <c r="AD112" s="142"/>
      <c r="AE112" s="142"/>
      <c r="AF112" s="142"/>
      <c r="AG112" s="142"/>
      <c r="AH112" s="142"/>
      <c r="AI112" s="142"/>
      <c r="AJ112" s="142"/>
      <c r="AK112" s="142"/>
      <c r="AL112" s="142"/>
      <c r="AM112" s="142"/>
      <c r="AN112" s="142"/>
      <c r="AO112" s="142"/>
      <c r="AP112" s="142"/>
      <c r="AQ112" s="142"/>
      <c r="AR112" s="142"/>
      <c r="AS112" s="142"/>
      <c r="BE112" s="435"/>
      <c r="BK112" s="50"/>
      <c r="BL112" s="118"/>
      <c r="EE112" s="435"/>
    </row>
    <row r="113" spans="1:135" ht="18.75" customHeight="1">
      <c r="A113" s="241">
        <v>45</v>
      </c>
      <c r="B113" s="612"/>
      <c r="C113" s="613"/>
      <c r="D113" s="228"/>
      <c r="E113" s="229"/>
      <c r="F113" s="282"/>
      <c r="G113" s="421" t="str">
        <f>IF(F113="","",VLOOKUP($F113,注文フォーム!$CY$3:$DC$20,$E$66+1,FALSE))</f>
        <v/>
      </c>
      <c r="H113" s="283"/>
      <c r="I113" s="242"/>
      <c r="J113" s="230"/>
      <c r="K113" s="230"/>
      <c r="L113" s="230"/>
      <c r="M113" s="362"/>
      <c r="N113" s="243"/>
      <c r="O113" s="253"/>
      <c r="P113" s="245"/>
      <c r="Q113" s="425"/>
      <c r="R113" s="437"/>
      <c r="S113" s="236"/>
      <c r="T113" s="248"/>
      <c r="U113" s="242"/>
      <c r="V113" s="502"/>
      <c r="W113" s="255"/>
      <c r="X113" s="142"/>
      <c r="Y113" s="142"/>
      <c r="Z113" s="142"/>
      <c r="AA113" s="142"/>
      <c r="AB113" s="142"/>
      <c r="AC113" s="142"/>
      <c r="AD113" s="142"/>
      <c r="AE113" s="142"/>
      <c r="AF113" s="142"/>
      <c r="AG113" s="142"/>
      <c r="AH113" s="142"/>
      <c r="AI113" s="142"/>
      <c r="AJ113" s="142"/>
      <c r="AK113" s="142"/>
      <c r="AL113" s="142"/>
      <c r="AM113" s="142"/>
      <c r="AN113" s="142"/>
      <c r="AO113" s="142"/>
      <c r="AP113" s="142"/>
      <c r="AQ113" s="142"/>
      <c r="AR113" s="142"/>
      <c r="AS113" s="142"/>
      <c r="BE113" s="435"/>
      <c r="BK113" s="50"/>
      <c r="BL113" s="118"/>
      <c r="EE113" s="435"/>
    </row>
    <row r="114" spans="1:135" ht="18.75" customHeight="1">
      <c r="A114" s="241">
        <v>46</v>
      </c>
      <c r="B114" s="612"/>
      <c r="C114" s="613"/>
      <c r="D114" s="228"/>
      <c r="E114" s="229"/>
      <c r="F114" s="282"/>
      <c r="G114" s="421" t="str">
        <f>IF(F114="","",VLOOKUP($F114,注文フォーム!$CY$3:$DC$20,$E$66+1,FALSE))</f>
        <v/>
      </c>
      <c r="H114" s="283"/>
      <c r="I114" s="242"/>
      <c r="J114" s="230"/>
      <c r="K114" s="230"/>
      <c r="L114" s="230"/>
      <c r="M114" s="362"/>
      <c r="N114" s="243"/>
      <c r="O114" s="253"/>
      <c r="P114" s="245"/>
      <c r="Q114" s="425"/>
      <c r="R114" s="437"/>
      <c r="S114" s="236"/>
      <c r="T114" s="248"/>
      <c r="U114" s="242"/>
      <c r="V114" s="502"/>
      <c r="W114" s="255"/>
      <c r="X114" s="142"/>
      <c r="Y114" s="142"/>
      <c r="Z114" s="142"/>
      <c r="AA114" s="142"/>
      <c r="AB114" s="142"/>
      <c r="AC114" s="142"/>
      <c r="AD114" s="142"/>
      <c r="AE114" s="142"/>
      <c r="AF114" s="142"/>
      <c r="AG114" s="142"/>
      <c r="AH114" s="142"/>
      <c r="AI114" s="142"/>
      <c r="AJ114" s="142"/>
      <c r="AK114" s="142"/>
      <c r="AL114" s="142"/>
      <c r="AM114" s="142"/>
      <c r="AN114" s="142"/>
      <c r="AO114" s="142"/>
      <c r="AP114" s="142"/>
      <c r="AQ114" s="142"/>
      <c r="AR114" s="142"/>
      <c r="AS114" s="142"/>
      <c r="BE114" s="435"/>
      <c r="BK114" s="50"/>
      <c r="BL114" s="118"/>
      <c r="EE114" s="435"/>
    </row>
    <row r="115" spans="1:135" ht="18.75" customHeight="1">
      <c r="A115" s="241">
        <v>47</v>
      </c>
      <c r="B115" s="612"/>
      <c r="C115" s="613"/>
      <c r="D115" s="228"/>
      <c r="E115" s="229"/>
      <c r="F115" s="282"/>
      <c r="G115" s="421" t="str">
        <f>IF(F115="","",VLOOKUP($F115,注文フォーム!$CY$3:$DC$20,$E$66+1,FALSE))</f>
        <v/>
      </c>
      <c r="H115" s="283"/>
      <c r="I115" s="242"/>
      <c r="J115" s="230"/>
      <c r="K115" s="230"/>
      <c r="L115" s="230"/>
      <c r="M115" s="362"/>
      <c r="N115" s="243"/>
      <c r="O115" s="253"/>
      <c r="P115" s="245"/>
      <c r="Q115" s="425"/>
      <c r="R115" s="437"/>
      <c r="S115" s="236"/>
      <c r="T115" s="248"/>
      <c r="U115" s="242"/>
      <c r="V115" s="502"/>
      <c r="W115" s="255"/>
      <c r="X115" s="142"/>
      <c r="Y115" s="142"/>
      <c r="Z115" s="142"/>
      <c r="AA115" s="142"/>
      <c r="AB115" s="142"/>
      <c r="AC115" s="142"/>
      <c r="AD115" s="142"/>
      <c r="AE115" s="142"/>
      <c r="AF115" s="142"/>
      <c r="AG115" s="142"/>
      <c r="AH115" s="142"/>
      <c r="AI115" s="142"/>
      <c r="AJ115" s="142"/>
      <c r="AK115" s="142"/>
      <c r="AL115" s="142"/>
      <c r="AM115" s="142"/>
      <c r="AN115" s="142"/>
      <c r="AO115" s="142"/>
      <c r="AP115" s="142"/>
      <c r="AQ115" s="142"/>
      <c r="AR115" s="142"/>
      <c r="AS115" s="142"/>
      <c r="BE115" s="435"/>
      <c r="BK115" s="50"/>
      <c r="BL115" s="118"/>
      <c r="EE115" s="435"/>
    </row>
    <row r="116" spans="1:135" ht="18.75" customHeight="1">
      <c r="A116" s="241">
        <v>48</v>
      </c>
      <c r="B116" s="612"/>
      <c r="C116" s="613"/>
      <c r="D116" s="228"/>
      <c r="E116" s="229"/>
      <c r="F116" s="282"/>
      <c r="G116" s="421" t="str">
        <f>IF(F116="","",VLOOKUP($F116,注文フォーム!$CY$3:$DC$20,$E$66+1,FALSE))</f>
        <v/>
      </c>
      <c r="H116" s="283"/>
      <c r="I116" s="242"/>
      <c r="J116" s="230"/>
      <c r="K116" s="230"/>
      <c r="L116" s="230"/>
      <c r="M116" s="362"/>
      <c r="N116" s="243"/>
      <c r="O116" s="253"/>
      <c r="P116" s="245"/>
      <c r="Q116" s="425"/>
      <c r="R116" s="437"/>
      <c r="S116" s="236"/>
      <c r="T116" s="248"/>
      <c r="U116" s="242"/>
      <c r="V116" s="502"/>
      <c r="W116" s="255"/>
      <c r="X116" s="142"/>
      <c r="Y116" s="142"/>
      <c r="Z116" s="142"/>
      <c r="AA116" s="142"/>
      <c r="AB116" s="142"/>
      <c r="AC116" s="142"/>
      <c r="AD116" s="142"/>
      <c r="AE116" s="142"/>
      <c r="AF116" s="142"/>
      <c r="AG116" s="142"/>
      <c r="AH116" s="142"/>
      <c r="AI116" s="142"/>
      <c r="AJ116" s="142"/>
      <c r="AK116" s="142"/>
      <c r="AL116" s="142"/>
      <c r="AM116" s="142"/>
      <c r="AN116" s="142"/>
      <c r="AO116" s="142"/>
      <c r="AP116" s="142"/>
      <c r="AQ116" s="142"/>
      <c r="AR116" s="142"/>
      <c r="AS116" s="142"/>
      <c r="BE116" s="435"/>
      <c r="BK116" s="50"/>
      <c r="BL116" s="118"/>
      <c r="EE116" s="435"/>
    </row>
    <row r="117" spans="1:135" ht="18.75" customHeight="1">
      <c r="A117" s="241">
        <v>49</v>
      </c>
      <c r="B117" s="612"/>
      <c r="C117" s="613"/>
      <c r="D117" s="228"/>
      <c r="E117" s="229"/>
      <c r="F117" s="282"/>
      <c r="G117" s="421" t="str">
        <f>IF(F117="","",VLOOKUP($F117,注文フォーム!$CY$3:$DC$20,$E$66+1,FALSE))</f>
        <v/>
      </c>
      <c r="H117" s="283"/>
      <c r="I117" s="242"/>
      <c r="J117" s="230"/>
      <c r="K117" s="230"/>
      <c r="L117" s="230"/>
      <c r="M117" s="362"/>
      <c r="N117" s="243"/>
      <c r="O117" s="253"/>
      <c r="P117" s="245"/>
      <c r="Q117" s="425"/>
      <c r="R117" s="437"/>
      <c r="S117" s="236"/>
      <c r="T117" s="248"/>
      <c r="U117" s="242"/>
      <c r="V117" s="502"/>
      <c r="W117" s="255"/>
      <c r="X117" s="142"/>
      <c r="Y117" s="142"/>
      <c r="Z117" s="142"/>
      <c r="AA117" s="142"/>
      <c r="AB117" s="142"/>
      <c r="AC117" s="142"/>
      <c r="AD117" s="142"/>
      <c r="AE117" s="142"/>
      <c r="AF117" s="142"/>
      <c r="AG117" s="142"/>
      <c r="AH117" s="142"/>
      <c r="AI117" s="142"/>
      <c r="AJ117" s="142"/>
      <c r="AK117" s="142"/>
      <c r="AL117" s="142"/>
      <c r="AM117" s="142"/>
      <c r="AN117" s="142"/>
      <c r="AO117" s="142"/>
      <c r="AP117" s="142"/>
      <c r="AQ117" s="142"/>
      <c r="AR117" s="142"/>
      <c r="AS117" s="142"/>
      <c r="BE117" s="435"/>
      <c r="BK117" s="50"/>
      <c r="BL117" s="118"/>
      <c r="EE117" s="435"/>
    </row>
    <row r="118" spans="1:135" ht="18.75" customHeight="1">
      <c r="A118" s="241">
        <v>50</v>
      </c>
      <c r="B118" s="612"/>
      <c r="C118" s="613"/>
      <c r="D118" s="228"/>
      <c r="E118" s="229"/>
      <c r="F118" s="282"/>
      <c r="G118" s="421" t="str">
        <f>IF(F118="","",VLOOKUP($F118,注文フォーム!$CY$3:$DC$20,$E$66+1,FALSE))</f>
        <v/>
      </c>
      <c r="H118" s="283"/>
      <c r="I118" s="242"/>
      <c r="J118" s="230"/>
      <c r="K118" s="230"/>
      <c r="L118" s="230"/>
      <c r="M118" s="362"/>
      <c r="N118" s="243"/>
      <c r="O118" s="253"/>
      <c r="P118" s="245"/>
      <c r="Q118" s="425"/>
      <c r="R118" s="437"/>
      <c r="S118" s="236"/>
      <c r="T118" s="248"/>
      <c r="U118" s="242"/>
      <c r="V118" s="502"/>
      <c r="W118" s="255"/>
      <c r="X118" s="142"/>
      <c r="Y118" s="142"/>
      <c r="Z118" s="142"/>
      <c r="AA118" s="142"/>
      <c r="AB118" s="142"/>
      <c r="AC118" s="142"/>
      <c r="AD118" s="142"/>
      <c r="AE118" s="142"/>
      <c r="AF118" s="142"/>
      <c r="AG118" s="142"/>
      <c r="AH118" s="142"/>
      <c r="AI118" s="142"/>
      <c r="AJ118" s="142"/>
      <c r="AK118" s="142"/>
      <c r="AL118" s="142"/>
      <c r="AM118" s="142"/>
      <c r="AN118" s="142"/>
      <c r="AO118" s="142"/>
      <c r="AP118" s="142"/>
      <c r="AQ118" s="142"/>
      <c r="AR118" s="142"/>
      <c r="AS118" s="142"/>
      <c r="BE118" s="435"/>
      <c r="BK118" s="50"/>
      <c r="BL118" s="118"/>
      <c r="EE118" s="435"/>
    </row>
    <row r="119" spans="1:135" ht="18.75" customHeight="1">
      <c r="A119" s="241">
        <v>51</v>
      </c>
      <c r="B119" s="612"/>
      <c r="C119" s="613"/>
      <c r="D119" s="228"/>
      <c r="E119" s="229"/>
      <c r="F119" s="282"/>
      <c r="G119" s="421" t="str">
        <f>IF(F119="","",VLOOKUP($F119,注文フォーム!$CY$3:$DC$20,$E$66+1,FALSE))</f>
        <v/>
      </c>
      <c r="H119" s="283"/>
      <c r="I119" s="242"/>
      <c r="J119" s="230"/>
      <c r="K119" s="230"/>
      <c r="L119" s="230"/>
      <c r="M119" s="362"/>
      <c r="N119" s="243"/>
      <c r="O119" s="253"/>
      <c r="P119" s="245"/>
      <c r="Q119" s="425"/>
      <c r="R119" s="437"/>
      <c r="S119" s="236"/>
      <c r="T119" s="248"/>
      <c r="U119" s="242"/>
      <c r="V119" s="502"/>
      <c r="W119" s="255"/>
      <c r="X119" s="142"/>
      <c r="Y119" s="142"/>
      <c r="Z119" s="142"/>
      <c r="AA119" s="142"/>
      <c r="AB119" s="142"/>
      <c r="AC119" s="142"/>
      <c r="AD119" s="142"/>
      <c r="AE119" s="142"/>
      <c r="AF119" s="142"/>
      <c r="AG119" s="142"/>
      <c r="AH119" s="142"/>
      <c r="AI119" s="142"/>
      <c r="AJ119" s="142"/>
      <c r="AK119" s="142"/>
      <c r="AL119" s="142"/>
      <c r="AM119" s="142"/>
      <c r="AN119" s="142"/>
      <c r="AO119" s="142"/>
      <c r="AP119" s="142"/>
      <c r="AQ119" s="142"/>
      <c r="AR119" s="142"/>
      <c r="AS119" s="142"/>
      <c r="BE119" s="435"/>
      <c r="BK119" s="50"/>
      <c r="BL119" s="118"/>
      <c r="EE119" s="435"/>
    </row>
    <row r="120" spans="1:135" ht="18.75" customHeight="1">
      <c r="A120" s="241">
        <v>52</v>
      </c>
      <c r="B120" s="612"/>
      <c r="C120" s="613"/>
      <c r="D120" s="228"/>
      <c r="E120" s="229"/>
      <c r="F120" s="282"/>
      <c r="G120" s="421" t="str">
        <f>IF(F120="","",VLOOKUP($F120,注文フォーム!$CY$3:$DC$20,$E$66+1,FALSE))</f>
        <v/>
      </c>
      <c r="H120" s="283"/>
      <c r="I120" s="242"/>
      <c r="J120" s="230"/>
      <c r="K120" s="230"/>
      <c r="L120" s="230"/>
      <c r="M120" s="362"/>
      <c r="N120" s="243"/>
      <c r="O120" s="253"/>
      <c r="P120" s="245"/>
      <c r="Q120" s="425"/>
      <c r="R120" s="437"/>
      <c r="S120" s="236"/>
      <c r="T120" s="248"/>
      <c r="U120" s="242"/>
      <c r="V120" s="502"/>
      <c r="W120" s="255"/>
      <c r="X120" s="142"/>
      <c r="Y120" s="142"/>
      <c r="Z120" s="142"/>
      <c r="AA120" s="142"/>
      <c r="AB120" s="142"/>
      <c r="AC120" s="142"/>
      <c r="AD120" s="142"/>
      <c r="AE120" s="142"/>
      <c r="AF120" s="142"/>
      <c r="AG120" s="142"/>
      <c r="AH120" s="142"/>
      <c r="AI120" s="142"/>
      <c r="AJ120" s="142"/>
      <c r="AK120" s="142"/>
      <c r="AL120" s="142"/>
      <c r="AM120" s="142"/>
      <c r="AN120" s="142"/>
      <c r="AO120" s="142"/>
      <c r="AP120" s="142"/>
      <c r="AQ120" s="142"/>
      <c r="AR120" s="142"/>
      <c r="AS120" s="142"/>
      <c r="BE120" s="435"/>
      <c r="BK120" s="50"/>
      <c r="BL120" s="118"/>
      <c r="EE120" s="435"/>
    </row>
    <row r="121" spans="1:135" ht="18.75" customHeight="1">
      <c r="A121" s="241">
        <v>53</v>
      </c>
      <c r="B121" s="612"/>
      <c r="C121" s="613"/>
      <c r="D121" s="228"/>
      <c r="E121" s="229"/>
      <c r="F121" s="282"/>
      <c r="G121" s="421" t="str">
        <f>IF(F121="","",VLOOKUP($F121,注文フォーム!$CY$3:$DC$20,$E$66+1,FALSE))</f>
        <v/>
      </c>
      <c r="H121" s="283"/>
      <c r="I121" s="242"/>
      <c r="J121" s="230"/>
      <c r="K121" s="230"/>
      <c r="L121" s="230"/>
      <c r="M121" s="362"/>
      <c r="N121" s="243"/>
      <c r="O121" s="253"/>
      <c r="P121" s="245"/>
      <c r="Q121" s="425"/>
      <c r="R121" s="437"/>
      <c r="S121" s="236"/>
      <c r="T121" s="248"/>
      <c r="U121" s="242"/>
      <c r="V121" s="502"/>
      <c r="W121" s="255"/>
      <c r="X121" s="142"/>
      <c r="Y121" s="142"/>
      <c r="Z121" s="142"/>
      <c r="AA121" s="142"/>
      <c r="AB121" s="142"/>
      <c r="AC121" s="142"/>
      <c r="AD121" s="142"/>
      <c r="AE121" s="142"/>
      <c r="AF121" s="142"/>
      <c r="AG121" s="142"/>
      <c r="AH121" s="142"/>
      <c r="AI121" s="142"/>
      <c r="AJ121" s="142"/>
      <c r="AK121" s="142"/>
      <c r="AL121" s="142"/>
      <c r="AM121" s="142"/>
      <c r="AN121" s="142"/>
      <c r="AO121" s="142"/>
      <c r="AP121" s="142"/>
      <c r="AQ121" s="142"/>
      <c r="AR121" s="142"/>
      <c r="AS121" s="142"/>
      <c r="BE121" s="435"/>
      <c r="BK121" s="50"/>
      <c r="BL121" s="118"/>
      <c r="EE121" s="435"/>
    </row>
    <row r="122" spans="1:135" ht="18.75" customHeight="1">
      <c r="A122" s="241">
        <v>54</v>
      </c>
      <c r="B122" s="612"/>
      <c r="C122" s="613"/>
      <c r="D122" s="228"/>
      <c r="E122" s="229"/>
      <c r="F122" s="282"/>
      <c r="G122" s="421" t="str">
        <f>IF(F122="","",VLOOKUP($F122,注文フォーム!$CY$3:$DC$20,$E$66+1,FALSE))</f>
        <v/>
      </c>
      <c r="H122" s="283"/>
      <c r="I122" s="242"/>
      <c r="J122" s="230"/>
      <c r="K122" s="230"/>
      <c r="L122" s="230"/>
      <c r="M122" s="362"/>
      <c r="N122" s="243"/>
      <c r="O122" s="253"/>
      <c r="P122" s="245"/>
      <c r="Q122" s="425"/>
      <c r="R122" s="437"/>
      <c r="S122" s="236"/>
      <c r="T122" s="248"/>
      <c r="U122" s="242"/>
      <c r="V122" s="502"/>
      <c r="W122" s="255"/>
      <c r="X122" s="142"/>
      <c r="Y122" s="142"/>
      <c r="Z122" s="142"/>
      <c r="AA122" s="142"/>
      <c r="AB122" s="142"/>
      <c r="AC122" s="142"/>
      <c r="AD122" s="142"/>
      <c r="AE122" s="142"/>
      <c r="AF122" s="142"/>
      <c r="AG122" s="142"/>
      <c r="AH122" s="142"/>
      <c r="AI122" s="142"/>
      <c r="AJ122" s="142"/>
      <c r="AK122" s="142"/>
      <c r="AL122" s="142"/>
      <c r="AM122" s="142"/>
      <c r="AN122" s="142"/>
      <c r="AO122" s="142"/>
      <c r="AP122" s="142"/>
      <c r="AQ122" s="142"/>
      <c r="AR122" s="142"/>
      <c r="AS122" s="142"/>
      <c r="BE122" s="435"/>
      <c r="BK122" s="50"/>
      <c r="BL122" s="118"/>
      <c r="EE122" s="435"/>
    </row>
    <row r="123" spans="1:135" ht="18.75" customHeight="1">
      <c r="A123" s="241">
        <v>55</v>
      </c>
      <c r="B123" s="612"/>
      <c r="C123" s="613"/>
      <c r="D123" s="228"/>
      <c r="E123" s="229"/>
      <c r="F123" s="282"/>
      <c r="G123" s="421" t="str">
        <f>IF(F123="","",VLOOKUP($F123,注文フォーム!$CY$3:$DC$20,$E$66+1,FALSE))</f>
        <v/>
      </c>
      <c r="H123" s="283"/>
      <c r="I123" s="242"/>
      <c r="J123" s="230"/>
      <c r="K123" s="230"/>
      <c r="L123" s="230"/>
      <c r="M123" s="362"/>
      <c r="N123" s="243"/>
      <c r="O123" s="253"/>
      <c r="P123" s="245"/>
      <c r="Q123" s="425"/>
      <c r="R123" s="437"/>
      <c r="S123" s="236"/>
      <c r="T123" s="248"/>
      <c r="U123" s="242"/>
      <c r="V123" s="502"/>
      <c r="W123" s="255"/>
      <c r="X123" s="142"/>
      <c r="Y123" s="142"/>
      <c r="Z123" s="142"/>
      <c r="AA123" s="142"/>
      <c r="AB123" s="142"/>
      <c r="AC123" s="142"/>
      <c r="AD123" s="142"/>
      <c r="AE123" s="142"/>
      <c r="AF123" s="142"/>
      <c r="AG123" s="142"/>
      <c r="AH123" s="142"/>
      <c r="AI123" s="142"/>
      <c r="AJ123" s="142"/>
      <c r="AK123" s="142"/>
      <c r="AL123" s="142"/>
      <c r="AM123" s="142"/>
      <c r="AN123" s="142"/>
      <c r="AO123" s="142"/>
      <c r="AP123" s="142"/>
      <c r="AQ123" s="142"/>
      <c r="AR123" s="142"/>
      <c r="AS123" s="142"/>
      <c r="BE123" s="435"/>
      <c r="BK123" s="50"/>
      <c r="BL123" s="118"/>
      <c r="EE123" s="435"/>
    </row>
    <row r="124" spans="1:135" ht="18.75" customHeight="1">
      <c r="A124" s="241">
        <v>56</v>
      </c>
      <c r="B124" s="612"/>
      <c r="C124" s="613"/>
      <c r="D124" s="228"/>
      <c r="E124" s="229"/>
      <c r="F124" s="282"/>
      <c r="G124" s="421" t="str">
        <f>IF(F124="","",VLOOKUP($F124,注文フォーム!$CY$3:$DC$20,$E$66+1,FALSE))</f>
        <v/>
      </c>
      <c r="H124" s="283"/>
      <c r="I124" s="242"/>
      <c r="J124" s="230"/>
      <c r="K124" s="230"/>
      <c r="L124" s="230"/>
      <c r="M124" s="362"/>
      <c r="N124" s="243"/>
      <c r="O124" s="253"/>
      <c r="P124" s="245"/>
      <c r="Q124" s="425"/>
      <c r="R124" s="437"/>
      <c r="S124" s="236"/>
      <c r="T124" s="248"/>
      <c r="U124" s="242"/>
      <c r="V124" s="502"/>
      <c r="W124" s="255"/>
      <c r="X124" s="142"/>
      <c r="Y124" s="142"/>
      <c r="Z124" s="142"/>
      <c r="AA124" s="142"/>
      <c r="AB124" s="142"/>
      <c r="AC124" s="142"/>
      <c r="AD124" s="142"/>
      <c r="AE124" s="142"/>
      <c r="AF124" s="142"/>
      <c r="AG124" s="142"/>
      <c r="AH124" s="142"/>
      <c r="AI124" s="142"/>
      <c r="AJ124" s="142"/>
      <c r="AK124" s="142"/>
      <c r="AL124" s="142"/>
      <c r="AM124" s="142"/>
      <c r="AN124" s="142"/>
      <c r="AO124" s="142"/>
      <c r="AP124" s="142"/>
      <c r="AQ124" s="142"/>
      <c r="AR124" s="142"/>
      <c r="AS124" s="142"/>
      <c r="BE124" s="435"/>
      <c r="BK124" s="50"/>
      <c r="BL124" s="118"/>
      <c r="EE124" s="435"/>
    </row>
    <row r="125" spans="1:135" ht="18.75" customHeight="1">
      <c r="A125" s="241">
        <v>57</v>
      </c>
      <c r="B125" s="612"/>
      <c r="C125" s="613"/>
      <c r="D125" s="228"/>
      <c r="E125" s="229"/>
      <c r="F125" s="282"/>
      <c r="G125" s="421" t="str">
        <f>IF(F125="","",VLOOKUP($F125,注文フォーム!$CY$3:$DC$20,$E$66+1,FALSE))</f>
        <v/>
      </c>
      <c r="H125" s="283"/>
      <c r="I125" s="242"/>
      <c r="J125" s="230"/>
      <c r="K125" s="230"/>
      <c r="L125" s="230"/>
      <c r="M125" s="362"/>
      <c r="N125" s="243"/>
      <c r="O125" s="253"/>
      <c r="P125" s="245"/>
      <c r="Q125" s="425"/>
      <c r="R125" s="437"/>
      <c r="S125" s="236"/>
      <c r="T125" s="248"/>
      <c r="U125" s="242"/>
      <c r="V125" s="502"/>
      <c r="W125" s="255"/>
      <c r="X125" s="142"/>
      <c r="Y125" s="142"/>
      <c r="Z125" s="142"/>
      <c r="AA125" s="142"/>
      <c r="AB125" s="142"/>
      <c r="AC125" s="142"/>
      <c r="AD125" s="142"/>
      <c r="AE125" s="142"/>
      <c r="AF125" s="142"/>
      <c r="AG125" s="142"/>
      <c r="AH125" s="142"/>
      <c r="AI125" s="142"/>
      <c r="AJ125" s="142"/>
      <c r="AK125" s="142"/>
      <c r="AL125" s="142"/>
      <c r="AM125" s="142"/>
      <c r="AN125" s="142"/>
      <c r="AO125" s="142"/>
      <c r="AP125" s="142"/>
      <c r="AQ125" s="142"/>
      <c r="AR125" s="142"/>
      <c r="AS125" s="142"/>
      <c r="BE125" s="435"/>
      <c r="BK125" s="50"/>
      <c r="BL125" s="118"/>
      <c r="EE125" s="435"/>
    </row>
    <row r="126" spans="1:135" ht="18.75" customHeight="1">
      <c r="A126" s="241">
        <v>58</v>
      </c>
      <c r="B126" s="612"/>
      <c r="C126" s="613"/>
      <c r="D126" s="228"/>
      <c r="E126" s="229"/>
      <c r="F126" s="282"/>
      <c r="G126" s="421" t="str">
        <f>IF(F126="","",VLOOKUP($F126,注文フォーム!$CY$3:$DC$20,$E$66+1,FALSE))</f>
        <v/>
      </c>
      <c r="H126" s="283"/>
      <c r="I126" s="242"/>
      <c r="J126" s="230"/>
      <c r="K126" s="230"/>
      <c r="L126" s="230"/>
      <c r="M126" s="362"/>
      <c r="N126" s="243"/>
      <c r="O126" s="253"/>
      <c r="P126" s="245"/>
      <c r="Q126" s="425"/>
      <c r="R126" s="437"/>
      <c r="S126" s="236"/>
      <c r="T126" s="248"/>
      <c r="U126" s="242"/>
      <c r="V126" s="502"/>
      <c r="W126" s="255"/>
      <c r="X126" s="142"/>
      <c r="Y126" s="142"/>
      <c r="Z126" s="142"/>
      <c r="AA126" s="142"/>
      <c r="AB126" s="142"/>
      <c r="AC126" s="142"/>
      <c r="AD126" s="142"/>
      <c r="AE126" s="142"/>
      <c r="AF126" s="142"/>
      <c r="AG126" s="142"/>
      <c r="AH126" s="142"/>
      <c r="AI126" s="142"/>
      <c r="AJ126" s="142"/>
      <c r="AK126" s="142"/>
      <c r="AL126" s="142"/>
      <c r="AM126" s="142"/>
      <c r="AN126" s="142"/>
      <c r="AO126" s="142"/>
      <c r="AP126" s="142"/>
      <c r="AQ126" s="142"/>
      <c r="AR126" s="142"/>
      <c r="AS126" s="142"/>
      <c r="BE126" s="435"/>
      <c r="BK126" s="50"/>
      <c r="BL126" s="118"/>
      <c r="EE126" s="435"/>
    </row>
    <row r="127" spans="1:135" ht="18.75" customHeight="1">
      <c r="A127" s="241">
        <v>59</v>
      </c>
      <c r="B127" s="612"/>
      <c r="C127" s="613"/>
      <c r="D127" s="228"/>
      <c r="E127" s="229"/>
      <c r="F127" s="282"/>
      <c r="G127" s="421" t="str">
        <f>IF(F127="","",VLOOKUP($F127,注文フォーム!$CY$3:$DC$20,$E$66+1,FALSE))</f>
        <v/>
      </c>
      <c r="H127" s="283"/>
      <c r="I127" s="242"/>
      <c r="J127" s="230"/>
      <c r="K127" s="230"/>
      <c r="L127" s="230"/>
      <c r="M127" s="362"/>
      <c r="N127" s="243"/>
      <c r="O127" s="253"/>
      <c r="P127" s="245"/>
      <c r="Q127" s="425"/>
      <c r="R127" s="437"/>
      <c r="S127" s="236"/>
      <c r="T127" s="248"/>
      <c r="U127" s="242"/>
      <c r="V127" s="502"/>
      <c r="W127" s="255"/>
      <c r="X127" s="142"/>
      <c r="Y127" s="142"/>
      <c r="Z127" s="142"/>
      <c r="AA127" s="142"/>
      <c r="AB127" s="142"/>
      <c r="AC127" s="142"/>
      <c r="AD127" s="142"/>
      <c r="AE127" s="142"/>
      <c r="AF127" s="142"/>
      <c r="AG127" s="142"/>
      <c r="AH127" s="142"/>
      <c r="AI127" s="142"/>
      <c r="AJ127" s="142"/>
      <c r="AK127" s="142"/>
      <c r="AL127" s="142"/>
      <c r="AM127" s="142"/>
      <c r="AN127" s="142"/>
      <c r="AO127" s="142"/>
      <c r="AP127" s="142"/>
      <c r="AQ127" s="142"/>
      <c r="AR127" s="142"/>
      <c r="AS127" s="142"/>
      <c r="BE127" s="435"/>
      <c r="BK127" s="50"/>
      <c r="BL127" s="118"/>
      <c r="EE127" s="435"/>
    </row>
    <row r="128" spans="1:135" ht="18.75" customHeight="1">
      <c r="A128" s="241">
        <v>60</v>
      </c>
      <c r="B128" s="612"/>
      <c r="C128" s="613"/>
      <c r="D128" s="228"/>
      <c r="E128" s="229"/>
      <c r="F128" s="282"/>
      <c r="G128" s="421" t="str">
        <f>IF(F128="","",VLOOKUP($F128,注文フォーム!$CY$3:$DC$20,$E$66+1,FALSE))</f>
        <v/>
      </c>
      <c r="H128" s="283"/>
      <c r="I128" s="242"/>
      <c r="J128" s="230"/>
      <c r="K128" s="230"/>
      <c r="L128" s="230"/>
      <c r="M128" s="362"/>
      <c r="N128" s="243"/>
      <c r="O128" s="253"/>
      <c r="P128" s="245"/>
      <c r="Q128" s="425"/>
      <c r="R128" s="437"/>
      <c r="S128" s="236"/>
      <c r="T128" s="248"/>
      <c r="U128" s="242"/>
      <c r="V128" s="502"/>
      <c r="W128" s="255"/>
      <c r="X128" s="142"/>
      <c r="Y128" s="142"/>
      <c r="Z128" s="142"/>
      <c r="AA128" s="142"/>
      <c r="AB128" s="142"/>
      <c r="AC128" s="142"/>
      <c r="AD128" s="142"/>
      <c r="AE128" s="142"/>
      <c r="AF128" s="142"/>
      <c r="AG128" s="142"/>
      <c r="AH128" s="142"/>
      <c r="AI128" s="142"/>
      <c r="AJ128" s="142"/>
      <c r="AK128" s="142"/>
      <c r="AL128" s="142"/>
      <c r="AM128" s="142"/>
      <c r="AN128" s="142"/>
      <c r="AO128" s="142"/>
      <c r="AP128" s="142"/>
      <c r="AQ128" s="142"/>
      <c r="AR128" s="142"/>
      <c r="AS128" s="142"/>
      <c r="BE128" s="435"/>
      <c r="BK128" s="50"/>
      <c r="BL128" s="118"/>
      <c r="EE128" s="435"/>
    </row>
    <row r="129" spans="1:135" ht="18.75" customHeight="1">
      <c r="A129" s="241">
        <v>61</v>
      </c>
      <c r="B129" s="612"/>
      <c r="C129" s="613"/>
      <c r="D129" s="228"/>
      <c r="E129" s="229"/>
      <c r="F129" s="282"/>
      <c r="G129" s="421" t="str">
        <f>IF(F129="","",VLOOKUP($F129,注文フォーム!$CY$3:$DC$20,$E$66+1,FALSE))</f>
        <v/>
      </c>
      <c r="H129" s="283"/>
      <c r="I129" s="242"/>
      <c r="J129" s="230"/>
      <c r="K129" s="230"/>
      <c r="L129" s="230"/>
      <c r="M129" s="362"/>
      <c r="N129" s="243"/>
      <c r="O129" s="253"/>
      <c r="P129" s="245"/>
      <c r="Q129" s="425"/>
      <c r="R129" s="437"/>
      <c r="S129" s="236"/>
      <c r="T129" s="248"/>
      <c r="U129" s="242"/>
      <c r="V129" s="502"/>
      <c r="W129" s="255"/>
      <c r="X129" s="142"/>
      <c r="Y129" s="142"/>
      <c r="Z129" s="142"/>
      <c r="AA129" s="142"/>
      <c r="AB129" s="142"/>
      <c r="AC129" s="142"/>
      <c r="AD129" s="142"/>
      <c r="AE129" s="142"/>
      <c r="AF129" s="142"/>
      <c r="AG129" s="142"/>
      <c r="AH129" s="142"/>
      <c r="AI129" s="142"/>
      <c r="AJ129" s="142"/>
      <c r="AK129" s="142"/>
      <c r="AL129" s="142"/>
      <c r="AM129" s="142"/>
      <c r="AN129" s="142"/>
      <c r="AO129" s="142"/>
      <c r="AP129" s="142"/>
      <c r="AQ129" s="142"/>
      <c r="AR129" s="142"/>
      <c r="AS129" s="142"/>
      <c r="BE129" s="435"/>
      <c r="BK129" s="50"/>
      <c r="BL129" s="118"/>
      <c r="EE129" s="435"/>
    </row>
    <row r="130" spans="1:135" ht="18.75" customHeight="1">
      <c r="A130" s="241">
        <v>62</v>
      </c>
      <c r="B130" s="612"/>
      <c r="C130" s="613"/>
      <c r="D130" s="228"/>
      <c r="E130" s="229"/>
      <c r="F130" s="282"/>
      <c r="G130" s="421" t="str">
        <f>IF(F130="","",VLOOKUP($F130,注文フォーム!$CY$3:$DC$20,$E$66+1,FALSE))</f>
        <v/>
      </c>
      <c r="H130" s="283"/>
      <c r="I130" s="242"/>
      <c r="J130" s="230"/>
      <c r="K130" s="230"/>
      <c r="L130" s="230"/>
      <c r="M130" s="362"/>
      <c r="N130" s="243"/>
      <c r="O130" s="253"/>
      <c r="P130" s="245"/>
      <c r="Q130" s="425"/>
      <c r="R130" s="437"/>
      <c r="S130" s="236"/>
      <c r="T130" s="248"/>
      <c r="U130" s="242"/>
      <c r="V130" s="502"/>
      <c r="W130" s="255"/>
      <c r="X130" s="142"/>
      <c r="Y130" s="142"/>
      <c r="Z130" s="142"/>
      <c r="AA130" s="142"/>
      <c r="AB130" s="142"/>
      <c r="AC130" s="142"/>
      <c r="AD130" s="142"/>
      <c r="AE130" s="142"/>
      <c r="AF130" s="142"/>
      <c r="AG130" s="142"/>
      <c r="AH130" s="142"/>
      <c r="AI130" s="142"/>
      <c r="AJ130" s="142"/>
      <c r="AK130" s="142"/>
      <c r="AL130" s="142"/>
      <c r="AM130" s="142"/>
      <c r="AN130" s="142"/>
      <c r="AO130" s="142"/>
      <c r="AP130" s="142"/>
      <c r="AQ130" s="142"/>
      <c r="AR130" s="142"/>
      <c r="AS130" s="142"/>
      <c r="BE130" s="435"/>
      <c r="BK130" s="50"/>
      <c r="BL130" s="118"/>
      <c r="EE130" s="435"/>
    </row>
    <row r="131" spans="1:135" ht="18.75" customHeight="1">
      <c r="A131" s="241">
        <v>63</v>
      </c>
      <c r="B131" s="612"/>
      <c r="C131" s="613"/>
      <c r="D131" s="228"/>
      <c r="E131" s="229"/>
      <c r="F131" s="282"/>
      <c r="G131" s="421" t="str">
        <f>IF(F131="","",VLOOKUP($F131,注文フォーム!$CY$3:$DC$20,$E$66+1,FALSE))</f>
        <v/>
      </c>
      <c r="H131" s="283"/>
      <c r="I131" s="242"/>
      <c r="J131" s="230"/>
      <c r="K131" s="230"/>
      <c r="L131" s="230"/>
      <c r="M131" s="362"/>
      <c r="N131" s="243"/>
      <c r="O131" s="253"/>
      <c r="P131" s="245"/>
      <c r="Q131" s="425"/>
      <c r="R131" s="437"/>
      <c r="S131" s="236"/>
      <c r="T131" s="248"/>
      <c r="U131" s="242"/>
      <c r="V131" s="502"/>
      <c r="W131" s="255"/>
      <c r="X131" s="142"/>
      <c r="Y131" s="142"/>
      <c r="Z131" s="142"/>
      <c r="AA131" s="142"/>
      <c r="AB131" s="142"/>
      <c r="AC131" s="142"/>
      <c r="AD131" s="142"/>
      <c r="AE131" s="142"/>
      <c r="AF131" s="142"/>
      <c r="AG131" s="142"/>
      <c r="AH131" s="142"/>
      <c r="AI131" s="142"/>
      <c r="AJ131" s="142"/>
      <c r="AK131" s="142"/>
      <c r="AL131" s="142"/>
      <c r="AM131" s="142"/>
      <c r="AN131" s="142"/>
      <c r="AO131" s="142"/>
      <c r="AP131" s="142"/>
      <c r="AQ131" s="142"/>
      <c r="AR131" s="142"/>
      <c r="AS131" s="142"/>
      <c r="BE131" s="435"/>
      <c r="BK131" s="50"/>
      <c r="BL131" s="118"/>
      <c r="EE131" s="435"/>
    </row>
    <row r="132" spans="1:135" ht="18.75" customHeight="1">
      <c r="A132" s="241">
        <v>64</v>
      </c>
      <c r="B132" s="612"/>
      <c r="C132" s="613"/>
      <c r="D132" s="228"/>
      <c r="E132" s="229"/>
      <c r="F132" s="282"/>
      <c r="G132" s="421" t="str">
        <f>IF(F132="","",VLOOKUP($F132,注文フォーム!$CY$3:$DC$20,$E$66+1,FALSE))</f>
        <v/>
      </c>
      <c r="H132" s="283"/>
      <c r="I132" s="242"/>
      <c r="J132" s="230"/>
      <c r="K132" s="230"/>
      <c r="L132" s="230"/>
      <c r="M132" s="362"/>
      <c r="N132" s="243"/>
      <c r="O132" s="253"/>
      <c r="P132" s="245"/>
      <c r="Q132" s="425"/>
      <c r="R132" s="437"/>
      <c r="S132" s="236"/>
      <c r="T132" s="248"/>
      <c r="U132" s="242"/>
      <c r="V132" s="502"/>
      <c r="W132" s="255"/>
      <c r="X132" s="142"/>
      <c r="Y132" s="142"/>
      <c r="Z132" s="142"/>
      <c r="AA132" s="142"/>
      <c r="AB132" s="142"/>
      <c r="AC132" s="142"/>
      <c r="AD132" s="142"/>
      <c r="AE132" s="142"/>
      <c r="AF132" s="142"/>
      <c r="AG132" s="142"/>
      <c r="AH132" s="142"/>
      <c r="AI132" s="142"/>
      <c r="AJ132" s="142"/>
      <c r="AK132" s="142"/>
      <c r="AL132" s="142"/>
      <c r="AM132" s="142"/>
      <c r="AN132" s="142"/>
      <c r="AO132" s="142"/>
      <c r="AP132" s="142"/>
      <c r="AQ132" s="142"/>
      <c r="AR132" s="142"/>
      <c r="AS132" s="142"/>
      <c r="BE132" s="435"/>
      <c r="BK132" s="50"/>
      <c r="BL132" s="118"/>
      <c r="EE132" s="435"/>
    </row>
    <row r="133" spans="1:135" ht="18.75" customHeight="1">
      <c r="A133" s="241">
        <v>65</v>
      </c>
      <c r="B133" s="612"/>
      <c r="C133" s="613"/>
      <c r="D133" s="228"/>
      <c r="E133" s="229"/>
      <c r="F133" s="282"/>
      <c r="G133" s="421" t="str">
        <f>IF(F133="","",VLOOKUP($F133,注文フォーム!$CY$3:$DC$20,$E$66+1,FALSE))</f>
        <v/>
      </c>
      <c r="H133" s="283"/>
      <c r="I133" s="242"/>
      <c r="J133" s="230"/>
      <c r="K133" s="230"/>
      <c r="L133" s="230"/>
      <c r="M133" s="362"/>
      <c r="N133" s="243"/>
      <c r="O133" s="253"/>
      <c r="P133" s="245"/>
      <c r="Q133" s="425"/>
      <c r="R133" s="437"/>
      <c r="S133" s="236"/>
      <c r="T133" s="248"/>
      <c r="U133" s="242"/>
      <c r="V133" s="502"/>
      <c r="W133" s="255"/>
      <c r="X133" s="142"/>
      <c r="Y133" s="142"/>
      <c r="Z133" s="142"/>
      <c r="AA133" s="142"/>
      <c r="AB133" s="142"/>
      <c r="AC133" s="142"/>
      <c r="AD133" s="142"/>
      <c r="AE133" s="142"/>
      <c r="AF133" s="142"/>
      <c r="AG133" s="142"/>
      <c r="AH133" s="142"/>
      <c r="AI133" s="142"/>
      <c r="AJ133" s="142"/>
      <c r="AK133" s="142"/>
      <c r="AL133" s="142"/>
      <c r="AM133" s="142"/>
      <c r="AN133" s="142"/>
      <c r="AO133" s="142"/>
      <c r="AP133" s="142"/>
      <c r="AQ133" s="142"/>
      <c r="AR133" s="142"/>
      <c r="AS133" s="142"/>
      <c r="BE133" s="435"/>
      <c r="BK133" s="50"/>
      <c r="BL133" s="118"/>
      <c r="EE133" s="435"/>
    </row>
    <row r="134" spans="1:135" ht="18.75" customHeight="1">
      <c r="A134" s="241">
        <v>66</v>
      </c>
      <c r="B134" s="612"/>
      <c r="C134" s="613"/>
      <c r="D134" s="228"/>
      <c r="E134" s="229"/>
      <c r="F134" s="282"/>
      <c r="G134" s="421" t="str">
        <f>IF(F134="","",VLOOKUP($F134,注文フォーム!$CY$3:$DC$20,$E$66+1,FALSE))</f>
        <v/>
      </c>
      <c r="H134" s="283"/>
      <c r="I134" s="242"/>
      <c r="J134" s="230"/>
      <c r="K134" s="230"/>
      <c r="L134" s="230"/>
      <c r="M134" s="362"/>
      <c r="N134" s="243"/>
      <c r="O134" s="253"/>
      <c r="P134" s="245"/>
      <c r="Q134" s="425"/>
      <c r="R134" s="437"/>
      <c r="S134" s="236"/>
      <c r="T134" s="248"/>
      <c r="U134" s="242"/>
      <c r="V134" s="502"/>
      <c r="W134" s="255"/>
      <c r="X134" s="142"/>
      <c r="Y134" s="142"/>
      <c r="Z134" s="142"/>
      <c r="AA134" s="142"/>
      <c r="AB134" s="142"/>
      <c r="AC134" s="142"/>
      <c r="AD134" s="142"/>
      <c r="AE134" s="142"/>
      <c r="AF134" s="142"/>
      <c r="AG134" s="142"/>
      <c r="AH134" s="142"/>
      <c r="AI134" s="142"/>
      <c r="AJ134" s="142"/>
      <c r="AK134" s="142"/>
      <c r="AL134" s="142"/>
      <c r="AM134" s="142"/>
      <c r="AN134" s="142"/>
      <c r="AO134" s="142"/>
      <c r="AP134" s="142"/>
      <c r="AQ134" s="142"/>
      <c r="AR134" s="142"/>
      <c r="AS134" s="142"/>
      <c r="BE134" s="435"/>
      <c r="BK134" s="50"/>
      <c r="BL134" s="118"/>
      <c r="EE134" s="435"/>
    </row>
    <row r="135" spans="1:135" ht="18.75" customHeight="1">
      <c r="A135" s="241">
        <v>67</v>
      </c>
      <c r="B135" s="612"/>
      <c r="C135" s="613"/>
      <c r="D135" s="228"/>
      <c r="E135" s="229"/>
      <c r="F135" s="282"/>
      <c r="G135" s="421" t="str">
        <f>IF(F135="","",VLOOKUP($F135,注文フォーム!$CY$3:$DC$20,$E$66+1,FALSE))</f>
        <v/>
      </c>
      <c r="H135" s="283"/>
      <c r="I135" s="242"/>
      <c r="J135" s="230"/>
      <c r="K135" s="230"/>
      <c r="L135" s="230"/>
      <c r="M135" s="362"/>
      <c r="N135" s="243"/>
      <c r="O135" s="253"/>
      <c r="P135" s="245"/>
      <c r="Q135" s="425"/>
      <c r="R135" s="437"/>
      <c r="S135" s="236"/>
      <c r="T135" s="248"/>
      <c r="U135" s="242"/>
      <c r="V135" s="502"/>
      <c r="W135" s="255"/>
      <c r="X135" s="142"/>
      <c r="Y135" s="142"/>
      <c r="Z135" s="142"/>
      <c r="AA135" s="142"/>
      <c r="AB135" s="142"/>
      <c r="AC135" s="142"/>
      <c r="AD135" s="142"/>
      <c r="AE135" s="142"/>
      <c r="AF135" s="142"/>
      <c r="AG135" s="142"/>
      <c r="AH135" s="142"/>
      <c r="AI135" s="142"/>
      <c r="AJ135" s="142"/>
      <c r="AK135" s="142"/>
      <c r="AL135" s="142"/>
      <c r="AM135" s="142"/>
      <c r="AN135" s="142"/>
      <c r="AO135" s="142"/>
      <c r="AP135" s="142"/>
      <c r="AQ135" s="142"/>
      <c r="AR135" s="142"/>
      <c r="AS135" s="142"/>
      <c r="BE135" s="435"/>
      <c r="BK135" s="50"/>
      <c r="BL135" s="118"/>
      <c r="EE135" s="435"/>
    </row>
    <row r="136" spans="1:135" ht="18.75" customHeight="1">
      <c r="A136" s="241">
        <v>68</v>
      </c>
      <c r="B136" s="612"/>
      <c r="C136" s="613"/>
      <c r="D136" s="228"/>
      <c r="E136" s="229"/>
      <c r="F136" s="282"/>
      <c r="G136" s="421" t="str">
        <f>IF(F136="","",VLOOKUP($F136,注文フォーム!$CY$3:$DC$20,$E$66+1,FALSE))</f>
        <v/>
      </c>
      <c r="H136" s="283"/>
      <c r="I136" s="242"/>
      <c r="J136" s="230"/>
      <c r="K136" s="230"/>
      <c r="L136" s="230"/>
      <c r="M136" s="362"/>
      <c r="N136" s="243"/>
      <c r="O136" s="253"/>
      <c r="P136" s="245"/>
      <c r="Q136" s="425"/>
      <c r="R136" s="437"/>
      <c r="S136" s="236"/>
      <c r="T136" s="248"/>
      <c r="U136" s="242"/>
      <c r="V136" s="502"/>
      <c r="W136" s="255"/>
      <c r="X136" s="142"/>
      <c r="Y136" s="142"/>
      <c r="Z136" s="142"/>
      <c r="AA136" s="142"/>
      <c r="AB136" s="142"/>
      <c r="AC136" s="142"/>
      <c r="AD136" s="142"/>
      <c r="AE136" s="142"/>
      <c r="AF136" s="142"/>
      <c r="AG136" s="142"/>
      <c r="AH136" s="142"/>
      <c r="AI136" s="142"/>
      <c r="AJ136" s="142"/>
      <c r="AK136" s="142"/>
      <c r="AL136" s="142"/>
      <c r="AM136" s="142"/>
      <c r="AN136" s="142"/>
      <c r="AO136" s="142"/>
      <c r="AP136" s="142"/>
      <c r="AQ136" s="142"/>
      <c r="AR136" s="142"/>
      <c r="AS136" s="142"/>
      <c r="BE136" s="435"/>
      <c r="BK136" s="50"/>
      <c r="BL136" s="118"/>
      <c r="EE136" s="435"/>
    </row>
    <row r="137" spans="1:135" ht="18.75" customHeight="1">
      <c r="A137" s="241">
        <v>69</v>
      </c>
      <c r="B137" s="612"/>
      <c r="C137" s="613"/>
      <c r="D137" s="228"/>
      <c r="E137" s="229"/>
      <c r="F137" s="282"/>
      <c r="G137" s="421" t="str">
        <f>IF(F137="","",VLOOKUP($F137,注文フォーム!$CY$3:$DC$20,$E$66+1,FALSE))</f>
        <v/>
      </c>
      <c r="H137" s="283"/>
      <c r="I137" s="242"/>
      <c r="J137" s="230"/>
      <c r="K137" s="230"/>
      <c r="L137" s="230"/>
      <c r="M137" s="362"/>
      <c r="N137" s="243"/>
      <c r="O137" s="253"/>
      <c r="P137" s="245"/>
      <c r="Q137" s="425"/>
      <c r="R137" s="437"/>
      <c r="S137" s="236"/>
      <c r="T137" s="248"/>
      <c r="U137" s="242"/>
      <c r="V137" s="502"/>
      <c r="W137" s="255"/>
      <c r="X137" s="142"/>
      <c r="Y137" s="142"/>
      <c r="Z137" s="142"/>
      <c r="AA137" s="142"/>
      <c r="AB137" s="142"/>
      <c r="AC137" s="142"/>
      <c r="AD137" s="142"/>
      <c r="AE137" s="142"/>
      <c r="AF137" s="142"/>
      <c r="AG137" s="142"/>
      <c r="AH137" s="142"/>
      <c r="AI137" s="142"/>
      <c r="AJ137" s="142"/>
      <c r="AK137" s="142"/>
      <c r="AL137" s="142"/>
      <c r="AM137" s="142"/>
      <c r="AN137" s="142"/>
      <c r="AO137" s="142"/>
      <c r="AP137" s="142"/>
      <c r="AQ137" s="142"/>
      <c r="AR137" s="142"/>
      <c r="AS137" s="142"/>
      <c r="BE137" s="435"/>
      <c r="BK137" s="50"/>
      <c r="BL137" s="118"/>
      <c r="EE137" s="435"/>
    </row>
    <row r="138" spans="1:135" ht="18.75" customHeight="1">
      <c r="A138" s="241">
        <v>70</v>
      </c>
      <c r="B138" s="612"/>
      <c r="C138" s="613"/>
      <c r="D138" s="228"/>
      <c r="E138" s="229"/>
      <c r="F138" s="282"/>
      <c r="G138" s="421" t="str">
        <f>IF(F138="","",VLOOKUP($F138,注文フォーム!$CY$3:$DC$20,$E$66+1,FALSE))</f>
        <v/>
      </c>
      <c r="H138" s="283"/>
      <c r="I138" s="242"/>
      <c r="J138" s="230"/>
      <c r="K138" s="230"/>
      <c r="L138" s="230"/>
      <c r="M138" s="362"/>
      <c r="N138" s="243"/>
      <c r="O138" s="253"/>
      <c r="P138" s="245"/>
      <c r="Q138" s="425"/>
      <c r="R138" s="437"/>
      <c r="S138" s="236"/>
      <c r="T138" s="248"/>
      <c r="U138" s="242"/>
      <c r="V138" s="502"/>
      <c r="W138" s="255"/>
      <c r="X138" s="142"/>
      <c r="Y138" s="142"/>
      <c r="Z138" s="142"/>
      <c r="AA138" s="142"/>
      <c r="AB138" s="142"/>
      <c r="AC138" s="142"/>
      <c r="AD138" s="142"/>
      <c r="AE138" s="142"/>
      <c r="AF138" s="142"/>
      <c r="AG138" s="142"/>
      <c r="AH138" s="142"/>
      <c r="AI138" s="142"/>
      <c r="AJ138" s="142"/>
      <c r="AK138" s="142"/>
      <c r="AL138" s="142"/>
      <c r="AM138" s="142"/>
      <c r="AN138" s="142"/>
      <c r="AO138" s="142"/>
      <c r="AP138" s="142"/>
      <c r="AQ138" s="142"/>
      <c r="AR138" s="142"/>
      <c r="AS138" s="142"/>
      <c r="BE138" s="435"/>
      <c r="BK138" s="50"/>
      <c r="BL138" s="118"/>
      <c r="EE138" s="435"/>
    </row>
    <row r="139" spans="1:135" ht="18.75" customHeight="1">
      <c r="A139" s="241">
        <v>71</v>
      </c>
      <c r="B139" s="612"/>
      <c r="C139" s="613"/>
      <c r="D139" s="228"/>
      <c r="E139" s="229"/>
      <c r="F139" s="282"/>
      <c r="G139" s="421" t="str">
        <f>IF(F139="","",VLOOKUP($F139,注文フォーム!$CY$3:$DC$20,$E$66+1,FALSE))</f>
        <v/>
      </c>
      <c r="H139" s="283"/>
      <c r="I139" s="242"/>
      <c r="J139" s="230"/>
      <c r="K139" s="230"/>
      <c r="L139" s="230"/>
      <c r="M139" s="362"/>
      <c r="N139" s="243"/>
      <c r="O139" s="253"/>
      <c r="P139" s="245"/>
      <c r="Q139" s="425"/>
      <c r="R139" s="437"/>
      <c r="S139" s="236"/>
      <c r="T139" s="248"/>
      <c r="U139" s="242"/>
      <c r="V139" s="502"/>
      <c r="W139" s="255"/>
      <c r="X139" s="142"/>
      <c r="Y139" s="142"/>
      <c r="Z139" s="142"/>
      <c r="AA139" s="142"/>
      <c r="AB139" s="142"/>
      <c r="AC139" s="142"/>
      <c r="AD139" s="142"/>
      <c r="AE139" s="142"/>
      <c r="AF139" s="142"/>
      <c r="AG139" s="142"/>
      <c r="AH139" s="142"/>
      <c r="AI139" s="142"/>
      <c r="AJ139" s="142"/>
      <c r="AK139" s="142"/>
      <c r="AL139" s="142"/>
      <c r="AM139" s="142"/>
      <c r="AN139" s="142"/>
      <c r="AO139" s="142"/>
      <c r="AP139" s="142"/>
      <c r="AQ139" s="142"/>
      <c r="AR139" s="142"/>
      <c r="AS139" s="142"/>
      <c r="BE139" s="435"/>
      <c r="BK139" s="50"/>
      <c r="BL139" s="118"/>
      <c r="EE139" s="435"/>
    </row>
    <row r="140" spans="1:135" ht="18.75" customHeight="1">
      <c r="A140" s="241">
        <v>72</v>
      </c>
      <c r="B140" s="612"/>
      <c r="C140" s="613"/>
      <c r="D140" s="228"/>
      <c r="E140" s="229"/>
      <c r="F140" s="282"/>
      <c r="G140" s="421" t="str">
        <f>IF(F140="","",VLOOKUP($F140,注文フォーム!$CY$3:$DC$20,$E$66+1,FALSE))</f>
        <v/>
      </c>
      <c r="H140" s="283"/>
      <c r="I140" s="242"/>
      <c r="J140" s="230"/>
      <c r="K140" s="230"/>
      <c r="L140" s="230"/>
      <c r="M140" s="362"/>
      <c r="N140" s="243"/>
      <c r="O140" s="253"/>
      <c r="P140" s="245"/>
      <c r="Q140" s="425"/>
      <c r="R140" s="437"/>
      <c r="S140" s="236"/>
      <c r="T140" s="248"/>
      <c r="U140" s="242"/>
      <c r="V140" s="502"/>
      <c r="W140" s="255"/>
      <c r="X140" s="142"/>
      <c r="Y140" s="142"/>
      <c r="Z140" s="142"/>
      <c r="AA140" s="142"/>
      <c r="AB140" s="142"/>
      <c r="AC140" s="142"/>
      <c r="AD140" s="142"/>
      <c r="AE140" s="142"/>
      <c r="AF140" s="142"/>
      <c r="AG140" s="142"/>
      <c r="AH140" s="142"/>
      <c r="AI140" s="142"/>
      <c r="AJ140" s="142"/>
      <c r="AK140" s="142"/>
      <c r="AL140" s="142"/>
      <c r="AM140" s="142"/>
      <c r="AN140" s="142"/>
      <c r="AO140" s="142"/>
      <c r="AP140" s="142"/>
      <c r="AQ140" s="142"/>
      <c r="AR140" s="142"/>
      <c r="AS140" s="142"/>
      <c r="BE140" s="435"/>
      <c r="BK140" s="50"/>
      <c r="BL140" s="118"/>
      <c r="EE140" s="435"/>
    </row>
    <row r="141" spans="1:135" ht="18.75" customHeight="1">
      <c r="A141" s="241">
        <v>73</v>
      </c>
      <c r="B141" s="612"/>
      <c r="C141" s="613"/>
      <c r="D141" s="228"/>
      <c r="E141" s="229"/>
      <c r="F141" s="282"/>
      <c r="G141" s="421" t="str">
        <f>IF(F141="","",VLOOKUP($F141,注文フォーム!$CY$3:$DC$20,$E$66+1,FALSE))</f>
        <v/>
      </c>
      <c r="H141" s="283"/>
      <c r="I141" s="242"/>
      <c r="J141" s="230"/>
      <c r="K141" s="230"/>
      <c r="L141" s="230"/>
      <c r="M141" s="362"/>
      <c r="N141" s="243"/>
      <c r="O141" s="253"/>
      <c r="P141" s="245"/>
      <c r="Q141" s="425"/>
      <c r="R141" s="437"/>
      <c r="S141" s="236"/>
      <c r="T141" s="248"/>
      <c r="U141" s="242"/>
      <c r="V141" s="502"/>
      <c r="W141" s="255"/>
      <c r="X141" s="142"/>
      <c r="Y141" s="142"/>
      <c r="Z141" s="142"/>
      <c r="AA141" s="142"/>
      <c r="AB141" s="142"/>
      <c r="AC141" s="142"/>
      <c r="AD141" s="142"/>
      <c r="AE141" s="142"/>
      <c r="AF141" s="142"/>
      <c r="AG141" s="142"/>
      <c r="AH141" s="142"/>
      <c r="AI141" s="142"/>
      <c r="AJ141" s="142"/>
      <c r="AK141" s="142"/>
      <c r="AL141" s="142"/>
      <c r="AM141" s="142"/>
      <c r="AN141" s="142"/>
      <c r="AO141" s="142"/>
      <c r="AP141" s="142"/>
      <c r="AQ141" s="142"/>
      <c r="AR141" s="142"/>
      <c r="AS141" s="142"/>
      <c r="BE141" s="435"/>
      <c r="BK141" s="50"/>
      <c r="BL141" s="118"/>
      <c r="EE141" s="435"/>
    </row>
    <row r="142" spans="1:135" ht="18.75" customHeight="1">
      <c r="A142" s="241">
        <v>74</v>
      </c>
      <c r="B142" s="612"/>
      <c r="C142" s="613"/>
      <c r="D142" s="228"/>
      <c r="E142" s="229"/>
      <c r="F142" s="282"/>
      <c r="G142" s="421" t="str">
        <f>IF(F142="","",VLOOKUP($F142,注文フォーム!$CY$3:$DC$20,$E$66+1,FALSE))</f>
        <v/>
      </c>
      <c r="H142" s="283"/>
      <c r="I142" s="242"/>
      <c r="J142" s="230"/>
      <c r="K142" s="230"/>
      <c r="L142" s="230"/>
      <c r="M142" s="362"/>
      <c r="N142" s="243"/>
      <c r="O142" s="253"/>
      <c r="P142" s="245"/>
      <c r="Q142" s="425"/>
      <c r="R142" s="437"/>
      <c r="S142" s="236"/>
      <c r="T142" s="248"/>
      <c r="U142" s="242"/>
      <c r="V142" s="502"/>
      <c r="W142" s="255"/>
      <c r="X142" s="142"/>
      <c r="Y142" s="142"/>
      <c r="Z142" s="142"/>
      <c r="AA142" s="142"/>
      <c r="AB142" s="142"/>
      <c r="AC142" s="142"/>
      <c r="AD142" s="142"/>
      <c r="AE142" s="142"/>
      <c r="AF142" s="142"/>
      <c r="AG142" s="142"/>
      <c r="AH142" s="142"/>
      <c r="AI142" s="142"/>
      <c r="AJ142" s="142"/>
      <c r="AK142" s="142"/>
      <c r="AL142" s="142"/>
      <c r="AM142" s="142"/>
      <c r="AN142" s="142"/>
      <c r="AO142" s="142"/>
      <c r="AP142" s="142"/>
      <c r="AQ142" s="142"/>
      <c r="AR142" s="142"/>
      <c r="AS142" s="142"/>
      <c r="BE142" s="435"/>
      <c r="BK142" s="50"/>
      <c r="BL142" s="118"/>
      <c r="EE142" s="435"/>
    </row>
    <row r="143" spans="1:135" ht="18.75" customHeight="1">
      <c r="A143" s="241">
        <v>75</v>
      </c>
      <c r="B143" s="612"/>
      <c r="C143" s="613"/>
      <c r="D143" s="228"/>
      <c r="E143" s="229"/>
      <c r="F143" s="282"/>
      <c r="G143" s="421" t="str">
        <f>IF(F143="","",VLOOKUP($F143,注文フォーム!$CY$3:$DC$20,$E$66+1,FALSE))</f>
        <v/>
      </c>
      <c r="H143" s="283"/>
      <c r="I143" s="242"/>
      <c r="J143" s="230"/>
      <c r="K143" s="230"/>
      <c r="L143" s="230"/>
      <c r="M143" s="362"/>
      <c r="N143" s="243"/>
      <c r="O143" s="253"/>
      <c r="P143" s="245"/>
      <c r="Q143" s="425"/>
      <c r="R143" s="437"/>
      <c r="S143" s="236"/>
      <c r="T143" s="248"/>
      <c r="U143" s="242"/>
      <c r="V143" s="502"/>
      <c r="W143" s="255"/>
      <c r="X143" s="142"/>
      <c r="Y143" s="142"/>
      <c r="Z143" s="142"/>
      <c r="AA143" s="142"/>
      <c r="AB143" s="142"/>
      <c r="AC143" s="142"/>
      <c r="AD143" s="142"/>
      <c r="AE143" s="142"/>
      <c r="AF143" s="142"/>
      <c r="AG143" s="142"/>
      <c r="AH143" s="142"/>
      <c r="AI143" s="142"/>
      <c r="AJ143" s="142"/>
      <c r="AK143" s="142"/>
      <c r="AL143" s="142"/>
      <c r="AM143" s="142"/>
      <c r="AN143" s="142"/>
      <c r="AO143" s="142"/>
      <c r="AP143" s="142"/>
      <c r="AQ143" s="142"/>
      <c r="AR143" s="142"/>
      <c r="AS143" s="142"/>
      <c r="BE143" s="435"/>
      <c r="BK143" s="50"/>
      <c r="BL143" s="118"/>
      <c r="EE143" s="435"/>
    </row>
    <row r="144" spans="1:135" ht="18.75" customHeight="1">
      <c r="A144" s="241">
        <v>76</v>
      </c>
      <c r="B144" s="612"/>
      <c r="C144" s="613"/>
      <c r="D144" s="228"/>
      <c r="E144" s="229"/>
      <c r="F144" s="282"/>
      <c r="G144" s="421" t="str">
        <f>IF(F144="","",VLOOKUP($F144,注文フォーム!$CY$3:$DC$20,$E$66+1,FALSE))</f>
        <v/>
      </c>
      <c r="H144" s="283"/>
      <c r="I144" s="242"/>
      <c r="J144" s="230"/>
      <c r="K144" s="230"/>
      <c r="L144" s="230"/>
      <c r="M144" s="362"/>
      <c r="N144" s="243"/>
      <c r="O144" s="253"/>
      <c r="P144" s="245"/>
      <c r="Q144" s="425"/>
      <c r="R144" s="437"/>
      <c r="S144" s="236"/>
      <c r="T144" s="248"/>
      <c r="U144" s="242"/>
      <c r="V144" s="502"/>
      <c r="W144" s="255"/>
      <c r="X144" s="142"/>
      <c r="Y144" s="142"/>
      <c r="Z144" s="142"/>
      <c r="AA144" s="142"/>
      <c r="AB144" s="142"/>
      <c r="AC144" s="142"/>
      <c r="AD144" s="142"/>
      <c r="AE144" s="142"/>
      <c r="AF144" s="142"/>
      <c r="AG144" s="142"/>
      <c r="AH144" s="142"/>
      <c r="AI144" s="142"/>
      <c r="AJ144" s="142"/>
      <c r="AK144" s="142"/>
      <c r="AL144" s="142"/>
      <c r="AM144" s="142"/>
      <c r="AN144" s="142"/>
      <c r="AO144" s="142"/>
      <c r="AP144" s="142"/>
      <c r="AQ144" s="142"/>
      <c r="AR144" s="142"/>
      <c r="AS144" s="142"/>
      <c r="BE144" s="435"/>
      <c r="BK144" s="50"/>
      <c r="BL144" s="118"/>
      <c r="EE144" s="435"/>
    </row>
    <row r="145" spans="1:135" ht="18.75" customHeight="1">
      <c r="A145" s="241">
        <v>77</v>
      </c>
      <c r="B145" s="612"/>
      <c r="C145" s="613"/>
      <c r="D145" s="228"/>
      <c r="E145" s="229"/>
      <c r="F145" s="282"/>
      <c r="G145" s="421" t="str">
        <f>IF(F145="","",VLOOKUP($F145,注文フォーム!$CY$3:$DC$20,$E$66+1,FALSE))</f>
        <v/>
      </c>
      <c r="H145" s="283"/>
      <c r="I145" s="242"/>
      <c r="J145" s="230"/>
      <c r="K145" s="230"/>
      <c r="L145" s="230"/>
      <c r="M145" s="362"/>
      <c r="N145" s="243"/>
      <c r="O145" s="253"/>
      <c r="P145" s="245"/>
      <c r="Q145" s="425"/>
      <c r="R145" s="437"/>
      <c r="S145" s="236"/>
      <c r="T145" s="248"/>
      <c r="U145" s="242"/>
      <c r="V145" s="502"/>
      <c r="W145" s="255"/>
      <c r="X145" s="142"/>
      <c r="Y145" s="142"/>
      <c r="Z145" s="142"/>
      <c r="AA145" s="142"/>
      <c r="AB145" s="142"/>
      <c r="AC145" s="142"/>
      <c r="AD145" s="142"/>
      <c r="AE145" s="142"/>
      <c r="AF145" s="142"/>
      <c r="AG145" s="142"/>
      <c r="AH145" s="142"/>
      <c r="AI145" s="142"/>
      <c r="AJ145" s="142"/>
      <c r="AK145" s="142"/>
      <c r="AL145" s="142"/>
      <c r="AM145" s="142"/>
      <c r="AN145" s="142"/>
      <c r="AO145" s="142"/>
      <c r="AP145" s="142"/>
      <c r="AQ145" s="142"/>
      <c r="AR145" s="142"/>
      <c r="AS145" s="142"/>
      <c r="BE145" s="435"/>
      <c r="BK145" s="50"/>
      <c r="BL145" s="118"/>
      <c r="EE145" s="435"/>
    </row>
    <row r="146" spans="1:135" ht="18.75" customHeight="1">
      <c r="A146" s="241">
        <v>78</v>
      </c>
      <c r="B146" s="612"/>
      <c r="C146" s="613"/>
      <c r="D146" s="228"/>
      <c r="E146" s="229"/>
      <c r="F146" s="282"/>
      <c r="G146" s="421" t="str">
        <f>IF(F146="","",VLOOKUP($F146,注文フォーム!$CY$3:$DC$20,$E$66+1,FALSE))</f>
        <v/>
      </c>
      <c r="H146" s="283"/>
      <c r="I146" s="242"/>
      <c r="J146" s="230"/>
      <c r="K146" s="230"/>
      <c r="L146" s="230"/>
      <c r="M146" s="362"/>
      <c r="N146" s="243"/>
      <c r="O146" s="253"/>
      <c r="P146" s="245"/>
      <c r="Q146" s="425"/>
      <c r="R146" s="437"/>
      <c r="S146" s="236"/>
      <c r="T146" s="248"/>
      <c r="U146" s="242"/>
      <c r="V146" s="502"/>
      <c r="W146" s="255"/>
      <c r="X146" s="142"/>
      <c r="Y146" s="142"/>
      <c r="Z146" s="142"/>
      <c r="AA146" s="142"/>
      <c r="AB146" s="142"/>
      <c r="AC146" s="142"/>
      <c r="AD146" s="142"/>
      <c r="AE146" s="142"/>
      <c r="AF146" s="142"/>
      <c r="AG146" s="142"/>
      <c r="AH146" s="142"/>
      <c r="AI146" s="142"/>
      <c r="AJ146" s="142"/>
      <c r="AK146" s="142"/>
      <c r="AL146" s="142"/>
      <c r="AM146" s="142"/>
      <c r="AN146" s="142"/>
      <c r="AO146" s="142"/>
      <c r="AP146" s="142"/>
      <c r="AQ146" s="142"/>
      <c r="AR146" s="142"/>
      <c r="AS146" s="142"/>
      <c r="BE146" s="435"/>
      <c r="BK146" s="50"/>
      <c r="BL146" s="118"/>
      <c r="EE146" s="435"/>
    </row>
    <row r="147" spans="1:135" ht="18.75" customHeight="1">
      <c r="A147" s="241">
        <v>79</v>
      </c>
      <c r="B147" s="612"/>
      <c r="C147" s="613"/>
      <c r="D147" s="228"/>
      <c r="E147" s="229"/>
      <c r="F147" s="282"/>
      <c r="G147" s="421" t="str">
        <f>IF(F147="","",VLOOKUP($F147,注文フォーム!$CY$3:$DC$20,$E$66+1,FALSE))</f>
        <v/>
      </c>
      <c r="H147" s="283"/>
      <c r="I147" s="242"/>
      <c r="J147" s="230"/>
      <c r="K147" s="230"/>
      <c r="L147" s="230"/>
      <c r="M147" s="362"/>
      <c r="N147" s="243"/>
      <c r="O147" s="253"/>
      <c r="P147" s="245"/>
      <c r="Q147" s="425"/>
      <c r="R147" s="437"/>
      <c r="S147" s="236"/>
      <c r="T147" s="248"/>
      <c r="U147" s="242"/>
      <c r="V147" s="502"/>
      <c r="W147" s="255"/>
      <c r="X147" s="142"/>
      <c r="Y147" s="142"/>
      <c r="Z147" s="142"/>
      <c r="AA147" s="142"/>
      <c r="AB147" s="142"/>
      <c r="AC147" s="142"/>
      <c r="AD147" s="142"/>
      <c r="AE147" s="142"/>
      <c r="AF147" s="142"/>
      <c r="AG147" s="142"/>
      <c r="AH147" s="142"/>
      <c r="AI147" s="142"/>
      <c r="AJ147" s="142"/>
      <c r="AK147" s="142"/>
      <c r="AL147" s="142"/>
      <c r="AM147" s="142"/>
      <c r="AN147" s="142"/>
      <c r="AO147" s="142"/>
      <c r="AP147" s="142"/>
      <c r="AQ147" s="142"/>
      <c r="AR147" s="142"/>
      <c r="AS147" s="142"/>
      <c r="BE147" s="435"/>
      <c r="BK147" s="50"/>
      <c r="BL147" s="118"/>
      <c r="EE147" s="435"/>
    </row>
    <row r="148" spans="1:135" ht="18.75" customHeight="1">
      <c r="A148" s="241">
        <v>80</v>
      </c>
      <c r="B148" s="612"/>
      <c r="C148" s="613"/>
      <c r="D148" s="228"/>
      <c r="E148" s="229"/>
      <c r="F148" s="282"/>
      <c r="G148" s="421" t="str">
        <f>IF(F148="","",VLOOKUP($F148,注文フォーム!$CY$3:$DC$20,$E$66+1,FALSE))</f>
        <v/>
      </c>
      <c r="H148" s="283"/>
      <c r="I148" s="242"/>
      <c r="J148" s="230"/>
      <c r="K148" s="230"/>
      <c r="L148" s="230"/>
      <c r="M148" s="362"/>
      <c r="N148" s="243"/>
      <c r="O148" s="253"/>
      <c r="P148" s="245"/>
      <c r="Q148" s="425"/>
      <c r="R148" s="437"/>
      <c r="S148" s="236"/>
      <c r="T148" s="248"/>
      <c r="U148" s="242"/>
      <c r="V148" s="502"/>
      <c r="W148" s="255"/>
      <c r="X148" s="142"/>
      <c r="Y148" s="142"/>
      <c r="Z148" s="142"/>
      <c r="AA148" s="142"/>
      <c r="AB148" s="142"/>
      <c r="AC148" s="142"/>
      <c r="AD148" s="142"/>
      <c r="AE148" s="142"/>
      <c r="AF148" s="142"/>
      <c r="AG148" s="142"/>
      <c r="AH148" s="142"/>
      <c r="AI148" s="142"/>
      <c r="AJ148" s="142"/>
      <c r="AK148" s="142"/>
      <c r="AL148" s="142"/>
      <c r="AM148" s="142"/>
      <c r="AN148" s="142"/>
      <c r="AO148" s="142"/>
      <c r="AP148" s="142"/>
      <c r="AQ148" s="142"/>
      <c r="AR148" s="142"/>
      <c r="AS148" s="142"/>
      <c r="BE148" s="435"/>
      <c r="BK148" s="50"/>
      <c r="BL148" s="118"/>
      <c r="EE148" s="435"/>
    </row>
    <row r="149" spans="1:135" ht="18.75" customHeight="1">
      <c r="A149" s="241">
        <v>81</v>
      </c>
      <c r="B149" s="612"/>
      <c r="C149" s="613"/>
      <c r="D149" s="228"/>
      <c r="E149" s="229"/>
      <c r="F149" s="282"/>
      <c r="G149" s="421" t="str">
        <f>IF(F149="","",VLOOKUP($F149,注文フォーム!$CY$3:$DC$20,$E$66+1,FALSE))</f>
        <v/>
      </c>
      <c r="H149" s="283"/>
      <c r="I149" s="242"/>
      <c r="J149" s="230"/>
      <c r="K149" s="230"/>
      <c r="L149" s="230"/>
      <c r="M149" s="362"/>
      <c r="N149" s="243"/>
      <c r="O149" s="253"/>
      <c r="P149" s="245"/>
      <c r="Q149" s="425"/>
      <c r="R149" s="437"/>
      <c r="S149" s="236"/>
      <c r="T149" s="248"/>
      <c r="U149" s="242"/>
      <c r="V149" s="502"/>
      <c r="W149" s="255"/>
      <c r="X149" s="142"/>
      <c r="Y149" s="142"/>
      <c r="Z149" s="142"/>
      <c r="AA149" s="142"/>
      <c r="AB149" s="142"/>
      <c r="AC149" s="142"/>
      <c r="AD149" s="142"/>
      <c r="AE149" s="142"/>
      <c r="AF149" s="142"/>
      <c r="AG149" s="142"/>
      <c r="AH149" s="142"/>
      <c r="AI149" s="142"/>
      <c r="AJ149" s="142"/>
      <c r="AK149" s="142"/>
      <c r="AL149" s="142"/>
      <c r="AM149" s="142"/>
      <c r="AN149" s="142"/>
      <c r="AO149" s="142"/>
      <c r="AP149" s="142"/>
      <c r="AQ149" s="142"/>
      <c r="AR149" s="142"/>
      <c r="AS149" s="142"/>
      <c r="BE149" s="435"/>
      <c r="BK149" s="50"/>
      <c r="BL149" s="118"/>
      <c r="EE149" s="435"/>
    </row>
    <row r="150" spans="1:135" ht="18.75" customHeight="1">
      <c r="A150" s="241">
        <v>82</v>
      </c>
      <c r="B150" s="612"/>
      <c r="C150" s="613"/>
      <c r="D150" s="228"/>
      <c r="E150" s="229"/>
      <c r="F150" s="282"/>
      <c r="G150" s="421" t="str">
        <f>IF(F150="","",VLOOKUP($F150,注文フォーム!$CY$3:$DC$20,$E$66+1,FALSE))</f>
        <v/>
      </c>
      <c r="H150" s="283"/>
      <c r="I150" s="242"/>
      <c r="J150" s="230"/>
      <c r="K150" s="230"/>
      <c r="L150" s="230"/>
      <c r="M150" s="362"/>
      <c r="N150" s="243"/>
      <c r="O150" s="253"/>
      <c r="P150" s="245"/>
      <c r="Q150" s="425"/>
      <c r="R150" s="437"/>
      <c r="S150" s="236"/>
      <c r="T150" s="248"/>
      <c r="U150" s="242"/>
      <c r="V150" s="502"/>
      <c r="W150" s="255"/>
      <c r="X150" s="142"/>
      <c r="Y150" s="142"/>
      <c r="Z150" s="142"/>
      <c r="AA150" s="142"/>
      <c r="AB150" s="142"/>
      <c r="AC150" s="142"/>
      <c r="AD150" s="142"/>
      <c r="AE150" s="142"/>
      <c r="AF150" s="142"/>
      <c r="AG150" s="142"/>
      <c r="AH150" s="142"/>
      <c r="AI150" s="142"/>
      <c r="AJ150" s="142"/>
      <c r="AK150" s="142"/>
      <c r="AL150" s="142"/>
      <c r="AM150" s="142"/>
      <c r="AN150" s="142"/>
      <c r="AO150" s="142"/>
      <c r="AP150" s="142"/>
      <c r="AQ150" s="142"/>
      <c r="AR150" s="142"/>
      <c r="AS150" s="142"/>
      <c r="BE150" s="435"/>
      <c r="BK150" s="50"/>
      <c r="BL150" s="118"/>
      <c r="EE150" s="435"/>
    </row>
    <row r="151" spans="1:135" ht="18.75" customHeight="1">
      <c r="A151" s="241">
        <v>83</v>
      </c>
      <c r="B151" s="612"/>
      <c r="C151" s="613"/>
      <c r="D151" s="228"/>
      <c r="E151" s="229"/>
      <c r="F151" s="282"/>
      <c r="G151" s="421" t="str">
        <f>IF(F151="","",VLOOKUP($F151,注文フォーム!$CY$3:$DC$20,$E$66+1,FALSE))</f>
        <v/>
      </c>
      <c r="H151" s="283"/>
      <c r="I151" s="242"/>
      <c r="J151" s="230"/>
      <c r="K151" s="230"/>
      <c r="L151" s="230"/>
      <c r="M151" s="362"/>
      <c r="N151" s="243"/>
      <c r="O151" s="253"/>
      <c r="P151" s="245"/>
      <c r="Q151" s="425"/>
      <c r="R151" s="437"/>
      <c r="S151" s="236"/>
      <c r="T151" s="248"/>
      <c r="U151" s="242"/>
      <c r="V151" s="502"/>
      <c r="W151" s="255"/>
      <c r="X151" s="142"/>
      <c r="Y151" s="142"/>
      <c r="Z151" s="142"/>
      <c r="AA151" s="142"/>
      <c r="AB151" s="142"/>
      <c r="AC151" s="142"/>
      <c r="AD151" s="142"/>
      <c r="AE151" s="142"/>
      <c r="AF151" s="142"/>
      <c r="AG151" s="142"/>
      <c r="AH151" s="142"/>
      <c r="AI151" s="142"/>
      <c r="AJ151" s="142"/>
      <c r="AK151" s="142"/>
      <c r="AL151" s="142"/>
      <c r="AM151" s="142"/>
      <c r="AN151" s="142"/>
      <c r="AO151" s="142"/>
      <c r="AP151" s="142"/>
      <c r="AQ151" s="142"/>
      <c r="AR151" s="142"/>
      <c r="AS151" s="142"/>
      <c r="BE151" s="435"/>
      <c r="BK151" s="50"/>
      <c r="BL151" s="118"/>
      <c r="EE151" s="435"/>
    </row>
    <row r="152" spans="1:135" ht="18.75" customHeight="1">
      <c r="A152" s="241">
        <v>84</v>
      </c>
      <c r="B152" s="612"/>
      <c r="C152" s="613"/>
      <c r="D152" s="228"/>
      <c r="E152" s="229"/>
      <c r="F152" s="282"/>
      <c r="G152" s="421" t="str">
        <f>IF(F152="","",VLOOKUP($F152,注文フォーム!$CY$3:$DC$20,$E$66+1,FALSE))</f>
        <v/>
      </c>
      <c r="H152" s="283"/>
      <c r="I152" s="242"/>
      <c r="J152" s="230"/>
      <c r="K152" s="230"/>
      <c r="L152" s="230"/>
      <c r="M152" s="362"/>
      <c r="N152" s="243"/>
      <c r="O152" s="253"/>
      <c r="P152" s="245"/>
      <c r="Q152" s="425"/>
      <c r="R152" s="437"/>
      <c r="S152" s="236"/>
      <c r="T152" s="248"/>
      <c r="U152" s="242"/>
      <c r="V152" s="502"/>
      <c r="W152" s="255"/>
      <c r="X152" s="142"/>
      <c r="Y152" s="142"/>
      <c r="Z152" s="142"/>
      <c r="AA152" s="142"/>
      <c r="AB152" s="142"/>
      <c r="AC152" s="142"/>
      <c r="AD152" s="142"/>
      <c r="AE152" s="142"/>
      <c r="AF152" s="142"/>
      <c r="AG152" s="142"/>
      <c r="AH152" s="142"/>
      <c r="AI152" s="142"/>
      <c r="AJ152" s="142"/>
      <c r="AK152" s="142"/>
      <c r="AL152" s="142"/>
      <c r="AM152" s="142"/>
      <c r="AN152" s="142"/>
      <c r="AO152" s="142"/>
      <c r="AP152" s="142"/>
      <c r="AQ152" s="142"/>
      <c r="AR152" s="142"/>
      <c r="AS152" s="142"/>
      <c r="BE152" s="435"/>
      <c r="BK152" s="50"/>
      <c r="BL152" s="118"/>
      <c r="EE152" s="435"/>
    </row>
    <row r="153" spans="1:135" ht="18.75" customHeight="1">
      <c r="A153" s="241">
        <v>85</v>
      </c>
      <c r="B153" s="612"/>
      <c r="C153" s="613"/>
      <c r="D153" s="228"/>
      <c r="E153" s="229"/>
      <c r="F153" s="282"/>
      <c r="G153" s="421" t="str">
        <f>IF(F153="","",VLOOKUP($F153,注文フォーム!$CY$3:$DC$20,$E$66+1,FALSE))</f>
        <v/>
      </c>
      <c r="H153" s="283"/>
      <c r="I153" s="242"/>
      <c r="J153" s="230"/>
      <c r="K153" s="230"/>
      <c r="L153" s="230"/>
      <c r="M153" s="362"/>
      <c r="N153" s="243"/>
      <c r="O153" s="253"/>
      <c r="P153" s="245"/>
      <c r="Q153" s="425"/>
      <c r="R153" s="437"/>
      <c r="S153" s="236"/>
      <c r="T153" s="248"/>
      <c r="U153" s="242"/>
      <c r="V153" s="502"/>
      <c r="W153" s="255"/>
      <c r="X153" s="142"/>
      <c r="Y153" s="142"/>
      <c r="Z153" s="142"/>
      <c r="AA153" s="142"/>
      <c r="AB153" s="142"/>
      <c r="AC153" s="142"/>
      <c r="AD153" s="142"/>
      <c r="AE153" s="142"/>
      <c r="AF153" s="142"/>
      <c r="AG153" s="142"/>
      <c r="AH153" s="142"/>
      <c r="AI153" s="142"/>
      <c r="AJ153" s="142"/>
      <c r="AK153" s="142"/>
      <c r="AL153" s="142"/>
      <c r="AM153" s="142"/>
      <c r="AN153" s="142"/>
      <c r="AO153" s="142"/>
      <c r="AP153" s="142"/>
      <c r="AQ153" s="142"/>
      <c r="AR153" s="142"/>
      <c r="AS153" s="142"/>
      <c r="BE153" s="435"/>
      <c r="BK153" s="50"/>
      <c r="BL153" s="118"/>
      <c r="EE153" s="435"/>
    </row>
    <row r="154" spans="1:135" ht="18.75" customHeight="1">
      <c r="A154" s="241">
        <v>86</v>
      </c>
      <c r="B154" s="612"/>
      <c r="C154" s="613"/>
      <c r="D154" s="228"/>
      <c r="E154" s="229"/>
      <c r="F154" s="282"/>
      <c r="G154" s="421" t="str">
        <f>IF(F154="","",VLOOKUP($F154,注文フォーム!$CY$3:$DC$20,$E$66+1,FALSE))</f>
        <v/>
      </c>
      <c r="H154" s="283"/>
      <c r="I154" s="242"/>
      <c r="J154" s="230"/>
      <c r="K154" s="230"/>
      <c r="L154" s="230"/>
      <c r="M154" s="362"/>
      <c r="N154" s="243"/>
      <c r="O154" s="253"/>
      <c r="P154" s="245"/>
      <c r="Q154" s="425"/>
      <c r="R154" s="437"/>
      <c r="S154" s="236"/>
      <c r="T154" s="248"/>
      <c r="U154" s="242"/>
      <c r="V154" s="502"/>
      <c r="W154" s="255"/>
      <c r="X154" s="142"/>
      <c r="Y154" s="142"/>
      <c r="Z154" s="142"/>
      <c r="AA154" s="142"/>
      <c r="AB154" s="142"/>
      <c r="AC154" s="142"/>
      <c r="AD154" s="142"/>
      <c r="AE154" s="142"/>
      <c r="AF154" s="142"/>
      <c r="AG154" s="142"/>
      <c r="AH154" s="142"/>
      <c r="AI154" s="142"/>
      <c r="AJ154" s="142"/>
      <c r="AK154" s="142"/>
      <c r="AL154" s="142"/>
      <c r="AM154" s="142"/>
      <c r="AN154" s="142"/>
      <c r="AO154" s="142"/>
      <c r="AP154" s="142"/>
      <c r="AQ154" s="142"/>
      <c r="AR154" s="142"/>
      <c r="AS154" s="142"/>
      <c r="BE154" s="435"/>
      <c r="BK154" s="50"/>
      <c r="BL154" s="118"/>
      <c r="EE154" s="435"/>
    </row>
    <row r="155" spans="1:135" ht="18.75" customHeight="1">
      <c r="A155" s="241">
        <v>87</v>
      </c>
      <c r="B155" s="612"/>
      <c r="C155" s="613"/>
      <c r="D155" s="228"/>
      <c r="E155" s="229"/>
      <c r="F155" s="282"/>
      <c r="G155" s="421" t="str">
        <f>IF(F155="","",VLOOKUP($F155,注文フォーム!$CY$3:$DC$20,$E$66+1,FALSE))</f>
        <v/>
      </c>
      <c r="H155" s="283"/>
      <c r="I155" s="242"/>
      <c r="J155" s="230"/>
      <c r="K155" s="230"/>
      <c r="L155" s="230"/>
      <c r="M155" s="362"/>
      <c r="N155" s="243"/>
      <c r="O155" s="253"/>
      <c r="P155" s="245"/>
      <c r="Q155" s="425"/>
      <c r="R155" s="437"/>
      <c r="S155" s="236"/>
      <c r="T155" s="248"/>
      <c r="U155" s="242"/>
      <c r="V155" s="502"/>
      <c r="W155" s="255"/>
      <c r="X155" s="142"/>
      <c r="Y155" s="142"/>
      <c r="Z155" s="142"/>
      <c r="AA155" s="142"/>
      <c r="AB155" s="142"/>
      <c r="AC155" s="142"/>
      <c r="AD155" s="142"/>
      <c r="AE155" s="142"/>
      <c r="AF155" s="142"/>
      <c r="AG155" s="142"/>
      <c r="AH155" s="142"/>
      <c r="AI155" s="142"/>
      <c r="AJ155" s="142"/>
      <c r="AK155" s="142"/>
      <c r="AL155" s="142"/>
      <c r="AM155" s="142"/>
      <c r="AN155" s="142"/>
      <c r="AO155" s="142"/>
      <c r="AP155" s="142"/>
      <c r="AQ155" s="142"/>
      <c r="AR155" s="142"/>
      <c r="AS155" s="142"/>
      <c r="BE155" s="435"/>
      <c r="BK155" s="50"/>
      <c r="BL155" s="118"/>
      <c r="EE155" s="435"/>
    </row>
    <row r="156" spans="1:135" ht="18.75" customHeight="1">
      <c r="A156" s="241">
        <v>88</v>
      </c>
      <c r="B156" s="612"/>
      <c r="C156" s="613"/>
      <c r="D156" s="228"/>
      <c r="E156" s="229"/>
      <c r="F156" s="282"/>
      <c r="G156" s="421" t="str">
        <f>IF(F156="","",VLOOKUP($F156,注文フォーム!$CY$3:$DC$20,$E$66+1,FALSE))</f>
        <v/>
      </c>
      <c r="H156" s="283"/>
      <c r="I156" s="242"/>
      <c r="J156" s="230"/>
      <c r="K156" s="230"/>
      <c r="L156" s="230"/>
      <c r="M156" s="362"/>
      <c r="N156" s="243"/>
      <c r="O156" s="253"/>
      <c r="P156" s="245"/>
      <c r="Q156" s="425"/>
      <c r="R156" s="437"/>
      <c r="S156" s="236"/>
      <c r="T156" s="248"/>
      <c r="U156" s="242"/>
      <c r="V156" s="502"/>
      <c r="W156" s="255"/>
      <c r="X156" s="142"/>
      <c r="Y156" s="142"/>
      <c r="Z156" s="142"/>
      <c r="AA156" s="142"/>
      <c r="AB156" s="142"/>
      <c r="AC156" s="142"/>
      <c r="AD156" s="142"/>
      <c r="AE156" s="142"/>
      <c r="AF156" s="142"/>
      <c r="AG156" s="142"/>
      <c r="AH156" s="142"/>
      <c r="AI156" s="142"/>
      <c r="AJ156" s="142"/>
      <c r="AK156" s="142"/>
      <c r="AL156" s="142"/>
      <c r="AM156" s="142"/>
      <c r="AN156" s="142"/>
      <c r="AO156" s="142"/>
      <c r="AP156" s="142"/>
      <c r="AQ156" s="142"/>
      <c r="AR156" s="142"/>
      <c r="AS156" s="142"/>
      <c r="BE156" s="435"/>
      <c r="BK156" s="50"/>
      <c r="BL156" s="118"/>
      <c r="EE156" s="435"/>
    </row>
    <row r="157" spans="1:135" ht="18.75" customHeight="1">
      <c r="A157" s="241">
        <v>89</v>
      </c>
      <c r="B157" s="612"/>
      <c r="C157" s="613"/>
      <c r="D157" s="228"/>
      <c r="E157" s="229"/>
      <c r="F157" s="282"/>
      <c r="G157" s="421" t="str">
        <f>IF(F157="","",VLOOKUP($F157,注文フォーム!$CY$3:$DC$20,$E$66+1,FALSE))</f>
        <v/>
      </c>
      <c r="H157" s="283"/>
      <c r="I157" s="242"/>
      <c r="J157" s="230"/>
      <c r="K157" s="230"/>
      <c r="L157" s="230"/>
      <c r="M157" s="362"/>
      <c r="N157" s="243"/>
      <c r="O157" s="253"/>
      <c r="P157" s="245"/>
      <c r="Q157" s="425"/>
      <c r="R157" s="437"/>
      <c r="S157" s="236"/>
      <c r="T157" s="248"/>
      <c r="U157" s="242"/>
      <c r="V157" s="502"/>
      <c r="W157" s="255"/>
      <c r="X157" s="142"/>
      <c r="Y157" s="142"/>
      <c r="Z157" s="142"/>
      <c r="AA157" s="142"/>
      <c r="AB157" s="142"/>
      <c r="AC157" s="142"/>
      <c r="AD157" s="142"/>
      <c r="AE157" s="142"/>
      <c r="AF157" s="142"/>
      <c r="AG157" s="142"/>
      <c r="AH157" s="142"/>
      <c r="AI157" s="142"/>
      <c r="AJ157" s="142"/>
      <c r="AK157" s="142"/>
      <c r="AL157" s="142"/>
      <c r="AM157" s="142"/>
      <c r="AN157" s="142"/>
      <c r="AO157" s="142"/>
      <c r="AP157" s="142"/>
      <c r="AQ157" s="142"/>
      <c r="AR157" s="142"/>
      <c r="AS157" s="142"/>
      <c r="BE157" s="435"/>
      <c r="BK157" s="50"/>
      <c r="BL157" s="118"/>
      <c r="EE157" s="435"/>
    </row>
    <row r="158" spans="1:135" ht="18.75" customHeight="1">
      <c r="A158" s="241">
        <v>90</v>
      </c>
      <c r="B158" s="612"/>
      <c r="C158" s="613"/>
      <c r="D158" s="228"/>
      <c r="E158" s="229"/>
      <c r="F158" s="282"/>
      <c r="G158" s="421" t="str">
        <f>IF(F158="","",VLOOKUP($F158,注文フォーム!$CY$3:$DC$20,$E$66+1,FALSE))</f>
        <v/>
      </c>
      <c r="H158" s="283"/>
      <c r="I158" s="242"/>
      <c r="J158" s="230"/>
      <c r="K158" s="230"/>
      <c r="L158" s="230"/>
      <c r="M158" s="362"/>
      <c r="N158" s="243"/>
      <c r="O158" s="253"/>
      <c r="P158" s="245"/>
      <c r="Q158" s="425"/>
      <c r="R158" s="437"/>
      <c r="S158" s="236"/>
      <c r="T158" s="248"/>
      <c r="U158" s="242"/>
      <c r="V158" s="502"/>
      <c r="W158" s="255"/>
      <c r="X158" s="142"/>
      <c r="Y158" s="142"/>
      <c r="Z158" s="142"/>
      <c r="AA158" s="142"/>
      <c r="AB158" s="142"/>
      <c r="AC158" s="142"/>
      <c r="AD158" s="142"/>
      <c r="AE158" s="142"/>
      <c r="AF158" s="142"/>
      <c r="AG158" s="142"/>
      <c r="AH158" s="142"/>
      <c r="AI158" s="142"/>
      <c r="AJ158" s="142"/>
      <c r="AK158" s="142"/>
      <c r="AL158" s="142"/>
      <c r="AM158" s="142"/>
      <c r="AN158" s="142"/>
      <c r="AO158" s="142"/>
      <c r="AP158" s="142"/>
      <c r="AQ158" s="142"/>
      <c r="AR158" s="142"/>
      <c r="AS158" s="142"/>
      <c r="BE158" s="435"/>
      <c r="BK158" s="50"/>
      <c r="BL158" s="118"/>
      <c r="EE158" s="435"/>
    </row>
    <row r="159" spans="1:135" ht="18.75" customHeight="1">
      <c r="A159" s="241">
        <v>91</v>
      </c>
      <c r="B159" s="612"/>
      <c r="C159" s="613"/>
      <c r="D159" s="228"/>
      <c r="E159" s="229"/>
      <c r="F159" s="282"/>
      <c r="G159" s="421" t="str">
        <f>IF(F159="","",VLOOKUP($F159,注文フォーム!$CY$3:$DC$20,$E$66+1,FALSE))</f>
        <v/>
      </c>
      <c r="H159" s="283"/>
      <c r="I159" s="242"/>
      <c r="J159" s="230"/>
      <c r="K159" s="230"/>
      <c r="L159" s="230"/>
      <c r="M159" s="362"/>
      <c r="N159" s="243"/>
      <c r="O159" s="253"/>
      <c r="P159" s="245"/>
      <c r="Q159" s="425"/>
      <c r="R159" s="437"/>
      <c r="S159" s="236"/>
      <c r="T159" s="248"/>
      <c r="U159" s="242"/>
      <c r="V159" s="502"/>
      <c r="W159" s="255"/>
      <c r="X159" s="142"/>
      <c r="Y159" s="142"/>
      <c r="Z159" s="142"/>
      <c r="AA159" s="142"/>
      <c r="AB159" s="142"/>
      <c r="AC159" s="142"/>
      <c r="AD159" s="142"/>
      <c r="AE159" s="142"/>
      <c r="AF159" s="142"/>
      <c r="AG159" s="142"/>
      <c r="AH159" s="142"/>
      <c r="AI159" s="142"/>
      <c r="AJ159" s="142"/>
      <c r="AK159" s="142"/>
      <c r="AL159" s="142"/>
      <c r="AM159" s="142"/>
      <c r="AN159" s="142"/>
      <c r="AO159" s="142"/>
      <c r="AP159" s="142"/>
      <c r="AQ159" s="142"/>
      <c r="AR159" s="142"/>
      <c r="AS159" s="142"/>
      <c r="BE159" s="435"/>
      <c r="BK159" s="50"/>
      <c r="BL159" s="118"/>
      <c r="EE159" s="435"/>
    </row>
    <row r="160" spans="1:135" ht="18.75" customHeight="1">
      <c r="A160" s="241">
        <v>92</v>
      </c>
      <c r="B160" s="612"/>
      <c r="C160" s="613"/>
      <c r="D160" s="228"/>
      <c r="E160" s="229"/>
      <c r="F160" s="282"/>
      <c r="G160" s="421" t="str">
        <f>IF(F160="","",VLOOKUP($F160,注文フォーム!$CY$3:$DC$20,$E$66+1,FALSE))</f>
        <v/>
      </c>
      <c r="H160" s="283"/>
      <c r="I160" s="242"/>
      <c r="J160" s="230"/>
      <c r="K160" s="230"/>
      <c r="L160" s="230"/>
      <c r="M160" s="362"/>
      <c r="N160" s="243"/>
      <c r="O160" s="253"/>
      <c r="P160" s="245"/>
      <c r="Q160" s="425"/>
      <c r="R160" s="437"/>
      <c r="S160" s="236"/>
      <c r="T160" s="248"/>
      <c r="U160" s="242"/>
      <c r="V160" s="502"/>
      <c r="W160" s="255"/>
      <c r="X160" s="142"/>
      <c r="Y160" s="142"/>
      <c r="Z160" s="142"/>
      <c r="AA160" s="142"/>
      <c r="AB160" s="142"/>
      <c r="AC160" s="142"/>
      <c r="AD160" s="142"/>
      <c r="AE160" s="142"/>
      <c r="AF160" s="142"/>
      <c r="AG160" s="142"/>
      <c r="AH160" s="142"/>
      <c r="AI160" s="142"/>
      <c r="AJ160" s="142"/>
      <c r="AK160" s="142"/>
      <c r="AL160" s="142"/>
      <c r="AM160" s="142"/>
      <c r="AN160" s="142"/>
      <c r="AO160" s="142"/>
      <c r="AP160" s="142"/>
      <c r="AQ160" s="142"/>
      <c r="AR160" s="142"/>
      <c r="AS160" s="142"/>
      <c r="BE160" s="435"/>
      <c r="BK160" s="50"/>
      <c r="BL160" s="118"/>
      <c r="EE160" s="435"/>
    </row>
    <row r="161" spans="1:135" ht="18.75" customHeight="1">
      <c r="A161" s="241">
        <v>93</v>
      </c>
      <c r="B161" s="612"/>
      <c r="C161" s="613"/>
      <c r="D161" s="228"/>
      <c r="E161" s="229"/>
      <c r="F161" s="282"/>
      <c r="G161" s="421" t="str">
        <f>IF(F161="","",VLOOKUP($F161,注文フォーム!$CY$3:$DC$20,$E$66+1,FALSE))</f>
        <v/>
      </c>
      <c r="H161" s="283"/>
      <c r="I161" s="242"/>
      <c r="J161" s="230"/>
      <c r="K161" s="230"/>
      <c r="L161" s="230"/>
      <c r="M161" s="362"/>
      <c r="N161" s="243"/>
      <c r="O161" s="253"/>
      <c r="P161" s="245"/>
      <c r="Q161" s="425"/>
      <c r="R161" s="437"/>
      <c r="S161" s="236"/>
      <c r="T161" s="248"/>
      <c r="U161" s="242"/>
      <c r="V161" s="502"/>
      <c r="W161" s="255"/>
      <c r="X161" s="142"/>
      <c r="Y161" s="142"/>
      <c r="Z161" s="142"/>
      <c r="AA161" s="142"/>
      <c r="AB161" s="142"/>
      <c r="AC161" s="142"/>
      <c r="AD161" s="142"/>
      <c r="AE161" s="142"/>
      <c r="AF161" s="142"/>
      <c r="AG161" s="142"/>
      <c r="AH161" s="142"/>
      <c r="AI161" s="142"/>
      <c r="AJ161" s="142"/>
      <c r="AK161" s="142"/>
      <c r="AL161" s="142"/>
      <c r="AM161" s="142"/>
      <c r="AN161" s="142"/>
      <c r="AO161" s="142"/>
      <c r="AP161" s="142"/>
      <c r="AQ161" s="142"/>
      <c r="AR161" s="142"/>
      <c r="AS161" s="142"/>
      <c r="BE161" s="435"/>
      <c r="BK161" s="50"/>
      <c r="BL161" s="118"/>
      <c r="EE161" s="435"/>
    </row>
    <row r="162" spans="1:135" ht="18.75" customHeight="1">
      <c r="A162" s="241">
        <v>94</v>
      </c>
      <c r="B162" s="612"/>
      <c r="C162" s="613"/>
      <c r="D162" s="228"/>
      <c r="E162" s="229"/>
      <c r="F162" s="282"/>
      <c r="G162" s="421" t="str">
        <f>IF(F162="","",VLOOKUP($F162,注文フォーム!$CY$3:$DC$20,$E$66+1,FALSE))</f>
        <v/>
      </c>
      <c r="H162" s="283"/>
      <c r="I162" s="242"/>
      <c r="J162" s="230"/>
      <c r="K162" s="230"/>
      <c r="L162" s="230"/>
      <c r="M162" s="362"/>
      <c r="N162" s="243"/>
      <c r="O162" s="253"/>
      <c r="P162" s="245"/>
      <c r="Q162" s="425"/>
      <c r="R162" s="437"/>
      <c r="S162" s="236"/>
      <c r="T162" s="248"/>
      <c r="U162" s="242"/>
      <c r="V162" s="502"/>
      <c r="W162" s="255"/>
      <c r="X162" s="142"/>
      <c r="Y162" s="142"/>
      <c r="Z162" s="142"/>
      <c r="AA162" s="142"/>
      <c r="AB162" s="142"/>
      <c r="AC162" s="142"/>
      <c r="AD162" s="142"/>
      <c r="AE162" s="142"/>
      <c r="AF162" s="142"/>
      <c r="AG162" s="142"/>
      <c r="AH162" s="142"/>
      <c r="AI162" s="142"/>
      <c r="AJ162" s="142"/>
      <c r="AK162" s="142"/>
      <c r="AL162" s="142"/>
      <c r="AM162" s="142"/>
      <c r="AN162" s="142"/>
      <c r="AO162" s="142"/>
      <c r="AP162" s="142"/>
      <c r="AQ162" s="142"/>
      <c r="AR162" s="142"/>
      <c r="AS162" s="142"/>
      <c r="BE162" s="435"/>
      <c r="BK162" s="50"/>
      <c r="BL162" s="118"/>
      <c r="EE162" s="435"/>
    </row>
    <row r="163" spans="1:135" ht="18.75" customHeight="1">
      <c r="A163" s="241">
        <v>95</v>
      </c>
      <c r="B163" s="612"/>
      <c r="C163" s="613"/>
      <c r="D163" s="228"/>
      <c r="E163" s="229"/>
      <c r="F163" s="282"/>
      <c r="G163" s="421" t="str">
        <f>IF(F163="","",VLOOKUP($F163,注文フォーム!$CY$3:$DC$20,$E$66+1,FALSE))</f>
        <v/>
      </c>
      <c r="H163" s="283"/>
      <c r="I163" s="242"/>
      <c r="J163" s="230"/>
      <c r="K163" s="230"/>
      <c r="L163" s="230"/>
      <c r="M163" s="362"/>
      <c r="N163" s="243"/>
      <c r="O163" s="253"/>
      <c r="P163" s="245"/>
      <c r="Q163" s="425"/>
      <c r="R163" s="437"/>
      <c r="S163" s="236"/>
      <c r="T163" s="248"/>
      <c r="U163" s="242"/>
      <c r="V163" s="502"/>
      <c r="W163" s="255"/>
      <c r="X163" s="142"/>
      <c r="Y163" s="142"/>
      <c r="Z163" s="142"/>
      <c r="AA163" s="142"/>
      <c r="AB163" s="142"/>
      <c r="AC163" s="142"/>
      <c r="AD163" s="142"/>
      <c r="AE163" s="142"/>
      <c r="AF163" s="142"/>
      <c r="AG163" s="142"/>
      <c r="AH163" s="142"/>
      <c r="AI163" s="142"/>
      <c r="AJ163" s="142"/>
      <c r="AK163" s="142"/>
      <c r="AL163" s="142"/>
      <c r="AM163" s="142"/>
      <c r="AN163" s="142"/>
      <c r="AO163" s="142"/>
      <c r="AP163" s="142"/>
      <c r="AQ163" s="142"/>
      <c r="AR163" s="142"/>
      <c r="AS163" s="142"/>
      <c r="BE163" s="435"/>
      <c r="BK163" s="50"/>
      <c r="BL163" s="118"/>
      <c r="EE163" s="435"/>
    </row>
    <row r="164" spans="1:135" ht="18.75" customHeight="1">
      <c r="A164" s="241">
        <v>96</v>
      </c>
      <c r="B164" s="612"/>
      <c r="C164" s="613"/>
      <c r="D164" s="228"/>
      <c r="E164" s="229"/>
      <c r="F164" s="282"/>
      <c r="G164" s="421" t="str">
        <f>IF(F164="","",VLOOKUP($F164,注文フォーム!$CY$3:$DC$20,$E$66+1,FALSE))</f>
        <v/>
      </c>
      <c r="H164" s="283"/>
      <c r="I164" s="242"/>
      <c r="J164" s="230"/>
      <c r="K164" s="230"/>
      <c r="L164" s="230"/>
      <c r="M164" s="362"/>
      <c r="N164" s="243"/>
      <c r="O164" s="253"/>
      <c r="P164" s="245"/>
      <c r="Q164" s="425"/>
      <c r="R164" s="437"/>
      <c r="S164" s="236"/>
      <c r="T164" s="248"/>
      <c r="U164" s="242"/>
      <c r="V164" s="502"/>
      <c r="W164" s="255"/>
      <c r="X164" s="142"/>
      <c r="Y164" s="142"/>
      <c r="Z164" s="142"/>
      <c r="AA164" s="142"/>
      <c r="AB164" s="142"/>
      <c r="AC164" s="142"/>
      <c r="AD164" s="142"/>
      <c r="AE164" s="142"/>
      <c r="AF164" s="142"/>
      <c r="AG164" s="142"/>
      <c r="AH164" s="142"/>
      <c r="AI164" s="142"/>
      <c r="AJ164" s="142"/>
      <c r="AK164" s="142"/>
      <c r="AL164" s="142"/>
      <c r="AM164" s="142"/>
      <c r="AN164" s="142"/>
      <c r="AO164" s="142"/>
      <c r="AP164" s="142"/>
      <c r="AQ164" s="142"/>
      <c r="AR164" s="142"/>
      <c r="AS164" s="142"/>
      <c r="BE164" s="435"/>
      <c r="BK164" s="50"/>
      <c r="BL164" s="118"/>
      <c r="EE164" s="435"/>
    </row>
    <row r="165" spans="1:135" ht="18.75" customHeight="1">
      <c r="A165" s="241">
        <v>97</v>
      </c>
      <c r="B165" s="612"/>
      <c r="C165" s="613"/>
      <c r="D165" s="228"/>
      <c r="E165" s="229"/>
      <c r="F165" s="282"/>
      <c r="G165" s="421" t="str">
        <f>IF(F165="","",VLOOKUP($F165,注文フォーム!$CY$3:$DC$20,$E$66+1,FALSE))</f>
        <v/>
      </c>
      <c r="H165" s="283"/>
      <c r="I165" s="242"/>
      <c r="J165" s="230"/>
      <c r="K165" s="230"/>
      <c r="L165" s="230"/>
      <c r="M165" s="362"/>
      <c r="N165" s="243"/>
      <c r="O165" s="253"/>
      <c r="P165" s="245"/>
      <c r="Q165" s="425"/>
      <c r="R165" s="437"/>
      <c r="S165" s="236"/>
      <c r="T165" s="248"/>
      <c r="U165" s="242"/>
      <c r="V165" s="502"/>
      <c r="W165" s="255"/>
      <c r="X165" s="142"/>
      <c r="Y165" s="142"/>
      <c r="Z165" s="142"/>
      <c r="AA165" s="142"/>
      <c r="AB165" s="142"/>
      <c r="AC165" s="142"/>
      <c r="AD165" s="142"/>
      <c r="AE165" s="142"/>
      <c r="AF165" s="142"/>
      <c r="AG165" s="142"/>
      <c r="AH165" s="142"/>
      <c r="AI165" s="142"/>
      <c r="AJ165" s="142"/>
      <c r="AK165" s="142"/>
      <c r="AL165" s="142"/>
      <c r="AM165" s="142"/>
      <c r="AN165" s="142"/>
      <c r="AO165" s="142"/>
      <c r="AP165" s="142"/>
      <c r="AQ165" s="142"/>
      <c r="AR165" s="142"/>
      <c r="AS165" s="142"/>
      <c r="BE165" s="435"/>
      <c r="EE165" s="435"/>
    </row>
    <row r="166" spans="1:135" ht="18.75" customHeight="1">
      <c r="A166" s="241">
        <v>98</v>
      </c>
      <c r="B166" s="612"/>
      <c r="C166" s="613"/>
      <c r="D166" s="228"/>
      <c r="E166" s="229"/>
      <c r="F166" s="282"/>
      <c r="G166" s="421" t="str">
        <f>IF(F166="","",VLOOKUP($F166,注文フォーム!$CY$3:$DC$20,$E$66+1,FALSE))</f>
        <v/>
      </c>
      <c r="H166" s="283"/>
      <c r="I166" s="242"/>
      <c r="J166" s="230"/>
      <c r="K166" s="230"/>
      <c r="L166" s="230"/>
      <c r="M166" s="362"/>
      <c r="N166" s="243"/>
      <c r="O166" s="253"/>
      <c r="P166" s="245"/>
      <c r="Q166" s="425"/>
      <c r="R166" s="437"/>
      <c r="S166" s="236"/>
      <c r="T166" s="248"/>
      <c r="U166" s="242"/>
      <c r="V166" s="502"/>
      <c r="W166" s="255"/>
      <c r="X166" s="142"/>
      <c r="Y166" s="142"/>
      <c r="Z166" s="142"/>
      <c r="AA166" s="142"/>
      <c r="AB166" s="142"/>
      <c r="AC166" s="142"/>
      <c r="AD166" s="142"/>
      <c r="AE166" s="142"/>
      <c r="AF166" s="142"/>
      <c r="AG166" s="142"/>
      <c r="AH166" s="142"/>
      <c r="AI166" s="142"/>
      <c r="AJ166" s="142"/>
      <c r="AK166" s="142"/>
      <c r="AL166" s="142"/>
      <c r="AM166" s="142"/>
      <c r="AN166" s="142"/>
      <c r="AO166" s="142"/>
      <c r="AP166" s="142"/>
      <c r="AQ166" s="142"/>
      <c r="AR166" s="142"/>
      <c r="AS166" s="142"/>
      <c r="BE166" s="435"/>
      <c r="EE166" s="435"/>
    </row>
    <row r="167" spans="1:135" ht="18.75" customHeight="1">
      <c r="A167" s="241">
        <v>99</v>
      </c>
      <c r="B167" s="612"/>
      <c r="C167" s="613"/>
      <c r="D167" s="228"/>
      <c r="E167" s="229"/>
      <c r="F167" s="282"/>
      <c r="G167" s="421" t="str">
        <f>IF(F167="","",VLOOKUP($F167,注文フォーム!$CY$3:$DC$20,$E$66+1,FALSE))</f>
        <v/>
      </c>
      <c r="H167" s="283"/>
      <c r="I167" s="242"/>
      <c r="J167" s="230"/>
      <c r="K167" s="230"/>
      <c r="L167" s="230"/>
      <c r="M167" s="362"/>
      <c r="N167" s="243"/>
      <c r="O167" s="253"/>
      <c r="P167" s="245"/>
      <c r="Q167" s="425"/>
      <c r="R167" s="437"/>
      <c r="S167" s="236"/>
      <c r="T167" s="248"/>
      <c r="U167" s="242"/>
      <c r="V167" s="502"/>
      <c r="W167" s="255"/>
      <c r="X167" s="142"/>
      <c r="Y167" s="142"/>
      <c r="Z167" s="142"/>
      <c r="AA167" s="142"/>
      <c r="AB167" s="142"/>
      <c r="AC167" s="142"/>
      <c r="AD167" s="142"/>
      <c r="AE167" s="142"/>
      <c r="AF167" s="142"/>
      <c r="AG167" s="142"/>
      <c r="AH167" s="142"/>
      <c r="AI167" s="142"/>
      <c r="AJ167" s="142"/>
      <c r="AK167" s="142"/>
      <c r="AL167" s="142"/>
      <c r="AM167" s="142"/>
      <c r="AN167" s="142"/>
      <c r="AO167" s="142"/>
      <c r="AP167" s="142"/>
      <c r="AQ167" s="142"/>
      <c r="AR167" s="142"/>
      <c r="AS167" s="142"/>
      <c r="BE167" s="435"/>
      <c r="EE167" s="435"/>
    </row>
    <row r="168" spans="1:135" ht="18.75" customHeight="1" thickBot="1">
      <c r="A168" s="241">
        <v>100</v>
      </c>
      <c r="B168" s="633"/>
      <c r="C168" s="634"/>
      <c r="D168" s="258"/>
      <c r="E168" s="259"/>
      <c r="F168" s="259"/>
      <c r="G168" s="422" t="str">
        <f>IF(F168="","",VLOOKUP($F168,注文フォーム!$CY$3:$DC$20,$E$66+1,FALSE))</f>
        <v/>
      </c>
      <c r="H168" s="284"/>
      <c r="I168" s="260"/>
      <c r="J168" s="260"/>
      <c r="K168" s="260"/>
      <c r="L168" s="284"/>
      <c r="M168" s="284"/>
      <c r="N168" s="261"/>
      <c r="O168" s="262"/>
      <c r="P168" s="263"/>
      <c r="Q168" s="264"/>
      <c r="R168" s="438"/>
      <c r="S168" s="266"/>
      <c r="T168" s="267"/>
      <c r="U168" s="260"/>
      <c r="V168" s="503"/>
      <c r="W168" s="504"/>
      <c r="X168" s="142"/>
      <c r="Y168" s="142"/>
      <c r="Z168" s="142"/>
      <c r="AA168" s="142"/>
      <c r="AB168" s="142"/>
      <c r="AC168" s="142"/>
      <c r="AD168" s="142"/>
      <c r="AE168" s="142"/>
      <c r="AF168" s="142"/>
      <c r="AG168" s="142"/>
      <c r="AH168" s="142"/>
      <c r="AI168" s="142"/>
      <c r="AJ168" s="142"/>
      <c r="AK168" s="142"/>
      <c r="AL168" s="142"/>
      <c r="AM168" s="142"/>
      <c r="AN168" s="142"/>
      <c r="AO168" s="142"/>
      <c r="AP168" s="142"/>
      <c r="AQ168" s="142"/>
      <c r="AR168" s="142"/>
      <c r="AS168" s="142"/>
      <c r="BE168" s="435"/>
      <c r="BK168" s="50"/>
      <c r="BM168" s="118"/>
      <c r="EE168" s="435"/>
    </row>
    <row r="169" spans="1:135" ht="14.25">
      <c r="A169" s="142" t="s">
        <v>791</v>
      </c>
      <c r="B169" s="141"/>
      <c r="C169" s="142"/>
      <c r="D169" s="143"/>
      <c r="E169" s="142"/>
      <c r="F169" s="142"/>
      <c r="G169" s="142"/>
      <c r="H169" s="142"/>
      <c r="I169" s="142"/>
      <c r="J169" s="142"/>
      <c r="K169" s="142"/>
      <c r="L169" s="142"/>
      <c r="M169" s="142"/>
      <c r="N169" s="142"/>
      <c r="O169" s="142"/>
      <c r="P169" s="142"/>
      <c r="Q169" s="142"/>
      <c r="R169" s="142"/>
      <c r="S169" s="142"/>
      <c r="T169" s="271"/>
      <c r="U169" s="143"/>
      <c r="V169" s="142"/>
      <c r="W169" s="142"/>
      <c r="X169" s="142"/>
      <c r="Y169" s="142"/>
      <c r="Z169" s="142"/>
      <c r="AA169" s="142"/>
      <c r="AB169" s="142"/>
      <c r="AC169" s="142"/>
      <c r="AD169" s="142"/>
      <c r="AE169" s="142"/>
      <c r="AF169" s="142"/>
      <c r="AG169" s="142"/>
      <c r="AH169" s="142"/>
      <c r="AI169" s="142"/>
      <c r="AJ169" s="142"/>
      <c r="AK169" s="142"/>
      <c r="AL169" s="142"/>
      <c r="AM169" s="142"/>
      <c r="AN169" s="142"/>
      <c r="AO169" s="142"/>
      <c r="AP169" s="142"/>
      <c r="AQ169" s="142"/>
      <c r="AR169" s="142"/>
      <c r="BE169" s="435"/>
      <c r="BK169" s="50"/>
      <c r="BM169" s="118"/>
      <c r="EE169" s="435"/>
    </row>
    <row r="170" spans="1:135" s="513" customFormat="1" hidden="1">
      <c r="A170" s="511"/>
      <c r="B170" s="512"/>
      <c r="C170" s="511" t="s">
        <v>622</v>
      </c>
      <c r="D170" s="512" t="s">
        <v>623</v>
      </c>
      <c r="E170" s="511" t="s">
        <v>624</v>
      </c>
      <c r="F170" s="511" t="s">
        <v>625</v>
      </c>
      <c r="G170" s="511" t="s">
        <v>621</v>
      </c>
      <c r="H170" s="511"/>
      <c r="I170" s="511"/>
      <c r="J170" s="511"/>
      <c r="K170" s="511"/>
      <c r="L170" s="511"/>
      <c r="M170" s="511"/>
      <c r="N170" s="511"/>
      <c r="O170" s="511"/>
      <c r="P170" s="511"/>
      <c r="Q170" s="511"/>
      <c r="R170" s="511"/>
      <c r="S170" s="511"/>
      <c r="T170" s="441"/>
      <c r="U170" s="511"/>
      <c r="V170" s="511"/>
      <c r="W170" s="511"/>
      <c r="X170" s="511"/>
      <c r="Y170" s="511"/>
      <c r="Z170" s="511"/>
      <c r="AA170" s="511"/>
      <c r="AB170" s="511"/>
      <c r="AC170" s="511"/>
      <c r="AD170" s="511"/>
      <c r="AE170" s="511"/>
      <c r="AF170" s="511"/>
      <c r="AG170" s="511"/>
      <c r="AH170" s="511"/>
      <c r="AI170" s="511"/>
      <c r="AJ170" s="511"/>
      <c r="AK170" s="511"/>
      <c r="AL170" s="511"/>
      <c r="AM170" s="511"/>
      <c r="AN170" s="511"/>
      <c r="AO170" s="511"/>
      <c r="AP170" s="511"/>
      <c r="AQ170" s="511"/>
      <c r="AR170" s="511"/>
      <c r="AS170" s="511"/>
      <c r="AT170" s="511"/>
      <c r="AU170" s="511"/>
      <c r="BE170" s="514"/>
      <c r="BM170" s="515"/>
      <c r="EE170" s="514"/>
    </row>
    <row r="171" spans="1:135" hidden="1">
      <c r="A171" s="442">
        <v>1</v>
      </c>
      <c r="B171" s="443" t="str">
        <f t="shared" ref="B171:B191" si="2">F69&amp;"_"&amp;G69&amp;C171</f>
        <v>_</v>
      </c>
      <c r="C171" s="444" t="str">
        <f t="shared" ref="C171:C191" si="3">IF($F69=$CJ$11,I69,"")</f>
        <v/>
      </c>
      <c r="D171" s="444" t="str">
        <f t="shared" ref="D171:D191" si="4">IF($F69=$CJ$11,J69,"")</f>
        <v/>
      </c>
      <c r="E171" s="444" t="str">
        <f t="shared" ref="E171:E191" si="5">IF($F69=$CJ$11,K69,"")</f>
        <v/>
      </c>
      <c r="F171" s="444" t="str">
        <f t="shared" ref="F171:F191" si="6">IF($F69=$CJ$11,L69,"")</f>
        <v/>
      </c>
      <c r="G171" s="445" t="str">
        <f t="shared" ref="G171:G191" si="7">IF(OR($F69=$CP$6,$F69=$CP$7,$F69=$CP$8),":"&amp;M69&amp;"/    ","")</f>
        <v/>
      </c>
      <c r="H171" s="445" t="str">
        <f t="shared" ref="H171:H191" si="8">IF(ISTEXT(V69)=FALSE,"",V69&amp;"")</f>
        <v/>
      </c>
      <c r="I171" s="445" t="str">
        <f>W69&amp;"    "</f>
        <v xml:space="preserve">    </v>
      </c>
      <c r="J171" s="439"/>
      <c r="K171" s="439"/>
      <c r="L171" s="439"/>
      <c r="M171" s="439"/>
      <c r="N171" s="439"/>
      <c r="O171" s="439"/>
      <c r="P171" s="439"/>
      <c r="Q171" s="439"/>
      <c r="R171" s="439"/>
      <c r="S171" s="439"/>
      <c r="T171" s="439"/>
      <c r="U171" s="439"/>
      <c r="V171" s="439"/>
      <c r="W171" s="439"/>
      <c r="X171" s="441"/>
      <c r="Y171" s="439"/>
      <c r="Z171" s="439"/>
      <c r="AA171" s="439"/>
      <c r="AB171" s="439"/>
      <c r="AC171" s="439"/>
      <c r="AD171" s="439"/>
      <c r="AE171" s="439"/>
      <c r="AF171" s="439"/>
      <c r="AG171" s="439"/>
      <c r="AH171" s="439"/>
      <c r="AI171" s="439"/>
      <c r="AJ171" s="439"/>
      <c r="AK171" s="439"/>
      <c r="AL171" s="439"/>
      <c r="AM171" s="439"/>
      <c r="AN171" s="439"/>
      <c r="AO171" s="439"/>
      <c r="AP171" s="439"/>
      <c r="AQ171" s="439"/>
      <c r="AR171" s="439"/>
      <c r="AS171" s="439"/>
      <c r="AT171" s="439"/>
      <c r="AU171" s="439"/>
      <c r="BE171" s="435"/>
      <c r="BK171" s="50"/>
      <c r="BM171" s="118"/>
      <c r="EE171" s="435"/>
    </row>
    <row r="172" spans="1:135" hidden="1">
      <c r="A172" s="446">
        <v>2</v>
      </c>
      <c r="B172" s="447" t="str">
        <f t="shared" si="2"/>
        <v>_</v>
      </c>
      <c r="C172" s="444" t="str">
        <f t="shared" si="3"/>
        <v/>
      </c>
      <c r="D172" s="444" t="str">
        <f t="shared" si="4"/>
        <v/>
      </c>
      <c r="E172" s="444" t="str">
        <f t="shared" si="5"/>
        <v/>
      </c>
      <c r="F172" s="444" t="str">
        <f t="shared" si="6"/>
        <v/>
      </c>
      <c r="G172" s="445" t="str">
        <f t="shared" si="7"/>
        <v/>
      </c>
      <c r="H172" s="445" t="str">
        <f t="shared" si="8"/>
        <v/>
      </c>
      <c r="I172" s="445" t="str">
        <f t="shared" ref="I172:I235" si="9">W70&amp;"    "</f>
        <v xml:space="preserve">    </v>
      </c>
      <c r="J172" s="439"/>
      <c r="K172" s="439"/>
      <c r="L172" s="439"/>
      <c r="M172" s="439"/>
      <c r="N172" s="439"/>
      <c r="O172" s="439"/>
      <c r="P172" s="439"/>
      <c r="Q172" s="439"/>
      <c r="R172" s="439"/>
      <c r="S172" s="439"/>
      <c r="T172" s="439"/>
      <c r="U172" s="439"/>
      <c r="V172" s="439"/>
      <c r="W172" s="439"/>
      <c r="X172" s="441"/>
      <c r="Y172" s="439"/>
      <c r="Z172" s="439"/>
      <c r="AA172" s="439"/>
      <c r="AB172" s="439"/>
      <c r="AC172" s="439"/>
      <c r="AD172" s="439"/>
      <c r="AE172" s="439"/>
      <c r="AF172" s="439"/>
      <c r="AG172" s="439"/>
      <c r="AH172" s="439"/>
      <c r="AI172" s="439"/>
      <c r="AJ172" s="439"/>
      <c r="AK172" s="439"/>
      <c r="AL172" s="439"/>
      <c r="AM172" s="439"/>
      <c r="AN172" s="439"/>
      <c r="AO172" s="439"/>
      <c r="AP172" s="439"/>
      <c r="AQ172" s="439"/>
      <c r="AR172" s="439"/>
      <c r="AS172" s="439"/>
      <c r="AT172" s="439"/>
      <c r="AU172" s="439"/>
      <c r="BE172" s="435"/>
      <c r="BK172" s="50"/>
      <c r="BM172" s="118"/>
      <c r="EE172" s="435"/>
    </row>
    <row r="173" spans="1:135" hidden="1">
      <c r="A173" s="446">
        <v>3</v>
      </c>
      <c r="B173" s="443" t="str">
        <f t="shared" si="2"/>
        <v>_</v>
      </c>
      <c r="C173" s="444" t="str">
        <f t="shared" si="3"/>
        <v/>
      </c>
      <c r="D173" s="444" t="str">
        <f t="shared" si="4"/>
        <v/>
      </c>
      <c r="E173" s="444" t="str">
        <f t="shared" si="5"/>
        <v/>
      </c>
      <c r="F173" s="444" t="str">
        <f t="shared" si="6"/>
        <v/>
      </c>
      <c r="G173" s="445" t="str">
        <f t="shared" si="7"/>
        <v/>
      </c>
      <c r="H173" s="445" t="str">
        <f t="shared" si="8"/>
        <v/>
      </c>
      <c r="I173" s="445" t="str">
        <f t="shared" si="9"/>
        <v xml:space="preserve">    </v>
      </c>
      <c r="J173" s="439"/>
      <c r="K173" s="439"/>
      <c r="L173" s="439"/>
      <c r="M173" s="439"/>
      <c r="N173" s="439"/>
      <c r="O173" s="439"/>
      <c r="P173" s="439"/>
      <c r="Q173" s="439"/>
      <c r="R173" s="439"/>
      <c r="S173" s="439"/>
      <c r="T173" s="439"/>
      <c r="U173" s="439"/>
      <c r="V173" s="439"/>
      <c r="W173" s="439"/>
      <c r="X173" s="441"/>
      <c r="Y173" s="439"/>
      <c r="Z173" s="439"/>
      <c r="AA173" s="439"/>
      <c r="AB173" s="439"/>
      <c r="AC173" s="439"/>
      <c r="AD173" s="439"/>
      <c r="AE173" s="439"/>
      <c r="AF173" s="439"/>
      <c r="AG173" s="439"/>
      <c r="AH173" s="439"/>
      <c r="AI173" s="439"/>
      <c r="AJ173" s="439"/>
      <c r="AK173" s="439"/>
      <c r="AL173" s="439"/>
      <c r="AM173" s="439"/>
      <c r="AN173" s="439"/>
      <c r="AO173" s="439"/>
      <c r="AP173" s="439"/>
      <c r="AQ173" s="439"/>
      <c r="AR173" s="439"/>
      <c r="AS173" s="439"/>
      <c r="AT173" s="439"/>
      <c r="AU173" s="439"/>
      <c r="BE173" s="435"/>
      <c r="BK173" s="50"/>
      <c r="BM173" s="118"/>
      <c r="EE173" s="435"/>
    </row>
    <row r="174" spans="1:135" hidden="1">
      <c r="A174" s="446">
        <v>4</v>
      </c>
      <c r="B174" s="443" t="str">
        <f t="shared" si="2"/>
        <v>_</v>
      </c>
      <c r="C174" s="444" t="str">
        <f t="shared" si="3"/>
        <v/>
      </c>
      <c r="D174" s="444" t="str">
        <f t="shared" si="4"/>
        <v/>
      </c>
      <c r="E174" s="444" t="str">
        <f t="shared" si="5"/>
        <v/>
      </c>
      <c r="F174" s="444" t="str">
        <f t="shared" si="6"/>
        <v/>
      </c>
      <c r="G174" s="445" t="str">
        <f t="shared" si="7"/>
        <v/>
      </c>
      <c r="H174" s="445" t="str">
        <f t="shared" si="8"/>
        <v/>
      </c>
      <c r="I174" s="445" t="str">
        <f t="shared" si="9"/>
        <v xml:space="preserve">    </v>
      </c>
      <c r="J174" s="439"/>
      <c r="K174" s="439"/>
      <c r="L174" s="439"/>
      <c r="M174" s="439"/>
      <c r="N174" s="439"/>
      <c r="O174" s="439"/>
      <c r="P174" s="439"/>
      <c r="Q174" s="439"/>
      <c r="R174" s="439"/>
      <c r="S174" s="439"/>
      <c r="T174" s="439"/>
      <c r="U174" s="439"/>
      <c r="V174" s="439"/>
      <c r="W174" s="439"/>
      <c r="X174" s="441"/>
      <c r="Y174" s="439"/>
      <c r="Z174" s="439"/>
      <c r="AA174" s="439"/>
      <c r="AB174" s="439"/>
      <c r="AC174" s="439"/>
      <c r="AD174" s="439"/>
      <c r="AE174" s="439"/>
      <c r="AF174" s="439"/>
      <c r="AG174" s="439"/>
      <c r="AH174" s="439"/>
      <c r="AI174" s="439"/>
      <c r="AJ174" s="439"/>
      <c r="AK174" s="439"/>
      <c r="AL174" s="439"/>
      <c r="AM174" s="439"/>
      <c r="AN174" s="439"/>
      <c r="AO174" s="439"/>
      <c r="AP174" s="439"/>
      <c r="AQ174" s="439"/>
      <c r="AR174" s="439"/>
      <c r="AS174" s="439"/>
      <c r="AT174" s="439"/>
      <c r="AU174" s="439"/>
      <c r="BE174" s="435"/>
      <c r="BK174" s="50"/>
      <c r="BM174" s="118"/>
      <c r="EE174" s="435"/>
    </row>
    <row r="175" spans="1:135" hidden="1">
      <c r="A175" s="446">
        <v>5</v>
      </c>
      <c r="B175" s="443" t="str">
        <f t="shared" si="2"/>
        <v>_</v>
      </c>
      <c r="C175" s="444" t="str">
        <f t="shared" si="3"/>
        <v/>
      </c>
      <c r="D175" s="444" t="str">
        <f t="shared" si="4"/>
        <v/>
      </c>
      <c r="E175" s="444" t="str">
        <f t="shared" si="5"/>
        <v/>
      </c>
      <c r="F175" s="444" t="str">
        <f t="shared" si="6"/>
        <v/>
      </c>
      <c r="G175" s="445" t="str">
        <f t="shared" si="7"/>
        <v/>
      </c>
      <c r="H175" s="445" t="str">
        <f t="shared" si="8"/>
        <v/>
      </c>
      <c r="I175" s="445" t="str">
        <f t="shared" si="9"/>
        <v xml:space="preserve">    </v>
      </c>
      <c r="J175" s="439"/>
      <c r="K175" s="439"/>
      <c r="L175" s="439"/>
      <c r="M175" s="439"/>
      <c r="N175" s="439"/>
      <c r="O175" s="439"/>
      <c r="P175" s="439"/>
      <c r="Q175" s="439"/>
      <c r="R175" s="439"/>
      <c r="S175" s="439"/>
      <c r="T175" s="439"/>
      <c r="U175" s="439"/>
      <c r="V175" s="439"/>
      <c r="W175" s="439"/>
      <c r="X175" s="439"/>
      <c r="Y175" s="439"/>
      <c r="Z175" s="441"/>
      <c r="AA175" s="439"/>
      <c r="AB175" s="439"/>
      <c r="AC175" s="439"/>
      <c r="AD175" s="439"/>
      <c r="AE175" s="439"/>
      <c r="AF175" s="439"/>
      <c r="AG175" s="439"/>
      <c r="AH175" s="439"/>
      <c r="AI175" s="439"/>
      <c r="AJ175" s="439"/>
      <c r="AK175" s="439"/>
      <c r="AL175" s="439"/>
      <c r="AM175" s="439"/>
      <c r="AN175" s="439"/>
      <c r="AO175" s="439"/>
      <c r="AP175" s="439"/>
      <c r="AQ175" s="439"/>
      <c r="AR175" s="439"/>
      <c r="AS175" s="439"/>
      <c r="AT175" s="439"/>
      <c r="AU175" s="439"/>
      <c r="BE175" s="435"/>
      <c r="BK175" s="50"/>
      <c r="BM175" s="118"/>
      <c r="EE175" s="435"/>
    </row>
    <row r="176" spans="1:135" hidden="1">
      <c r="A176" s="446">
        <v>6</v>
      </c>
      <c r="B176" s="443" t="str">
        <f t="shared" si="2"/>
        <v>_</v>
      </c>
      <c r="C176" s="444" t="str">
        <f t="shared" si="3"/>
        <v/>
      </c>
      <c r="D176" s="444" t="str">
        <f t="shared" si="4"/>
        <v/>
      </c>
      <c r="E176" s="444" t="str">
        <f t="shared" si="5"/>
        <v/>
      </c>
      <c r="F176" s="444" t="str">
        <f t="shared" si="6"/>
        <v/>
      </c>
      <c r="G176" s="445" t="str">
        <f t="shared" si="7"/>
        <v/>
      </c>
      <c r="H176" s="445" t="str">
        <f t="shared" si="8"/>
        <v/>
      </c>
      <c r="I176" s="445" t="str">
        <f t="shared" si="9"/>
        <v xml:space="preserve">    </v>
      </c>
      <c r="J176" s="439"/>
      <c r="K176" s="439"/>
      <c r="L176" s="439"/>
      <c r="M176" s="439"/>
      <c r="N176" s="439"/>
      <c r="O176" s="439"/>
      <c r="P176" s="439"/>
      <c r="Q176" s="439"/>
      <c r="R176" s="439"/>
      <c r="S176" s="439"/>
      <c r="T176" s="439"/>
      <c r="U176" s="439"/>
      <c r="V176" s="439"/>
      <c r="W176" s="439"/>
      <c r="X176" s="439"/>
      <c r="Y176" s="439"/>
      <c r="Z176" s="441"/>
      <c r="AA176" s="439"/>
      <c r="AB176" s="439"/>
      <c r="AC176" s="439"/>
      <c r="AD176" s="439"/>
      <c r="AE176" s="439"/>
      <c r="AF176" s="439"/>
      <c r="AG176" s="439"/>
      <c r="AH176" s="439"/>
      <c r="AI176" s="439"/>
      <c r="AJ176" s="439"/>
      <c r="AK176" s="439"/>
      <c r="AL176" s="439"/>
      <c r="AM176" s="439"/>
      <c r="AN176" s="439"/>
      <c r="AO176" s="439"/>
      <c r="AP176" s="439"/>
      <c r="AQ176" s="439"/>
      <c r="AR176" s="439"/>
      <c r="AS176" s="439"/>
      <c r="AT176" s="439"/>
      <c r="AU176" s="439"/>
      <c r="BE176" s="435"/>
      <c r="BK176" s="50"/>
      <c r="BM176" s="118"/>
      <c r="EE176" s="435"/>
    </row>
    <row r="177" spans="1:135" hidden="1">
      <c r="A177" s="446">
        <v>7</v>
      </c>
      <c r="B177" s="443" t="str">
        <f t="shared" si="2"/>
        <v>_</v>
      </c>
      <c r="C177" s="444" t="str">
        <f t="shared" si="3"/>
        <v/>
      </c>
      <c r="D177" s="444" t="str">
        <f t="shared" si="4"/>
        <v/>
      </c>
      <c r="E177" s="444" t="str">
        <f t="shared" si="5"/>
        <v/>
      </c>
      <c r="F177" s="444" t="str">
        <f t="shared" si="6"/>
        <v/>
      </c>
      <c r="G177" s="445" t="str">
        <f t="shared" si="7"/>
        <v/>
      </c>
      <c r="H177" s="445" t="str">
        <f t="shared" si="8"/>
        <v/>
      </c>
      <c r="I177" s="445" t="str">
        <f t="shared" si="9"/>
        <v xml:space="preserve">    </v>
      </c>
      <c r="J177" s="439"/>
      <c r="K177" s="439"/>
      <c r="L177" s="439"/>
      <c r="M177" s="439"/>
      <c r="N177" s="439"/>
      <c r="O177" s="439"/>
      <c r="P177" s="439"/>
      <c r="Q177" s="439"/>
      <c r="R177" s="439"/>
      <c r="S177" s="439"/>
      <c r="T177" s="439"/>
      <c r="U177" s="439"/>
      <c r="V177" s="439"/>
      <c r="W177" s="439"/>
      <c r="X177" s="439"/>
      <c r="Y177" s="439"/>
      <c r="Z177" s="441"/>
      <c r="AA177" s="439"/>
      <c r="AB177" s="439"/>
      <c r="AC177" s="439"/>
      <c r="AD177" s="439"/>
      <c r="AE177" s="439"/>
      <c r="AF177" s="439"/>
      <c r="AG177" s="439"/>
      <c r="AH177" s="439"/>
      <c r="AI177" s="439"/>
      <c r="AJ177" s="439"/>
      <c r="AK177" s="439"/>
      <c r="AL177" s="439"/>
      <c r="AM177" s="439"/>
      <c r="AN177" s="439"/>
      <c r="AO177" s="439"/>
      <c r="AP177" s="439"/>
      <c r="AQ177" s="439"/>
      <c r="AR177" s="439"/>
      <c r="AS177" s="439"/>
      <c r="AT177" s="439"/>
      <c r="AU177" s="439"/>
      <c r="BE177" s="435"/>
      <c r="BK177" s="50"/>
      <c r="BM177" s="118"/>
      <c r="EE177" s="435"/>
    </row>
    <row r="178" spans="1:135" hidden="1">
      <c r="A178" s="446">
        <v>8</v>
      </c>
      <c r="B178" s="443" t="str">
        <f t="shared" si="2"/>
        <v>_</v>
      </c>
      <c r="C178" s="444" t="str">
        <f t="shared" si="3"/>
        <v/>
      </c>
      <c r="D178" s="444" t="str">
        <f t="shared" si="4"/>
        <v/>
      </c>
      <c r="E178" s="444" t="str">
        <f t="shared" si="5"/>
        <v/>
      </c>
      <c r="F178" s="444" t="str">
        <f t="shared" si="6"/>
        <v/>
      </c>
      <c r="G178" s="445" t="str">
        <f t="shared" si="7"/>
        <v/>
      </c>
      <c r="H178" s="445" t="str">
        <f t="shared" si="8"/>
        <v/>
      </c>
      <c r="I178" s="445" t="str">
        <f t="shared" si="9"/>
        <v xml:space="preserve">    </v>
      </c>
      <c r="J178" s="439"/>
      <c r="K178" s="439"/>
      <c r="L178" s="439"/>
      <c r="M178" s="439"/>
      <c r="N178" s="439"/>
      <c r="O178" s="439"/>
      <c r="P178" s="439"/>
      <c r="Q178" s="439"/>
      <c r="R178" s="439"/>
      <c r="S178" s="439"/>
      <c r="T178" s="439"/>
      <c r="U178" s="439"/>
      <c r="V178" s="439"/>
      <c r="W178" s="439"/>
      <c r="X178" s="439"/>
      <c r="Y178" s="439"/>
      <c r="Z178" s="441"/>
      <c r="AA178" s="439"/>
      <c r="AB178" s="439"/>
      <c r="AC178" s="439"/>
      <c r="AD178" s="439"/>
      <c r="AE178" s="439"/>
      <c r="AF178" s="439"/>
      <c r="AG178" s="439"/>
      <c r="AH178" s="439"/>
      <c r="AI178" s="439"/>
      <c r="AJ178" s="439"/>
      <c r="AK178" s="439"/>
      <c r="AL178" s="439"/>
      <c r="AM178" s="439"/>
      <c r="AN178" s="439"/>
      <c r="AO178" s="439"/>
      <c r="AP178" s="439"/>
      <c r="AQ178" s="439"/>
      <c r="AR178" s="439"/>
      <c r="AS178" s="439"/>
      <c r="AT178" s="439"/>
      <c r="AU178" s="439"/>
      <c r="BE178" s="435"/>
      <c r="BK178" s="50"/>
      <c r="BM178" s="118"/>
      <c r="EE178" s="435"/>
    </row>
    <row r="179" spans="1:135" hidden="1">
      <c r="A179" s="446">
        <v>9</v>
      </c>
      <c r="B179" s="443" t="str">
        <f t="shared" si="2"/>
        <v>_</v>
      </c>
      <c r="C179" s="444" t="str">
        <f t="shared" si="3"/>
        <v/>
      </c>
      <c r="D179" s="444" t="str">
        <f t="shared" si="4"/>
        <v/>
      </c>
      <c r="E179" s="444" t="str">
        <f t="shared" si="5"/>
        <v/>
      </c>
      <c r="F179" s="444" t="str">
        <f t="shared" si="6"/>
        <v/>
      </c>
      <c r="G179" s="445" t="str">
        <f t="shared" si="7"/>
        <v/>
      </c>
      <c r="H179" s="445" t="str">
        <f t="shared" si="8"/>
        <v/>
      </c>
      <c r="I179" s="445" t="str">
        <f t="shared" si="9"/>
        <v xml:space="preserve">    </v>
      </c>
      <c r="J179" s="439"/>
      <c r="K179" s="439"/>
      <c r="L179" s="439"/>
      <c r="M179" s="439"/>
      <c r="N179" s="439"/>
      <c r="O179" s="439"/>
      <c r="P179" s="439"/>
      <c r="Q179" s="439"/>
      <c r="R179" s="439"/>
      <c r="S179" s="439"/>
      <c r="T179" s="439"/>
      <c r="U179" s="439"/>
      <c r="V179" s="439"/>
      <c r="W179" s="439"/>
      <c r="X179" s="439"/>
      <c r="Y179" s="439"/>
      <c r="Z179" s="441"/>
      <c r="AA179" s="439"/>
      <c r="AB179" s="439"/>
      <c r="AC179" s="439"/>
      <c r="AD179" s="439"/>
      <c r="AE179" s="439"/>
      <c r="AF179" s="439"/>
      <c r="AG179" s="439"/>
      <c r="AH179" s="439"/>
      <c r="AI179" s="439"/>
      <c r="AJ179" s="439"/>
      <c r="AK179" s="439"/>
      <c r="AL179" s="439"/>
      <c r="AM179" s="439"/>
      <c r="AN179" s="439"/>
      <c r="AO179" s="439"/>
      <c r="AP179" s="439"/>
      <c r="AQ179" s="439"/>
      <c r="AR179" s="439"/>
      <c r="AS179" s="439"/>
      <c r="AT179" s="439"/>
      <c r="AU179" s="439"/>
      <c r="BE179" s="435"/>
      <c r="BK179" s="50"/>
      <c r="BM179" s="118"/>
      <c r="EE179" s="435"/>
    </row>
    <row r="180" spans="1:135" hidden="1">
      <c r="A180" s="446">
        <v>10</v>
      </c>
      <c r="B180" s="443" t="str">
        <f t="shared" si="2"/>
        <v>_</v>
      </c>
      <c r="C180" s="444" t="str">
        <f t="shared" si="3"/>
        <v/>
      </c>
      <c r="D180" s="444" t="str">
        <f t="shared" si="4"/>
        <v/>
      </c>
      <c r="E180" s="444" t="str">
        <f t="shared" si="5"/>
        <v/>
      </c>
      <c r="F180" s="444" t="str">
        <f t="shared" si="6"/>
        <v/>
      </c>
      <c r="G180" s="445" t="str">
        <f t="shared" si="7"/>
        <v/>
      </c>
      <c r="H180" s="445" t="str">
        <f t="shared" si="8"/>
        <v/>
      </c>
      <c r="I180" s="445" t="str">
        <f t="shared" si="9"/>
        <v xml:space="preserve">    </v>
      </c>
      <c r="J180" s="439"/>
      <c r="K180" s="439"/>
      <c r="L180" s="439"/>
      <c r="M180" s="439"/>
      <c r="N180" s="439"/>
      <c r="O180" s="439"/>
      <c r="P180" s="439"/>
      <c r="Q180" s="439"/>
      <c r="R180" s="439"/>
      <c r="S180" s="439"/>
      <c r="T180" s="439"/>
      <c r="U180" s="439"/>
      <c r="V180" s="439"/>
      <c r="W180" s="439"/>
      <c r="X180" s="439"/>
      <c r="Y180" s="439"/>
      <c r="Z180" s="441"/>
      <c r="AA180" s="439"/>
      <c r="AB180" s="439"/>
      <c r="AC180" s="439"/>
      <c r="AD180" s="439"/>
      <c r="AE180" s="439"/>
      <c r="AF180" s="439"/>
      <c r="AG180" s="439"/>
      <c r="AH180" s="439"/>
      <c r="AI180" s="439"/>
      <c r="AJ180" s="439"/>
      <c r="AK180" s="439"/>
      <c r="AL180" s="439"/>
      <c r="AM180" s="439"/>
      <c r="AN180" s="439"/>
      <c r="AO180" s="439"/>
      <c r="AP180" s="439"/>
      <c r="AQ180" s="439"/>
      <c r="AR180" s="439"/>
      <c r="AS180" s="439"/>
      <c r="AT180" s="439"/>
      <c r="AU180" s="439"/>
      <c r="BE180" s="435"/>
      <c r="BK180" s="50"/>
      <c r="BM180" s="118"/>
      <c r="EE180" s="435"/>
    </row>
    <row r="181" spans="1:135" hidden="1">
      <c r="A181" s="446">
        <v>11</v>
      </c>
      <c r="B181" s="443" t="str">
        <f t="shared" si="2"/>
        <v>_</v>
      </c>
      <c r="C181" s="444" t="str">
        <f t="shared" si="3"/>
        <v/>
      </c>
      <c r="D181" s="444" t="str">
        <f t="shared" si="4"/>
        <v/>
      </c>
      <c r="E181" s="444" t="str">
        <f t="shared" si="5"/>
        <v/>
      </c>
      <c r="F181" s="444" t="str">
        <f t="shared" si="6"/>
        <v/>
      </c>
      <c r="G181" s="445" t="str">
        <f t="shared" si="7"/>
        <v/>
      </c>
      <c r="H181" s="445" t="str">
        <f t="shared" si="8"/>
        <v/>
      </c>
      <c r="I181" s="445" t="str">
        <f t="shared" si="9"/>
        <v xml:space="preserve">    </v>
      </c>
      <c r="J181" s="439"/>
      <c r="K181" s="439"/>
      <c r="L181" s="439"/>
      <c r="M181" s="439"/>
      <c r="N181" s="439"/>
      <c r="O181" s="439"/>
      <c r="P181" s="439"/>
      <c r="Q181" s="439"/>
      <c r="R181" s="439"/>
      <c r="S181" s="439"/>
      <c r="T181" s="439"/>
      <c r="U181" s="439"/>
      <c r="V181" s="439"/>
      <c r="W181" s="439"/>
      <c r="X181" s="439"/>
      <c r="Y181" s="439"/>
      <c r="Z181" s="441"/>
      <c r="AA181" s="439"/>
      <c r="AB181" s="439"/>
      <c r="AC181" s="439"/>
      <c r="AD181" s="439"/>
      <c r="AE181" s="439"/>
      <c r="AF181" s="439"/>
      <c r="AG181" s="439"/>
      <c r="AH181" s="439"/>
      <c r="AI181" s="439"/>
      <c r="AJ181" s="439"/>
      <c r="AK181" s="439"/>
      <c r="AL181" s="439"/>
      <c r="AM181" s="439"/>
      <c r="AN181" s="439"/>
      <c r="AO181" s="439"/>
      <c r="AP181" s="439"/>
      <c r="AQ181" s="439"/>
      <c r="AR181" s="439"/>
      <c r="AS181" s="439"/>
      <c r="AT181" s="439"/>
      <c r="AU181" s="439"/>
      <c r="BE181" s="435"/>
      <c r="BK181" s="50"/>
      <c r="BM181" s="118"/>
      <c r="EE181" s="435"/>
    </row>
    <row r="182" spans="1:135" hidden="1">
      <c r="A182" s="446">
        <v>12</v>
      </c>
      <c r="B182" s="443" t="str">
        <f t="shared" si="2"/>
        <v>_</v>
      </c>
      <c r="C182" s="444" t="str">
        <f t="shared" si="3"/>
        <v/>
      </c>
      <c r="D182" s="444" t="str">
        <f t="shared" si="4"/>
        <v/>
      </c>
      <c r="E182" s="444" t="str">
        <f t="shared" si="5"/>
        <v/>
      </c>
      <c r="F182" s="444" t="str">
        <f t="shared" si="6"/>
        <v/>
      </c>
      <c r="G182" s="445" t="str">
        <f t="shared" si="7"/>
        <v/>
      </c>
      <c r="H182" s="445" t="str">
        <f t="shared" si="8"/>
        <v/>
      </c>
      <c r="I182" s="445" t="str">
        <f t="shared" si="9"/>
        <v xml:space="preserve">    </v>
      </c>
      <c r="J182" s="439"/>
      <c r="K182" s="439"/>
      <c r="L182" s="439"/>
      <c r="M182" s="439"/>
      <c r="N182" s="439"/>
      <c r="O182" s="439"/>
      <c r="P182" s="439"/>
      <c r="Q182" s="439"/>
      <c r="R182" s="439"/>
      <c r="S182" s="439"/>
      <c r="T182" s="439"/>
      <c r="U182" s="439"/>
      <c r="V182" s="439"/>
      <c r="W182" s="439"/>
      <c r="X182" s="439"/>
      <c r="Y182" s="439"/>
      <c r="Z182" s="441"/>
      <c r="AA182" s="439"/>
      <c r="AB182" s="439"/>
      <c r="AC182" s="439"/>
      <c r="AD182" s="439"/>
      <c r="AE182" s="439"/>
      <c r="AF182" s="439"/>
      <c r="AG182" s="439"/>
      <c r="AH182" s="439"/>
      <c r="AI182" s="439"/>
      <c r="AJ182" s="439"/>
      <c r="AK182" s="439"/>
      <c r="AL182" s="439"/>
      <c r="AM182" s="439"/>
      <c r="AN182" s="439"/>
      <c r="AO182" s="439"/>
      <c r="AP182" s="439"/>
      <c r="AQ182" s="439"/>
      <c r="AR182" s="439"/>
      <c r="AS182" s="439"/>
      <c r="AT182" s="439"/>
      <c r="AU182" s="439"/>
      <c r="BE182" s="435"/>
      <c r="BK182" s="50"/>
      <c r="BM182" s="118"/>
      <c r="EE182" s="435"/>
    </row>
    <row r="183" spans="1:135" hidden="1">
      <c r="A183" s="446">
        <v>13</v>
      </c>
      <c r="B183" s="443" t="str">
        <f t="shared" si="2"/>
        <v>_</v>
      </c>
      <c r="C183" s="444" t="str">
        <f t="shared" si="3"/>
        <v/>
      </c>
      <c r="D183" s="444" t="str">
        <f t="shared" si="4"/>
        <v/>
      </c>
      <c r="E183" s="444" t="str">
        <f t="shared" si="5"/>
        <v/>
      </c>
      <c r="F183" s="444" t="str">
        <f t="shared" si="6"/>
        <v/>
      </c>
      <c r="G183" s="445" t="str">
        <f t="shared" si="7"/>
        <v/>
      </c>
      <c r="H183" s="445" t="str">
        <f t="shared" si="8"/>
        <v/>
      </c>
      <c r="I183" s="445" t="str">
        <f t="shared" si="9"/>
        <v xml:space="preserve">    </v>
      </c>
      <c r="J183" s="439"/>
      <c r="K183" s="439"/>
      <c r="L183" s="439"/>
      <c r="M183" s="439"/>
      <c r="N183" s="439"/>
      <c r="O183" s="439"/>
      <c r="P183" s="439"/>
      <c r="Q183" s="439"/>
      <c r="R183" s="439"/>
      <c r="S183" s="439"/>
      <c r="T183" s="439"/>
      <c r="U183" s="439"/>
      <c r="V183" s="439"/>
      <c r="W183" s="439"/>
      <c r="X183" s="439"/>
      <c r="Y183" s="439"/>
      <c r="Z183" s="441"/>
      <c r="AA183" s="439"/>
      <c r="AB183" s="439"/>
      <c r="AC183" s="439"/>
      <c r="AD183" s="439"/>
      <c r="AE183" s="439"/>
      <c r="AF183" s="439"/>
      <c r="AG183" s="439"/>
      <c r="AH183" s="439"/>
      <c r="AI183" s="439"/>
      <c r="AJ183" s="439"/>
      <c r="AK183" s="439"/>
      <c r="AL183" s="439"/>
      <c r="AM183" s="439"/>
      <c r="AN183" s="439"/>
      <c r="AO183" s="439"/>
      <c r="AP183" s="439"/>
      <c r="AQ183" s="439"/>
      <c r="AR183" s="439"/>
      <c r="AS183" s="439"/>
      <c r="AT183" s="439"/>
      <c r="AU183" s="439"/>
      <c r="BE183" s="435"/>
      <c r="BK183" s="50"/>
      <c r="BM183" s="118"/>
      <c r="EE183" s="435"/>
    </row>
    <row r="184" spans="1:135" hidden="1">
      <c r="A184" s="446">
        <v>14</v>
      </c>
      <c r="B184" s="443" t="str">
        <f t="shared" si="2"/>
        <v>_</v>
      </c>
      <c r="C184" s="444" t="str">
        <f t="shared" si="3"/>
        <v/>
      </c>
      <c r="D184" s="444" t="str">
        <f t="shared" si="4"/>
        <v/>
      </c>
      <c r="E184" s="444" t="str">
        <f t="shared" si="5"/>
        <v/>
      </c>
      <c r="F184" s="444" t="str">
        <f t="shared" si="6"/>
        <v/>
      </c>
      <c r="G184" s="445" t="str">
        <f t="shared" si="7"/>
        <v/>
      </c>
      <c r="H184" s="445" t="str">
        <f t="shared" si="8"/>
        <v/>
      </c>
      <c r="I184" s="445" t="str">
        <f t="shared" si="9"/>
        <v xml:space="preserve">    </v>
      </c>
      <c r="J184" s="439"/>
      <c r="K184" s="439"/>
      <c r="L184" s="439"/>
      <c r="M184" s="439"/>
      <c r="N184" s="439"/>
      <c r="O184" s="439"/>
      <c r="P184" s="439"/>
      <c r="Q184" s="439"/>
      <c r="R184" s="439"/>
      <c r="S184" s="439"/>
      <c r="T184" s="439"/>
      <c r="U184" s="439"/>
      <c r="V184" s="439"/>
      <c r="W184" s="439"/>
      <c r="X184" s="439"/>
      <c r="Y184" s="439"/>
      <c r="Z184" s="441"/>
      <c r="AA184" s="439"/>
      <c r="AB184" s="439"/>
      <c r="AC184" s="439"/>
      <c r="AD184" s="439"/>
      <c r="AE184" s="439"/>
      <c r="AF184" s="439"/>
      <c r="AG184" s="439"/>
      <c r="AH184" s="439"/>
      <c r="AI184" s="439"/>
      <c r="AJ184" s="439"/>
      <c r="AK184" s="439"/>
      <c r="AL184" s="439"/>
      <c r="AM184" s="439"/>
      <c r="AN184" s="439"/>
      <c r="AO184" s="439"/>
      <c r="AP184" s="439"/>
      <c r="AQ184" s="439"/>
      <c r="AR184" s="439"/>
      <c r="AS184" s="439"/>
      <c r="AT184" s="439"/>
      <c r="AU184" s="439"/>
      <c r="BE184" s="435"/>
      <c r="BK184" s="50"/>
      <c r="BM184" s="118"/>
      <c r="EE184" s="435"/>
    </row>
    <row r="185" spans="1:135" hidden="1">
      <c r="A185" s="446">
        <v>15</v>
      </c>
      <c r="B185" s="443" t="str">
        <f t="shared" si="2"/>
        <v>_</v>
      </c>
      <c r="C185" s="444" t="str">
        <f t="shared" si="3"/>
        <v/>
      </c>
      <c r="D185" s="444" t="str">
        <f t="shared" si="4"/>
        <v/>
      </c>
      <c r="E185" s="444" t="str">
        <f t="shared" si="5"/>
        <v/>
      </c>
      <c r="F185" s="444" t="str">
        <f t="shared" si="6"/>
        <v/>
      </c>
      <c r="G185" s="445" t="str">
        <f t="shared" si="7"/>
        <v/>
      </c>
      <c r="H185" s="445" t="str">
        <f t="shared" si="8"/>
        <v/>
      </c>
      <c r="I185" s="445" t="str">
        <f t="shared" si="9"/>
        <v xml:space="preserve">    </v>
      </c>
      <c r="J185" s="439"/>
      <c r="K185" s="439"/>
      <c r="L185" s="439"/>
      <c r="M185" s="439"/>
      <c r="N185" s="439"/>
      <c r="O185" s="439"/>
      <c r="P185" s="439"/>
      <c r="Q185" s="439"/>
      <c r="R185" s="439"/>
      <c r="S185" s="439"/>
      <c r="T185" s="439"/>
      <c r="U185" s="439"/>
      <c r="V185" s="439"/>
      <c r="W185" s="439"/>
      <c r="X185" s="439"/>
      <c r="Y185" s="439"/>
      <c r="Z185" s="441"/>
      <c r="AA185" s="439"/>
      <c r="AB185" s="439"/>
      <c r="AC185" s="439"/>
      <c r="AD185" s="439"/>
      <c r="AE185" s="439"/>
      <c r="AF185" s="439"/>
      <c r="AG185" s="439"/>
      <c r="AH185" s="439"/>
      <c r="AI185" s="439"/>
      <c r="AJ185" s="439"/>
      <c r="AK185" s="439"/>
      <c r="AL185" s="439"/>
      <c r="AM185" s="439"/>
      <c r="AN185" s="439"/>
      <c r="AO185" s="439"/>
      <c r="AP185" s="439"/>
      <c r="AQ185" s="439"/>
      <c r="AR185" s="439"/>
      <c r="AS185" s="439"/>
      <c r="AT185" s="439"/>
      <c r="AU185" s="439"/>
      <c r="BE185" s="435"/>
      <c r="EE185" s="435"/>
    </row>
    <row r="186" spans="1:135" hidden="1">
      <c r="A186" s="446">
        <v>16</v>
      </c>
      <c r="B186" s="443" t="str">
        <f t="shared" si="2"/>
        <v>_</v>
      </c>
      <c r="C186" s="444" t="str">
        <f t="shared" si="3"/>
        <v/>
      </c>
      <c r="D186" s="444" t="str">
        <f t="shared" si="4"/>
        <v/>
      </c>
      <c r="E186" s="444" t="str">
        <f t="shared" si="5"/>
        <v/>
      </c>
      <c r="F186" s="444" t="str">
        <f t="shared" si="6"/>
        <v/>
      </c>
      <c r="G186" s="445" t="str">
        <f t="shared" si="7"/>
        <v/>
      </c>
      <c r="H186" s="445" t="str">
        <f t="shared" si="8"/>
        <v/>
      </c>
      <c r="I186" s="445" t="str">
        <f t="shared" si="9"/>
        <v xml:space="preserve">    </v>
      </c>
      <c r="J186" s="439"/>
      <c r="K186" s="439"/>
      <c r="L186" s="439"/>
      <c r="M186" s="439"/>
      <c r="N186" s="439"/>
      <c r="O186" s="439"/>
      <c r="P186" s="439"/>
      <c r="Q186" s="439"/>
      <c r="R186" s="439"/>
      <c r="S186" s="439"/>
      <c r="T186" s="439"/>
      <c r="U186" s="439"/>
      <c r="V186" s="439"/>
      <c r="W186" s="439"/>
      <c r="X186" s="439"/>
      <c r="Y186" s="439"/>
      <c r="Z186" s="441"/>
      <c r="AA186" s="439"/>
      <c r="AB186" s="439"/>
      <c r="AC186" s="439"/>
      <c r="AD186" s="439"/>
      <c r="AE186" s="439"/>
      <c r="AF186" s="439"/>
      <c r="AG186" s="439"/>
      <c r="AH186" s="439"/>
      <c r="AI186" s="439"/>
      <c r="AJ186" s="439"/>
      <c r="AK186" s="439"/>
      <c r="AL186" s="439"/>
      <c r="AM186" s="439"/>
      <c r="AN186" s="439"/>
      <c r="AO186" s="439"/>
      <c r="AP186" s="439"/>
      <c r="AQ186" s="439"/>
      <c r="AR186" s="439"/>
      <c r="AS186" s="439"/>
      <c r="AT186" s="439"/>
      <c r="AU186" s="439"/>
      <c r="BE186" s="435"/>
      <c r="EE186" s="435"/>
    </row>
    <row r="187" spans="1:135" hidden="1">
      <c r="A187" s="446">
        <v>17</v>
      </c>
      <c r="B187" s="443" t="str">
        <f t="shared" si="2"/>
        <v>_</v>
      </c>
      <c r="C187" s="444" t="str">
        <f t="shared" si="3"/>
        <v/>
      </c>
      <c r="D187" s="444" t="str">
        <f t="shared" si="4"/>
        <v/>
      </c>
      <c r="E187" s="444" t="str">
        <f t="shared" si="5"/>
        <v/>
      </c>
      <c r="F187" s="444" t="str">
        <f t="shared" si="6"/>
        <v/>
      </c>
      <c r="G187" s="445" t="str">
        <f t="shared" si="7"/>
        <v/>
      </c>
      <c r="H187" s="445" t="str">
        <f t="shared" si="8"/>
        <v/>
      </c>
      <c r="I187" s="445" t="str">
        <f t="shared" si="9"/>
        <v xml:space="preserve">    </v>
      </c>
      <c r="J187" s="439"/>
      <c r="K187" s="439"/>
      <c r="L187" s="439"/>
      <c r="M187" s="439"/>
      <c r="N187" s="439"/>
      <c r="O187" s="439"/>
      <c r="P187" s="439"/>
      <c r="Q187" s="439"/>
      <c r="R187" s="439"/>
      <c r="S187" s="439"/>
      <c r="T187" s="439"/>
      <c r="U187" s="439"/>
      <c r="V187" s="439"/>
      <c r="W187" s="439"/>
      <c r="X187" s="439"/>
      <c r="Y187" s="439"/>
      <c r="Z187" s="441"/>
      <c r="AA187" s="439"/>
      <c r="AB187" s="439"/>
      <c r="AC187" s="439"/>
      <c r="AD187" s="439"/>
      <c r="AE187" s="439"/>
      <c r="AF187" s="439"/>
      <c r="AG187" s="439"/>
      <c r="AH187" s="439"/>
      <c r="AI187" s="439"/>
      <c r="AJ187" s="439"/>
      <c r="AK187" s="439"/>
      <c r="AL187" s="439"/>
      <c r="AM187" s="439"/>
      <c r="AN187" s="439"/>
      <c r="AO187" s="439"/>
      <c r="AP187" s="439"/>
      <c r="AQ187" s="439"/>
      <c r="AR187" s="439"/>
      <c r="AS187" s="439"/>
      <c r="AT187" s="439"/>
      <c r="AU187" s="439"/>
      <c r="BE187" s="435"/>
      <c r="BK187" s="50"/>
      <c r="BM187" s="118"/>
      <c r="EE187" s="435"/>
    </row>
    <row r="188" spans="1:135" hidden="1">
      <c r="A188" s="446">
        <v>18</v>
      </c>
      <c r="B188" s="443" t="str">
        <f t="shared" si="2"/>
        <v>_</v>
      </c>
      <c r="C188" s="444" t="str">
        <f t="shared" si="3"/>
        <v/>
      </c>
      <c r="D188" s="444" t="str">
        <f t="shared" si="4"/>
        <v/>
      </c>
      <c r="E188" s="444" t="str">
        <f t="shared" si="5"/>
        <v/>
      </c>
      <c r="F188" s="444" t="str">
        <f t="shared" si="6"/>
        <v/>
      </c>
      <c r="G188" s="445" t="str">
        <f t="shared" si="7"/>
        <v/>
      </c>
      <c r="H188" s="445" t="str">
        <f t="shared" si="8"/>
        <v/>
      </c>
      <c r="I188" s="445" t="str">
        <f t="shared" si="9"/>
        <v xml:space="preserve">    </v>
      </c>
      <c r="J188" s="439"/>
      <c r="K188" s="439"/>
      <c r="L188" s="439"/>
      <c r="M188" s="439"/>
      <c r="N188" s="439"/>
      <c r="O188" s="439"/>
      <c r="P188" s="439"/>
      <c r="Q188" s="439"/>
      <c r="R188" s="439"/>
      <c r="S188" s="439"/>
      <c r="T188" s="439"/>
      <c r="U188" s="439"/>
      <c r="V188" s="439"/>
      <c r="W188" s="439"/>
      <c r="X188" s="439"/>
      <c r="Y188" s="439"/>
      <c r="Z188" s="441"/>
      <c r="AA188" s="439"/>
      <c r="AB188" s="439"/>
      <c r="AC188" s="439"/>
      <c r="AD188" s="439"/>
      <c r="AE188" s="439"/>
      <c r="AF188" s="439"/>
      <c r="AG188" s="439"/>
      <c r="AH188" s="439"/>
      <c r="AI188" s="439"/>
      <c r="AJ188" s="439"/>
      <c r="AK188" s="439"/>
      <c r="AL188" s="439"/>
      <c r="AM188" s="439"/>
      <c r="AN188" s="439"/>
      <c r="AO188" s="439"/>
      <c r="AP188" s="439"/>
      <c r="AQ188" s="439"/>
      <c r="AR188" s="439"/>
      <c r="AS188" s="439"/>
      <c r="AT188" s="439"/>
      <c r="AU188" s="439"/>
      <c r="BE188" s="435"/>
      <c r="BK188" s="50"/>
      <c r="BM188" s="118"/>
      <c r="EE188" s="435"/>
    </row>
    <row r="189" spans="1:135" hidden="1">
      <c r="A189" s="446">
        <v>19</v>
      </c>
      <c r="B189" s="443" t="str">
        <f t="shared" si="2"/>
        <v>_</v>
      </c>
      <c r="C189" s="444" t="str">
        <f t="shared" si="3"/>
        <v/>
      </c>
      <c r="D189" s="444" t="str">
        <f t="shared" si="4"/>
        <v/>
      </c>
      <c r="E189" s="444" t="str">
        <f t="shared" si="5"/>
        <v/>
      </c>
      <c r="F189" s="444" t="str">
        <f t="shared" si="6"/>
        <v/>
      </c>
      <c r="G189" s="445" t="str">
        <f t="shared" si="7"/>
        <v/>
      </c>
      <c r="H189" s="445" t="str">
        <f t="shared" si="8"/>
        <v/>
      </c>
      <c r="I189" s="445" t="str">
        <f t="shared" si="9"/>
        <v xml:space="preserve">    </v>
      </c>
      <c r="J189" s="439"/>
      <c r="K189" s="439"/>
      <c r="L189" s="439"/>
      <c r="M189" s="439"/>
      <c r="N189" s="439"/>
      <c r="O189" s="439"/>
      <c r="P189" s="439"/>
      <c r="Q189" s="439"/>
      <c r="R189" s="439"/>
      <c r="S189" s="439"/>
      <c r="T189" s="439"/>
      <c r="U189" s="439"/>
      <c r="V189" s="439"/>
      <c r="W189" s="439"/>
      <c r="X189" s="439"/>
      <c r="Y189" s="439"/>
      <c r="Z189" s="441"/>
      <c r="AA189" s="439"/>
      <c r="AB189" s="439"/>
      <c r="AC189" s="439"/>
      <c r="AD189" s="439"/>
      <c r="AE189" s="439"/>
      <c r="AF189" s="439"/>
      <c r="AG189" s="439"/>
      <c r="AH189" s="439"/>
      <c r="AI189" s="439"/>
      <c r="AJ189" s="439"/>
      <c r="AK189" s="439"/>
      <c r="AL189" s="439"/>
      <c r="AM189" s="439"/>
      <c r="AN189" s="439"/>
      <c r="AO189" s="439"/>
      <c r="AP189" s="439"/>
      <c r="AQ189" s="439"/>
      <c r="AR189" s="439"/>
      <c r="AS189" s="439"/>
      <c r="AT189" s="439"/>
      <c r="AU189" s="439"/>
      <c r="BE189" s="435"/>
      <c r="BK189" s="50"/>
      <c r="BM189" s="118"/>
      <c r="EE189" s="435"/>
    </row>
    <row r="190" spans="1:135" hidden="1">
      <c r="A190" s="446">
        <v>20</v>
      </c>
      <c r="B190" s="443" t="str">
        <f t="shared" si="2"/>
        <v>_</v>
      </c>
      <c r="C190" s="444" t="str">
        <f t="shared" si="3"/>
        <v/>
      </c>
      <c r="D190" s="444" t="str">
        <f t="shared" si="4"/>
        <v/>
      </c>
      <c r="E190" s="444" t="str">
        <f t="shared" si="5"/>
        <v/>
      </c>
      <c r="F190" s="444" t="str">
        <f t="shared" si="6"/>
        <v/>
      </c>
      <c r="G190" s="445" t="str">
        <f t="shared" si="7"/>
        <v/>
      </c>
      <c r="H190" s="445" t="str">
        <f t="shared" si="8"/>
        <v/>
      </c>
      <c r="I190" s="445" t="str">
        <f t="shared" si="9"/>
        <v xml:space="preserve">    </v>
      </c>
      <c r="J190" s="439"/>
      <c r="K190" s="439"/>
      <c r="L190" s="439"/>
      <c r="M190" s="439"/>
      <c r="N190" s="439"/>
      <c r="O190" s="439"/>
      <c r="P190" s="439"/>
      <c r="Q190" s="439"/>
      <c r="R190" s="439"/>
      <c r="S190" s="439"/>
      <c r="T190" s="439"/>
      <c r="U190" s="439"/>
      <c r="V190" s="439"/>
      <c r="W190" s="439"/>
      <c r="X190" s="439"/>
      <c r="Y190" s="439"/>
      <c r="Z190" s="441"/>
      <c r="AA190" s="439"/>
      <c r="AB190" s="439"/>
      <c r="AC190" s="439"/>
      <c r="AD190" s="439"/>
      <c r="AE190" s="439"/>
      <c r="AF190" s="439"/>
      <c r="AG190" s="439"/>
      <c r="AH190" s="439"/>
      <c r="AI190" s="439"/>
      <c r="AJ190" s="439"/>
      <c r="AK190" s="439"/>
      <c r="AL190" s="439"/>
      <c r="AM190" s="439"/>
      <c r="AN190" s="439"/>
      <c r="AO190" s="439"/>
      <c r="AP190" s="439"/>
      <c r="AQ190" s="439"/>
      <c r="AR190" s="439"/>
      <c r="AS190" s="439"/>
      <c r="AT190" s="439"/>
      <c r="AU190" s="439"/>
      <c r="BE190" s="435"/>
      <c r="BK190" s="50"/>
      <c r="BM190" s="118"/>
      <c r="EE190" s="435"/>
    </row>
    <row r="191" spans="1:135" hidden="1">
      <c r="A191" s="446">
        <v>21</v>
      </c>
      <c r="B191" s="443" t="str">
        <f t="shared" si="2"/>
        <v>_</v>
      </c>
      <c r="C191" s="444" t="str">
        <f t="shared" si="3"/>
        <v/>
      </c>
      <c r="D191" s="444" t="str">
        <f t="shared" si="4"/>
        <v/>
      </c>
      <c r="E191" s="444" t="str">
        <f t="shared" si="5"/>
        <v/>
      </c>
      <c r="F191" s="444" t="str">
        <f t="shared" si="6"/>
        <v/>
      </c>
      <c r="G191" s="445" t="str">
        <f t="shared" si="7"/>
        <v/>
      </c>
      <c r="H191" s="445" t="str">
        <f t="shared" si="8"/>
        <v/>
      </c>
      <c r="I191" s="445" t="str">
        <f t="shared" si="9"/>
        <v xml:space="preserve">    </v>
      </c>
      <c r="J191" s="439"/>
      <c r="K191" s="439"/>
      <c r="L191" s="439"/>
      <c r="M191" s="439"/>
      <c r="N191" s="439"/>
      <c r="O191" s="439"/>
      <c r="P191" s="439"/>
      <c r="Q191" s="439"/>
      <c r="R191" s="439"/>
      <c r="S191" s="439"/>
      <c r="T191" s="439"/>
      <c r="U191" s="439"/>
      <c r="V191" s="439"/>
      <c r="W191" s="439"/>
      <c r="X191" s="439"/>
      <c r="Y191" s="439"/>
      <c r="Z191" s="441"/>
      <c r="AA191" s="439"/>
      <c r="AB191" s="439"/>
      <c r="AC191" s="439"/>
      <c r="AD191" s="439"/>
      <c r="AE191" s="439"/>
      <c r="AF191" s="439"/>
      <c r="AG191" s="439"/>
      <c r="AH191" s="439"/>
      <c r="AI191" s="439"/>
      <c r="AJ191" s="439"/>
      <c r="AK191" s="439"/>
      <c r="AL191" s="439"/>
      <c r="AM191" s="439"/>
      <c r="AN191" s="439"/>
      <c r="AO191" s="439"/>
      <c r="AP191" s="439"/>
      <c r="AQ191" s="439"/>
      <c r="AR191" s="439"/>
      <c r="AS191" s="439"/>
      <c r="AT191" s="439"/>
      <c r="AU191" s="439"/>
      <c r="BE191" s="435"/>
      <c r="BK191" s="50"/>
      <c r="BM191" s="118"/>
      <c r="EE191" s="435"/>
    </row>
    <row r="192" spans="1:135" hidden="1">
      <c r="A192" s="446">
        <v>22</v>
      </c>
      <c r="B192" s="443" t="str">
        <f t="shared" ref="B192:B255" si="10">F90&amp;"_"&amp;G90&amp;C192</f>
        <v>_</v>
      </c>
      <c r="C192" s="444" t="str">
        <f t="shared" ref="C192:F192" si="11">IF($F90=$CJ$11,I90,"")</f>
        <v/>
      </c>
      <c r="D192" s="444" t="str">
        <f t="shared" si="11"/>
        <v/>
      </c>
      <c r="E192" s="444" t="str">
        <f t="shared" si="11"/>
        <v/>
      </c>
      <c r="F192" s="444" t="str">
        <f t="shared" si="11"/>
        <v/>
      </c>
      <c r="G192" s="445" t="str">
        <f t="shared" ref="G192:G255" si="12">IF(OR($F90=$CP$6,$F90=$CP$7,$F90=$CP$8),":"&amp;M90&amp;"/    ","")</f>
        <v/>
      </c>
      <c r="H192" s="445" t="str">
        <f t="shared" ref="H192:H255" si="13">IF(ISTEXT(V90)=FALSE,"",V90&amp;"")</f>
        <v/>
      </c>
      <c r="I192" s="445" t="str">
        <f t="shared" si="9"/>
        <v xml:space="preserve">    </v>
      </c>
      <c r="J192" s="439"/>
      <c r="K192" s="439"/>
      <c r="L192" s="439"/>
      <c r="M192" s="439"/>
      <c r="N192" s="439"/>
      <c r="O192" s="439"/>
      <c r="P192" s="439"/>
      <c r="Q192" s="439"/>
      <c r="R192" s="439"/>
      <c r="S192" s="439"/>
      <c r="T192" s="439"/>
      <c r="U192" s="439"/>
      <c r="V192" s="439"/>
      <c r="W192" s="439"/>
      <c r="X192" s="439"/>
      <c r="Y192" s="439"/>
      <c r="Z192" s="441"/>
      <c r="AA192" s="439"/>
      <c r="AB192" s="439"/>
      <c r="AC192" s="439"/>
      <c r="AD192" s="439"/>
      <c r="AE192" s="439"/>
      <c r="AF192" s="439"/>
      <c r="AG192" s="439"/>
      <c r="AH192" s="439"/>
      <c r="AI192" s="439"/>
      <c r="AJ192" s="439"/>
      <c r="AK192" s="439"/>
      <c r="AL192" s="439"/>
      <c r="AM192" s="439"/>
      <c r="AN192" s="439"/>
      <c r="AO192" s="439"/>
      <c r="AP192" s="439"/>
      <c r="AQ192" s="439"/>
      <c r="AR192" s="439"/>
      <c r="AS192" s="439"/>
      <c r="AT192" s="439"/>
      <c r="AU192" s="439"/>
      <c r="BE192" s="435"/>
      <c r="BK192" s="50"/>
      <c r="BM192" s="118"/>
      <c r="EE192" s="435"/>
    </row>
    <row r="193" spans="1:135" hidden="1">
      <c r="A193" s="446">
        <v>23</v>
      </c>
      <c r="B193" s="443" t="str">
        <f t="shared" si="10"/>
        <v>_</v>
      </c>
      <c r="C193" s="444" t="str">
        <f t="shared" ref="C193:F193" si="14">IF($F91=$CJ$11,I91,"")</f>
        <v/>
      </c>
      <c r="D193" s="444" t="str">
        <f t="shared" si="14"/>
        <v/>
      </c>
      <c r="E193" s="444" t="str">
        <f t="shared" si="14"/>
        <v/>
      </c>
      <c r="F193" s="444" t="str">
        <f t="shared" si="14"/>
        <v/>
      </c>
      <c r="G193" s="445" t="str">
        <f t="shared" si="12"/>
        <v/>
      </c>
      <c r="H193" s="445" t="str">
        <f t="shared" si="13"/>
        <v/>
      </c>
      <c r="I193" s="445" t="str">
        <f t="shared" si="9"/>
        <v xml:space="preserve">    </v>
      </c>
      <c r="J193" s="439"/>
      <c r="K193" s="439"/>
      <c r="L193" s="439"/>
      <c r="M193" s="439"/>
      <c r="N193" s="439"/>
      <c r="O193" s="439"/>
      <c r="P193" s="439"/>
      <c r="Q193" s="439"/>
      <c r="R193" s="439"/>
      <c r="S193" s="439"/>
      <c r="T193" s="439"/>
      <c r="U193" s="439"/>
      <c r="V193" s="439"/>
      <c r="W193" s="439"/>
      <c r="X193" s="439"/>
      <c r="Y193" s="439"/>
      <c r="Z193" s="441"/>
      <c r="AA193" s="439"/>
      <c r="AB193" s="439"/>
      <c r="AC193" s="439"/>
      <c r="AD193" s="439"/>
      <c r="AE193" s="439"/>
      <c r="AF193" s="439"/>
      <c r="AG193" s="439"/>
      <c r="AH193" s="439"/>
      <c r="AI193" s="439"/>
      <c r="AJ193" s="439"/>
      <c r="AK193" s="439"/>
      <c r="AL193" s="439"/>
      <c r="AM193" s="439"/>
      <c r="AN193" s="439"/>
      <c r="AO193" s="439"/>
      <c r="AP193" s="439"/>
      <c r="AQ193" s="439"/>
      <c r="AR193" s="439"/>
      <c r="AS193" s="439"/>
      <c r="AT193" s="439"/>
      <c r="AU193" s="439"/>
      <c r="BE193" s="435"/>
      <c r="BK193" s="50"/>
      <c r="BM193" s="118"/>
      <c r="EE193" s="435"/>
    </row>
    <row r="194" spans="1:135" hidden="1">
      <c r="A194" s="446">
        <v>24</v>
      </c>
      <c r="B194" s="443" t="str">
        <f t="shared" si="10"/>
        <v>_</v>
      </c>
      <c r="C194" s="444" t="str">
        <f t="shared" ref="C194:F194" si="15">IF($F92=$CJ$11,I92,"")</f>
        <v/>
      </c>
      <c r="D194" s="444" t="str">
        <f t="shared" si="15"/>
        <v/>
      </c>
      <c r="E194" s="444" t="str">
        <f t="shared" si="15"/>
        <v/>
      </c>
      <c r="F194" s="444" t="str">
        <f t="shared" si="15"/>
        <v/>
      </c>
      <c r="G194" s="445" t="str">
        <f t="shared" si="12"/>
        <v/>
      </c>
      <c r="H194" s="445" t="str">
        <f t="shared" si="13"/>
        <v/>
      </c>
      <c r="I194" s="445" t="str">
        <f t="shared" si="9"/>
        <v xml:space="preserve">    </v>
      </c>
      <c r="J194" s="439"/>
      <c r="K194" s="439"/>
      <c r="L194" s="439"/>
      <c r="M194" s="439"/>
      <c r="N194" s="439"/>
      <c r="O194" s="439"/>
      <c r="P194" s="439"/>
      <c r="Q194" s="439"/>
      <c r="R194" s="439"/>
      <c r="S194" s="439"/>
      <c r="T194" s="439"/>
      <c r="U194" s="439"/>
      <c r="V194" s="439"/>
      <c r="W194" s="439"/>
      <c r="X194" s="439"/>
      <c r="Y194" s="439"/>
      <c r="Z194" s="441"/>
      <c r="AA194" s="439"/>
      <c r="AB194" s="439"/>
      <c r="AC194" s="439"/>
      <c r="AD194" s="439"/>
      <c r="AE194" s="439"/>
      <c r="AF194" s="439"/>
      <c r="AG194" s="439"/>
      <c r="AH194" s="439"/>
      <c r="AI194" s="439"/>
      <c r="AJ194" s="439"/>
      <c r="AK194" s="439"/>
      <c r="AL194" s="439"/>
      <c r="AM194" s="439"/>
      <c r="AN194" s="439"/>
      <c r="AO194" s="439"/>
      <c r="AP194" s="439"/>
      <c r="AQ194" s="439"/>
      <c r="AR194" s="439"/>
      <c r="AS194" s="439"/>
      <c r="AT194" s="439"/>
      <c r="AU194" s="439"/>
      <c r="BE194" s="435"/>
      <c r="BK194" s="50"/>
      <c r="BM194" s="118"/>
      <c r="EE194" s="435"/>
    </row>
    <row r="195" spans="1:135" hidden="1">
      <c r="A195" s="446">
        <v>25</v>
      </c>
      <c r="B195" s="443" t="str">
        <f t="shared" si="10"/>
        <v>_</v>
      </c>
      <c r="C195" s="444" t="str">
        <f t="shared" ref="C195:F195" si="16">IF($F93=$CJ$11,I93,"")</f>
        <v/>
      </c>
      <c r="D195" s="444" t="str">
        <f t="shared" si="16"/>
        <v/>
      </c>
      <c r="E195" s="444" t="str">
        <f t="shared" si="16"/>
        <v/>
      </c>
      <c r="F195" s="444" t="str">
        <f t="shared" si="16"/>
        <v/>
      </c>
      <c r="G195" s="445" t="str">
        <f t="shared" si="12"/>
        <v/>
      </c>
      <c r="H195" s="445" t="str">
        <f t="shared" si="13"/>
        <v/>
      </c>
      <c r="I195" s="445" t="str">
        <f t="shared" si="9"/>
        <v xml:space="preserve">    </v>
      </c>
      <c r="J195" s="439"/>
      <c r="K195" s="439"/>
      <c r="L195" s="439"/>
      <c r="M195" s="439"/>
      <c r="N195" s="439"/>
      <c r="O195" s="439"/>
      <c r="P195" s="439"/>
      <c r="Q195" s="439"/>
      <c r="R195" s="439"/>
      <c r="S195" s="439"/>
      <c r="T195" s="439"/>
      <c r="U195" s="439"/>
      <c r="V195" s="439"/>
      <c r="W195" s="439"/>
      <c r="X195" s="439"/>
      <c r="Y195" s="439"/>
      <c r="Z195" s="441"/>
      <c r="AA195" s="439"/>
      <c r="AB195" s="439"/>
      <c r="AC195" s="439"/>
      <c r="AD195" s="439"/>
      <c r="AE195" s="439"/>
      <c r="AF195" s="439"/>
      <c r="AG195" s="439"/>
      <c r="AH195" s="439"/>
      <c r="AI195" s="439"/>
      <c r="AJ195" s="439"/>
      <c r="AK195" s="439"/>
      <c r="AL195" s="439"/>
      <c r="AM195" s="439"/>
      <c r="AN195" s="439"/>
      <c r="AO195" s="439"/>
      <c r="AP195" s="439"/>
      <c r="AQ195" s="439"/>
      <c r="AR195" s="439"/>
      <c r="AS195" s="439"/>
      <c r="AT195" s="439"/>
      <c r="AU195" s="439"/>
      <c r="BE195" s="435"/>
      <c r="BK195" s="50"/>
      <c r="BM195" s="118"/>
      <c r="EE195" s="435"/>
    </row>
    <row r="196" spans="1:135" hidden="1">
      <c r="A196" s="446">
        <v>26</v>
      </c>
      <c r="B196" s="443" t="str">
        <f t="shared" si="10"/>
        <v>_</v>
      </c>
      <c r="C196" s="444" t="str">
        <f t="shared" ref="C196:F196" si="17">IF($F94=$CJ$11,I94,"")</f>
        <v/>
      </c>
      <c r="D196" s="444" t="str">
        <f t="shared" si="17"/>
        <v/>
      </c>
      <c r="E196" s="444" t="str">
        <f t="shared" si="17"/>
        <v/>
      </c>
      <c r="F196" s="444" t="str">
        <f t="shared" si="17"/>
        <v/>
      </c>
      <c r="G196" s="445" t="str">
        <f t="shared" si="12"/>
        <v/>
      </c>
      <c r="H196" s="445" t="str">
        <f t="shared" si="13"/>
        <v/>
      </c>
      <c r="I196" s="445" t="str">
        <f t="shared" si="9"/>
        <v xml:space="preserve">    </v>
      </c>
      <c r="J196" s="439"/>
      <c r="K196" s="439"/>
      <c r="L196" s="439"/>
      <c r="M196" s="439"/>
      <c r="N196" s="439"/>
      <c r="O196" s="439"/>
      <c r="P196" s="439"/>
      <c r="Q196" s="439"/>
      <c r="R196" s="439"/>
      <c r="S196" s="439"/>
      <c r="T196" s="439"/>
      <c r="U196" s="439"/>
      <c r="V196" s="439"/>
      <c r="W196" s="439"/>
      <c r="X196" s="439"/>
      <c r="Y196" s="439"/>
      <c r="Z196" s="441"/>
      <c r="AA196" s="439"/>
      <c r="AB196" s="439"/>
      <c r="AC196" s="439"/>
      <c r="AD196" s="439"/>
      <c r="AE196" s="439"/>
      <c r="AF196" s="439"/>
      <c r="AG196" s="439"/>
      <c r="AH196" s="439"/>
      <c r="AI196" s="439"/>
      <c r="AJ196" s="439"/>
      <c r="AK196" s="439"/>
      <c r="AL196" s="439"/>
      <c r="AM196" s="439"/>
      <c r="AN196" s="439"/>
      <c r="AO196" s="439"/>
      <c r="AP196" s="439"/>
      <c r="AQ196" s="439"/>
      <c r="AR196" s="439"/>
      <c r="AS196" s="439"/>
      <c r="AT196" s="439"/>
      <c r="AU196" s="439"/>
      <c r="BE196" s="435"/>
      <c r="BK196" s="50"/>
      <c r="BM196" s="118"/>
      <c r="EE196" s="435"/>
    </row>
    <row r="197" spans="1:135" hidden="1">
      <c r="A197" s="446">
        <v>27</v>
      </c>
      <c r="B197" s="443" t="str">
        <f t="shared" si="10"/>
        <v>_</v>
      </c>
      <c r="C197" s="444" t="str">
        <f t="shared" ref="C197:F197" si="18">IF($F95=$CJ$11,I95,"")</f>
        <v/>
      </c>
      <c r="D197" s="444" t="str">
        <f t="shared" si="18"/>
        <v/>
      </c>
      <c r="E197" s="444" t="str">
        <f t="shared" si="18"/>
        <v/>
      </c>
      <c r="F197" s="444" t="str">
        <f t="shared" si="18"/>
        <v/>
      </c>
      <c r="G197" s="445" t="str">
        <f t="shared" si="12"/>
        <v/>
      </c>
      <c r="H197" s="445" t="str">
        <f t="shared" si="13"/>
        <v/>
      </c>
      <c r="I197" s="445" t="str">
        <f t="shared" si="9"/>
        <v xml:space="preserve">    </v>
      </c>
      <c r="J197" s="439"/>
      <c r="K197" s="439"/>
      <c r="L197" s="439"/>
      <c r="M197" s="439"/>
      <c r="N197" s="439"/>
      <c r="O197" s="439"/>
      <c r="P197" s="439"/>
      <c r="Q197" s="439"/>
      <c r="R197" s="439"/>
      <c r="S197" s="439"/>
      <c r="T197" s="439"/>
      <c r="U197" s="439"/>
      <c r="V197" s="439"/>
      <c r="W197" s="439"/>
      <c r="X197" s="439"/>
      <c r="Y197" s="439"/>
      <c r="Z197" s="441"/>
      <c r="AA197" s="439"/>
      <c r="AB197" s="439"/>
      <c r="AC197" s="439"/>
      <c r="AD197" s="439"/>
      <c r="AE197" s="439"/>
      <c r="AF197" s="439"/>
      <c r="AG197" s="439"/>
      <c r="AH197" s="439"/>
      <c r="AI197" s="439"/>
      <c r="AJ197" s="439"/>
      <c r="AK197" s="439"/>
      <c r="AL197" s="439"/>
      <c r="AM197" s="439"/>
      <c r="AN197" s="439"/>
      <c r="AO197" s="439"/>
      <c r="AP197" s="439"/>
      <c r="AQ197" s="439"/>
      <c r="AR197" s="439"/>
      <c r="AS197" s="439"/>
      <c r="AT197" s="439"/>
      <c r="AU197" s="439"/>
      <c r="BE197" s="435"/>
      <c r="BK197" s="50"/>
      <c r="BM197" s="118"/>
      <c r="EE197" s="435"/>
    </row>
    <row r="198" spans="1:135" hidden="1">
      <c r="A198" s="446">
        <v>28</v>
      </c>
      <c r="B198" s="443" t="str">
        <f t="shared" si="10"/>
        <v>_</v>
      </c>
      <c r="C198" s="444" t="str">
        <f t="shared" ref="C198:F198" si="19">IF($F96=$CJ$11,I96,"")</f>
        <v/>
      </c>
      <c r="D198" s="444" t="str">
        <f t="shared" si="19"/>
        <v/>
      </c>
      <c r="E198" s="444" t="str">
        <f t="shared" si="19"/>
        <v/>
      </c>
      <c r="F198" s="444" t="str">
        <f t="shared" si="19"/>
        <v/>
      </c>
      <c r="G198" s="445" t="str">
        <f t="shared" si="12"/>
        <v/>
      </c>
      <c r="H198" s="445" t="str">
        <f t="shared" si="13"/>
        <v/>
      </c>
      <c r="I198" s="445" t="str">
        <f t="shared" si="9"/>
        <v xml:space="preserve">    </v>
      </c>
      <c r="J198" s="439"/>
      <c r="K198" s="439"/>
      <c r="L198" s="439"/>
      <c r="M198" s="439"/>
      <c r="N198" s="439"/>
      <c r="O198" s="439"/>
      <c r="P198" s="439"/>
      <c r="Q198" s="439"/>
      <c r="R198" s="439"/>
      <c r="S198" s="439"/>
      <c r="T198" s="439"/>
      <c r="U198" s="439"/>
      <c r="V198" s="439"/>
      <c r="W198" s="439"/>
      <c r="X198" s="439"/>
      <c r="Y198" s="439"/>
      <c r="Z198" s="441"/>
      <c r="AA198" s="439"/>
      <c r="AB198" s="439"/>
      <c r="AC198" s="439"/>
      <c r="AD198" s="439"/>
      <c r="AE198" s="439"/>
      <c r="AF198" s="439"/>
      <c r="AG198" s="439"/>
      <c r="AH198" s="439"/>
      <c r="AI198" s="439"/>
      <c r="AJ198" s="439"/>
      <c r="AK198" s="439"/>
      <c r="AL198" s="439"/>
      <c r="AM198" s="439"/>
      <c r="AN198" s="439"/>
      <c r="AO198" s="439"/>
      <c r="AP198" s="439"/>
      <c r="AQ198" s="439"/>
      <c r="AR198" s="439"/>
      <c r="AS198" s="439"/>
      <c r="AT198" s="439"/>
      <c r="AU198" s="439"/>
      <c r="BE198" s="435"/>
      <c r="BK198" s="50"/>
      <c r="BM198" s="118"/>
      <c r="EE198" s="435"/>
    </row>
    <row r="199" spans="1:135" hidden="1">
      <c r="A199" s="446">
        <v>29</v>
      </c>
      <c r="B199" s="443" t="str">
        <f t="shared" si="10"/>
        <v>_</v>
      </c>
      <c r="C199" s="444" t="str">
        <f t="shared" ref="C199:F199" si="20">IF($F97=$CJ$11,I97,"")</f>
        <v/>
      </c>
      <c r="D199" s="444" t="str">
        <f t="shared" si="20"/>
        <v/>
      </c>
      <c r="E199" s="444" t="str">
        <f t="shared" si="20"/>
        <v/>
      </c>
      <c r="F199" s="444" t="str">
        <f t="shared" si="20"/>
        <v/>
      </c>
      <c r="G199" s="445" t="str">
        <f t="shared" si="12"/>
        <v/>
      </c>
      <c r="H199" s="445" t="str">
        <f t="shared" si="13"/>
        <v/>
      </c>
      <c r="I199" s="445" t="str">
        <f t="shared" si="9"/>
        <v xml:space="preserve">    </v>
      </c>
      <c r="J199" s="439"/>
      <c r="K199" s="439"/>
      <c r="L199" s="439"/>
      <c r="M199" s="439"/>
      <c r="N199" s="439"/>
      <c r="O199" s="439"/>
      <c r="P199" s="439"/>
      <c r="Q199" s="439"/>
      <c r="R199" s="439"/>
      <c r="S199" s="439"/>
      <c r="T199" s="439"/>
      <c r="U199" s="439"/>
      <c r="V199" s="439"/>
      <c r="W199" s="439"/>
      <c r="X199" s="439"/>
      <c r="Y199" s="439"/>
      <c r="Z199" s="441"/>
      <c r="AA199" s="439"/>
      <c r="AB199" s="439"/>
      <c r="AC199" s="439"/>
      <c r="AD199" s="439"/>
      <c r="AE199" s="439"/>
      <c r="AF199" s="439"/>
      <c r="AG199" s="439"/>
      <c r="AH199" s="439"/>
      <c r="AI199" s="439"/>
      <c r="AJ199" s="439"/>
      <c r="AK199" s="439"/>
      <c r="AL199" s="439"/>
      <c r="AM199" s="439"/>
      <c r="AN199" s="439"/>
      <c r="AO199" s="439"/>
      <c r="AP199" s="439"/>
      <c r="AQ199" s="439"/>
      <c r="AR199" s="439"/>
      <c r="AS199" s="439"/>
      <c r="AT199" s="439"/>
      <c r="AU199" s="439"/>
      <c r="BE199" s="435"/>
      <c r="BK199" s="50"/>
      <c r="BM199" s="118"/>
      <c r="EE199" s="435"/>
    </row>
    <row r="200" spans="1:135" hidden="1">
      <c r="A200" s="446">
        <v>30</v>
      </c>
      <c r="B200" s="443" t="str">
        <f t="shared" si="10"/>
        <v>_</v>
      </c>
      <c r="C200" s="444" t="str">
        <f t="shared" ref="C200:F200" si="21">IF($F98=$CJ$11,I98,"")</f>
        <v/>
      </c>
      <c r="D200" s="444" t="str">
        <f t="shared" si="21"/>
        <v/>
      </c>
      <c r="E200" s="444" t="str">
        <f t="shared" si="21"/>
        <v/>
      </c>
      <c r="F200" s="444" t="str">
        <f t="shared" si="21"/>
        <v/>
      </c>
      <c r="G200" s="445" t="str">
        <f t="shared" si="12"/>
        <v/>
      </c>
      <c r="H200" s="445" t="str">
        <f t="shared" si="13"/>
        <v/>
      </c>
      <c r="I200" s="445" t="str">
        <f t="shared" si="9"/>
        <v xml:space="preserve">    </v>
      </c>
      <c r="J200" s="439"/>
      <c r="K200" s="439"/>
      <c r="L200" s="439"/>
      <c r="M200" s="439"/>
      <c r="N200" s="439"/>
      <c r="O200" s="439"/>
      <c r="P200" s="439"/>
      <c r="Q200" s="439"/>
      <c r="R200" s="439"/>
      <c r="S200" s="439"/>
      <c r="T200" s="439"/>
      <c r="U200" s="439"/>
      <c r="V200" s="439"/>
      <c r="W200" s="439"/>
      <c r="X200" s="439"/>
      <c r="Y200" s="439"/>
      <c r="Z200" s="441"/>
      <c r="AA200" s="439"/>
      <c r="AB200" s="439"/>
      <c r="AC200" s="439"/>
      <c r="AD200" s="439"/>
      <c r="AE200" s="439"/>
      <c r="AF200" s="439"/>
      <c r="AG200" s="439"/>
      <c r="AH200" s="439"/>
      <c r="AI200" s="439"/>
      <c r="AJ200" s="439"/>
      <c r="AK200" s="439"/>
      <c r="AL200" s="439"/>
      <c r="AM200" s="439"/>
      <c r="AN200" s="439"/>
      <c r="AO200" s="439"/>
      <c r="AP200" s="439"/>
      <c r="AQ200" s="439"/>
      <c r="AR200" s="439"/>
      <c r="AS200" s="439"/>
      <c r="AT200" s="439"/>
      <c r="AU200" s="439"/>
      <c r="BE200" s="435"/>
      <c r="BK200" s="50"/>
      <c r="BM200" s="118"/>
      <c r="EE200" s="435"/>
    </row>
    <row r="201" spans="1:135" hidden="1">
      <c r="A201" s="446">
        <v>31</v>
      </c>
      <c r="B201" s="443" t="str">
        <f t="shared" si="10"/>
        <v>_</v>
      </c>
      <c r="C201" s="444" t="str">
        <f t="shared" ref="C201:F201" si="22">IF($F99=$CJ$11,I99,"")</f>
        <v/>
      </c>
      <c r="D201" s="444" t="str">
        <f t="shared" si="22"/>
        <v/>
      </c>
      <c r="E201" s="444" t="str">
        <f t="shared" si="22"/>
        <v/>
      </c>
      <c r="F201" s="444" t="str">
        <f t="shared" si="22"/>
        <v/>
      </c>
      <c r="G201" s="445" t="str">
        <f t="shared" si="12"/>
        <v/>
      </c>
      <c r="H201" s="445" t="str">
        <f t="shared" si="13"/>
        <v/>
      </c>
      <c r="I201" s="445" t="str">
        <f t="shared" si="9"/>
        <v xml:space="preserve">    </v>
      </c>
      <c r="J201" s="439"/>
      <c r="K201" s="439"/>
      <c r="L201" s="439"/>
      <c r="M201" s="439"/>
      <c r="N201" s="439"/>
      <c r="O201" s="439"/>
      <c r="P201" s="439"/>
      <c r="Q201" s="439"/>
      <c r="R201" s="439"/>
      <c r="S201" s="439"/>
      <c r="T201" s="439"/>
      <c r="U201" s="439"/>
      <c r="V201" s="439"/>
      <c r="W201" s="439"/>
      <c r="X201" s="439"/>
      <c r="Y201" s="439"/>
      <c r="Z201" s="441"/>
      <c r="AA201" s="439"/>
      <c r="AB201" s="439"/>
      <c r="AC201" s="439"/>
      <c r="AD201" s="439"/>
      <c r="AE201" s="439"/>
      <c r="AF201" s="439"/>
      <c r="AG201" s="439"/>
      <c r="AH201" s="439"/>
      <c r="AI201" s="439"/>
      <c r="AJ201" s="439"/>
      <c r="AK201" s="439"/>
      <c r="AL201" s="439"/>
      <c r="AM201" s="439"/>
      <c r="AN201" s="439"/>
      <c r="AO201" s="439"/>
      <c r="AP201" s="439"/>
      <c r="AQ201" s="439"/>
      <c r="AR201" s="439"/>
      <c r="AS201" s="439"/>
      <c r="AT201" s="439"/>
      <c r="AU201" s="439"/>
      <c r="BE201" s="435"/>
      <c r="BK201" s="50"/>
      <c r="BM201" s="118"/>
      <c r="EE201" s="435"/>
    </row>
    <row r="202" spans="1:135" hidden="1">
      <c r="A202" s="446">
        <v>32</v>
      </c>
      <c r="B202" s="443" t="str">
        <f t="shared" si="10"/>
        <v>_</v>
      </c>
      <c r="C202" s="444" t="str">
        <f t="shared" ref="C202:F202" si="23">IF($F100=$CJ$11,I100,"")</f>
        <v/>
      </c>
      <c r="D202" s="444" t="str">
        <f t="shared" si="23"/>
        <v/>
      </c>
      <c r="E202" s="444" t="str">
        <f t="shared" si="23"/>
        <v/>
      </c>
      <c r="F202" s="444" t="str">
        <f t="shared" si="23"/>
        <v/>
      </c>
      <c r="G202" s="445" t="str">
        <f t="shared" si="12"/>
        <v/>
      </c>
      <c r="H202" s="445" t="str">
        <f t="shared" si="13"/>
        <v/>
      </c>
      <c r="I202" s="445" t="str">
        <f t="shared" si="9"/>
        <v xml:space="preserve">    </v>
      </c>
      <c r="J202" s="439"/>
      <c r="K202" s="439"/>
      <c r="L202" s="439"/>
      <c r="M202" s="439"/>
      <c r="N202" s="439"/>
      <c r="O202" s="439"/>
      <c r="P202" s="439"/>
      <c r="Q202" s="439"/>
      <c r="R202" s="439"/>
      <c r="S202" s="439"/>
      <c r="T202" s="439"/>
      <c r="U202" s="439"/>
      <c r="V202" s="439"/>
      <c r="W202" s="439"/>
      <c r="X202" s="439"/>
      <c r="Y202" s="439"/>
      <c r="Z202" s="441"/>
      <c r="AA202" s="439"/>
      <c r="AB202" s="439"/>
      <c r="AC202" s="439"/>
      <c r="AD202" s="439"/>
      <c r="AE202" s="439"/>
      <c r="AF202" s="439"/>
      <c r="AG202" s="439"/>
      <c r="AH202" s="439"/>
      <c r="AI202" s="439"/>
      <c r="AJ202" s="439"/>
      <c r="AK202" s="439"/>
      <c r="AL202" s="439"/>
      <c r="AM202" s="439"/>
      <c r="AN202" s="439"/>
      <c r="AO202" s="439"/>
      <c r="AP202" s="439"/>
      <c r="AQ202" s="439"/>
      <c r="AR202" s="439"/>
      <c r="AS202" s="439"/>
      <c r="AT202" s="439"/>
      <c r="AU202" s="439"/>
      <c r="BE202" s="435"/>
      <c r="BK202" s="50"/>
      <c r="BM202" s="118"/>
      <c r="EE202" s="435"/>
    </row>
    <row r="203" spans="1:135" hidden="1">
      <c r="A203" s="446">
        <v>33</v>
      </c>
      <c r="B203" s="443" t="str">
        <f t="shared" si="10"/>
        <v>_</v>
      </c>
      <c r="C203" s="444" t="str">
        <f t="shared" ref="C203:F203" si="24">IF($F101=$CJ$11,I101,"")</f>
        <v/>
      </c>
      <c r="D203" s="444" t="str">
        <f t="shared" si="24"/>
        <v/>
      </c>
      <c r="E203" s="444" t="str">
        <f t="shared" si="24"/>
        <v/>
      </c>
      <c r="F203" s="444" t="str">
        <f t="shared" si="24"/>
        <v/>
      </c>
      <c r="G203" s="445" t="str">
        <f t="shared" si="12"/>
        <v/>
      </c>
      <c r="H203" s="445" t="str">
        <f t="shared" si="13"/>
        <v/>
      </c>
      <c r="I203" s="445" t="str">
        <f t="shared" si="9"/>
        <v xml:space="preserve">    </v>
      </c>
      <c r="J203" s="439"/>
      <c r="K203" s="439"/>
      <c r="L203" s="439"/>
      <c r="M203" s="439"/>
      <c r="N203" s="439"/>
      <c r="O203" s="439"/>
      <c r="P203" s="439"/>
      <c r="Q203" s="439"/>
      <c r="R203" s="439"/>
      <c r="S203" s="439"/>
      <c r="T203" s="439"/>
      <c r="U203" s="439"/>
      <c r="V203" s="439"/>
      <c r="W203" s="439"/>
      <c r="X203" s="439"/>
      <c r="Y203" s="439"/>
      <c r="Z203" s="441"/>
      <c r="AA203" s="439"/>
      <c r="AB203" s="439"/>
      <c r="AC203" s="439"/>
      <c r="AD203" s="439"/>
      <c r="AE203" s="439"/>
      <c r="AF203" s="439"/>
      <c r="AG203" s="439"/>
      <c r="AH203" s="439"/>
      <c r="AI203" s="439"/>
      <c r="AJ203" s="439"/>
      <c r="AK203" s="439"/>
      <c r="AL203" s="439"/>
      <c r="AM203" s="439"/>
      <c r="AN203" s="439"/>
      <c r="AO203" s="439"/>
      <c r="AP203" s="439"/>
      <c r="AQ203" s="439"/>
      <c r="AR203" s="439"/>
      <c r="AS203" s="439"/>
      <c r="AT203" s="439"/>
      <c r="AU203" s="439"/>
      <c r="BE203" s="435"/>
      <c r="BK203" s="50"/>
      <c r="BM203" s="118"/>
      <c r="EE203" s="435"/>
    </row>
    <row r="204" spans="1:135" hidden="1">
      <c r="A204" s="446">
        <v>34</v>
      </c>
      <c r="B204" s="443" t="str">
        <f t="shared" si="10"/>
        <v>_</v>
      </c>
      <c r="C204" s="444" t="str">
        <f t="shared" ref="C204:F204" si="25">IF($F102=$CJ$11,I102,"")</f>
        <v/>
      </c>
      <c r="D204" s="444" t="str">
        <f t="shared" si="25"/>
        <v/>
      </c>
      <c r="E204" s="444" t="str">
        <f t="shared" si="25"/>
        <v/>
      </c>
      <c r="F204" s="444" t="str">
        <f t="shared" si="25"/>
        <v/>
      </c>
      <c r="G204" s="445" t="str">
        <f t="shared" si="12"/>
        <v/>
      </c>
      <c r="H204" s="445" t="str">
        <f t="shared" si="13"/>
        <v/>
      </c>
      <c r="I204" s="445" t="str">
        <f t="shared" si="9"/>
        <v xml:space="preserve">    </v>
      </c>
      <c r="J204" s="439"/>
      <c r="K204" s="439"/>
      <c r="L204" s="439"/>
      <c r="M204" s="439"/>
      <c r="N204" s="439"/>
      <c r="O204" s="439"/>
      <c r="P204" s="439"/>
      <c r="Q204" s="439"/>
      <c r="R204" s="439"/>
      <c r="S204" s="439"/>
      <c r="T204" s="439"/>
      <c r="U204" s="439"/>
      <c r="V204" s="439"/>
      <c r="W204" s="439"/>
      <c r="X204" s="439"/>
      <c r="Y204" s="439"/>
      <c r="Z204" s="441"/>
      <c r="AA204" s="439"/>
      <c r="AB204" s="439"/>
      <c r="AC204" s="439"/>
      <c r="AD204" s="439"/>
      <c r="AE204" s="439"/>
      <c r="AF204" s="439"/>
      <c r="AG204" s="439"/>
      <c r="AH204" s="439"/>
      <c r="AI204" s="439"/>
      <c r="AJ204" s="439"/>
      <c r="AK204" s="439"/>
      <c r="AL204" s="439"/>
      <c r="AM204" s="439"/>
      <c r="AN204" s="439"/>
      <c r="AO204" s="439"/>
      <c r="AP204" s="439"/>
      <c r="AQ204" s="439"/>
      <c r="AR204" s="439"/>
      <c r="AS204" s="439"/>
      <c r="AT204" s="439"/>
      <c r="AU204" s="439"/>
      <c r="BE204" s="435"/>
      <c r="BK204" s="50"/>
      <c r="BM204" s="118"/>
      <c r="EE204" s="435"/>
    </row>
    <row r="205" spans="1:135" hidden="1">
      <c r="A205" s="446">
        <v>35</v>
      </c>
      <c r="B205" s="443" t="str">
        <f t="shared" si="10"/>
        <v>_</v>
      </c>
      <c r="C205" s="444" t="str">
        <f t="shared" ref="C205:F205" si="26">IF($F103=$CJ$11,I103,"")</f>
        <v/>
      </c>
      <c r="D205" s="444" t="str">
        <f t="shared" si="26"/>
        <v/>
      </c>
      <c r="E205" s="444" t="str">
        <f t="shared" si="26"/>
        <v/>
      </c>
      <c r="F205" s="444" t="str">
        <f t="shared" si="26"/>
        <v/>
      </c>
      <c r="G205" s="445" t="str">
        <f t="shared" si="12"/>
        <v/>
      </c>
      <c r="H205" s="445" t="str">
        <f t="shared" si="13"/>
        <v/>
      </c>
      <c r="I205" s="445" t="str">
        <f t="shared" si="9"/>
        <v xml:space="preserve">    </v>
      </c>
      <c r="J205" s="439"/>
      <c r="K205" s="439"/>
      <c r="L205" s="439"/>
      <c r="M205" s="439"/>
      <c r="N205" s="439"/>
      <c r="O205" s="439"/>
      <c r="P205" s="439"/>
      <c r="Q205" s="439"/>
      <c r="R205" s="439"/>
      <c r="S205" s="439"/>
      <c r="T205" s="439"/>
      <c r="U205" s="439"/>
      <c r="V205" s="439"/>
      <c r="W205" s="439"/>
      <c r="X205" s="439"/>
      <c r="Y205" s="439"/>
      <c r="Z205" s="441"/>
      <c r="AA205" s="439"/>
      <c r="AB205" s="439"/>
      <c r="AC205" s="439"/>
      <c r="AD205" s="439"/>
      <c r="AE205" s="439"/>
      <c r="AF205" s="439"/>
      <c r="AG205" s="439"/>
      <c r="AH205" s="439"/>
      <c r="AI205" s="439"/>
      <c r="AJ205" s="439"/>
      <c r="AK205" s="439"/>
      <c r="AL205" s="439"/>
      <c r="AM205" s="439"/>
      <c r="AN205" s="439"/>
      <c r="AO205" s="439"/>
      <c r="AP205" s="439"/>
      <c r="AQ205" s="439"/>
      <c r="AR205" s="439"/>
      <c r="AS205" s="439"/>
      <c r="AT205" s="439"/>
      <c r="AU205" s="439"/>
      <c r="BE205" s="435"/>
      <c r="BK205" s="50"/>
      <c r="BM205" s="118"/>
      <c r="EE205" s="435"/>
    </row>
    <row r="206" spans="1:135" hidden="1">
      <c r="A206" s="446">
        <v>36</v>
      </c>
      <c r="B206" s="443" t="str">
        <f t="shared" si="10"/>
        <v>_</v>
      </c>
      <c r="C206" s="444" t="str">
        <f t="shared" ref="C206:F206" si="27">IF($F104=$CJ$11,I104,"")</f>
        <v/>
      </c>
      <c r="D206" s="444" t="str">
        <f t="shared" si="27"/>
        <v/>
      </c>
      <c r="E206" s="444" t="str">
        <f t="shared" si="27"/>
        <v/>
      </c>
      <c r="F206" s="444" t="str">
        <f t="shared" si="27"/>
        <v/>
      </c>
      <c r="G206" s="445" t="str">
        <f t="shared" si="12"/>
        <v/>
      </c>
      <c r="H206" s="445" t="str">
        <f t="shared" si="13"/>
        <v/>
      </c>
      <c r="I206" s="445" t="str">
        <f t="shared" si="9"/>
        <v xml:space="preserve">    </v>
      </c>
      <c r="J206" s="439"/>
      <c r="K206" s="439"/>
      <c r="L206" s="439"/>
      <c r="M206" s="439"/>
      <c r="N206" s="439"/>
      <c r="O206" s="439"/>
      <c r="P206" s="439"/>
      <c r="Q206" s="439"/>
      <c r="R206" s="439"/>
      <c r="S206" s="439"/>
      <c r="T206" s="439"/>
      <c r="U206" s="439"/>
      <c r="V206" s="439"/>
      <c r="W206" s="439"/>
      <c r="X206" s="439"/>
      <c r="Y206" s="439"/>
      <c r="Z206" s="441"/>
      <c r="AA206" s="439"/>
      <c r="AB206" s="439"/>
      <c r="AC206" s="439"/>
      <c r="AD206" s="439"/>
      <c r="AE206" s="439"/>
      <c r="AF206" s="439"/>
      <c r="AG206" s="439"/>
      <c r="AH206" s="439"/>
      <c r="AI206" s="439"/>
      <c r="AJ206" s="439"/>
      <c r="AK206" s="439"/>
      <c r="AL206" s="439"/>
      <c r="AM206" s="439"/>
      <c r="AN206" s="439"/>
      <c r="AO206" s="439"/>
      <c r="AP206" s="439"/>
      <c r="AQ206" s="439"/>
      <c r="AR206" s="439"/>
      <c r="AS206" s="439"/>
      <c r="AT206" s="439"/>
      <c r="AU206" s="439"/>
      <c r="BE206" s="435"/>
      <c r="BK206" s="50"/>
      <c r="BM206" s="118"/>
      <c r="EE206" s="435"/>
    </row>
    <row r="207" spans="1:135" hidden="1">
      <c r="A207" s="446">
        <v>37</v>
      </c>
      <c r="B207" s="443" t="str">
        <f t="shared" si="10"/>
        <v>_</v>
      </c>
      <c r="C207" s="444" t="str">
        <f t="shared" ref="C207:F207" si="28">IF($F105=$CJ$11,I105,"")</f>
        <v/>
      </c>
      <c r="D207" s="444" t="str">
        <f t="shared" si="28"/>
        <v/>
      </c>
      <c r="E207" s="444" t="str">
        <f t="shared" si="28"/>
        <v/>
      </c>
      <c r="F207" s="444" t="str">
        <f t="shared" si="28"/>
        <v/>
      </c>
      <c r="G207" s="445" t="str">
        <f t="shared" si="12"/>
        <v/>
      </c>
      <c r="H207" s="445" t="str">
        <f t="shared" si="13"/>
        <v/>
      </c>
      <c r="I207" s="445" t="str">
        <f t="shared" si="9"/>
        <v xml:space="preserve">    </v>
      </c>
      <c r="J207" s="439"/>
      <c r="K207" s="439"/>
      <c r="L207" s="439"/>
      <c r="M207" s="439"/>
      <c r="N207" s="439"/>
      <c r="O207" s="439"/>
      <c r="P207" s="439"/>
      <c r="Q207" s="439"/>
      <c r="R207" s="439"/>
      <c r="S207" s="439"/>
      <c r="T207" s="439"/>
      <c r="U207" s="439"/>
      <c r="V207" s="439"/>
      <c r="W207" s="439"/>
      <c r="X207" s="439"/>
      <c r="Y207" s="439"/>
      <c r="Z207" s="441"/>
      <c r="AA207" s="439"/>
      <c r="AB207" s="439"/>
      <c r="AC207" s="439"/>
      <c r="AD207" s="439"/>
      <c r="AE207" s="439"/>
      <c r="AF207" s="439"/>
      <c r="AG207" s="439"/>
      <c r="AH207" s="439"/>
      <c r="AI207" s="439"/>
      <c r="AJ207" s="439"/>
      <c r="AK207" s="439"/>
      <c r="AL207" s="439"/>
      <c r="AM207" s="439"/>
      <c r="AN207" s="439"/>
      <c r="AO207" s="439"/>
      <c r="AP207" s="439"/>
      <c r="AQ207" s="439"/>
      <c r="AR207" s="439"/>
      <c r="AS207" s="439"/>
      <c r="AT207" s="439"/>
      <c r="AU207" s="439"/>
      <c r="BE207" s="435"/>
      <c r="BK207" s="50"/>
      <c r="BM207" s="118"/>
      <c r="EE207" s="435"/>
    </row>
    <row r="208" spans="1:135" hidden="1">
      <c r="A208" s="446">
        <v>38</v>
      </c>
      <c r="B208" s="443" t="str">
        <f t="shared" si="10"/>
        <v>_</v>
      </c>
      <c r="C208" s="444" t="str">
        <f t="shared" ref="C208:F208" si="29">IF($F106=$CJ$11,I106,"")</f>
        <v/>
      </c>
      <c r="D208" s="444" t="str">
        <f t="shared" si="29"/>
        <v/>
      </c>
      <c r="E208" s="444" t="str">
        <f t="shared" si="29"/>
        <v/>
      </c>
      <c r="F208" s="444" t="str">
        <f t="shared" si="29"/>
        <v/>
      </c>
      <c r="G208" s="445" t="str">
        <f t="shared" si="12"/>
        <v/>
      </c>
      <c r="H208" s="445" t="str">
        <f t="shared" si="13"/>
        <v/>
      </c>
      <c r="I208" s="445" t="str">
        <f t="shared" si="9"/>
        <v xml:space="preserve">    </v>
      </c>
      <c r="J208" s="439"/>
      <c r="K208" s="439"/>
      <c r="L208" s="439"/>
      <c r="M208" s="439"/>
      <c r="N208" s="439"/>
      <c r="O208" s="439"/>
      <c r="P208" s="439"/>
      <c r="Q208" s="439"/>
      <c r="R208" s="439"/>
      <c r="S208" s="439"/>
      <c r="T208" s="439"/>
      <c r="U208" s="439"/>
      <c r="V208" s="439"/>
      <c r="W208" s="439"/>
      <c r="X208" s="439"/>
      <c r="Y208" s="439"/>
      <c r="Z208" s="441"/>
      <c r="AA208" s="439"/>
      <c r="AB208" s="439"/>
      <c r="AC208" s="439"/>
      <c r="AD208" s="439"/>
      <c r="AE208" s="439"/>
      <c r="AF208" s="439"/>
      <c r="AG208" s="439"/>
      <c r="AH208" s="439"/>
      <c r="AI208" s="439"/>
      <c r="AJ208" s="439"/>
      <c r="AK208" s="439"/>
      <c r="AL208" s="439"/>
      <c r="AM208" s="439"/>
      <c r="AN208" s="439"/>
      <c r="AO208" s="439"/>
      <c r="AP208" s="439"/>
      <c r="AQ208" s="439"/>
      <c r="AR208" s="439"/>
      <c r="AS208" s="439"/>
      <c r="AT208" s="439"/>
      <c r="AU208" s="439"/>
      <c r="BE208" s="435"/>
      <c r="BK208" s="50"/>
      <c r="BM208" s="118"/>
      <c r="EE208" s="435"/>
    </row>
    <row r="209" spans="1:135" hidden="1">
      <c r="A209" s="446">
        <v>39</v>
      </c>
      <c r="B209" s="443" t="str">
        <f t="shared" si="10"/>
        <v>_</v>
      </c>
      <c r="C209" s="444" t="str">
        <f t="shared" ref="C209:F209" si="30">IF($F107=$CJ$11,I107,"")</f>
        <v/>
      </c>
      <c r="D209" s="444" t="str">
        <f t="shared" si="30"/>
        <v/>
      </c>
      <c r="E209" s="444" t="str">
        <f t="shared" si="30"/>
        <v/>
      </c>
      <c r="F209" s="444" t="str">
        <f t="shared" si="30"/>
        <v/>
      </c>
      <c r="G209" s="445" t="str">
        <f t="shared" si="12"/>
        <v/>
      </c>
      <c r="H209" s="445" t="str">
        <f t="shared" si="13"/>
        <v/>
      </c>
      <c r="I209" s="445" t="str">
        <f t="shared" si="9"/>
        <v xml:space="preserve">    </v>
      </c>
      <c r="J209" s="439"/>
      <c r="K209" s="439"/>
      <c r="L209" s="439"/>
      <c r="M209" s="439"/>
      <c r="N209" s="439"/>
      <c r="O209" s="439"/>
      <c r="P209" s="439"/>
      <c r="Q209" s="439"/>
      <c r="R209" s="439"/>
      <c r="S209" s="439"/>
      <c r="T209" s="439"/>
      <c r="U209" s="439"/>
      <c r="V209" s="439"/>
      <c r="W209" s="439"/>
      <c r="X209" s="439"/>
      <c r="Y209" s="439"/>
      <c r="Z209" s="441"/>
      <c r="AA209" s="439"/>
      <c r="AB209" s="439"/>
      <c r="AC209" s="439"/>
      <c r="AD209" s="439"/>
      <c r="AE209" s="439"/>
      <c r="AF209" s="439"/>
      <c r="AG209" s="439"/>
      <c r="AH209" s="439"/>
      <c r="AI209" s="439"/>
      <c r="AJ209" s="439"/>
      <c r="AK209" s="439"/>
      <c r="AL209" s="439"/>
      <c r="AM209" s="439"/>
      <c r="AN209" s="439"/>
      <c r="AO209" s="439"/>
      <c r="AP209" s="439"/>
      <c r="AQ209" s="439"/>
      <c r="AR209" s="439"/>
      <c r="AS209" s="439"/>
      <c r="AT209" s="439"/>
      <c r="AU209" s="439"/>
      <c r="BE209" s="435"/>
      <c r="BK209" s="50"/>
      <c r="BM209" s="118"/>
      <c r="EE209" s="435"/>
    </row>
    <row r="210" spans="1:135" hidden="1">
      <c r="A210" s="446">
        <v>40</v>
      </c>
      <c r="B210" s="443" t="str">
        <f t="shared" si="10"/>
        <v>_</v>
      </c>
      <c r="C210" s="444" t="str">
        <f t="shared" ref="C210:F210" si="31">IF($F108=$CJ$11,I108,"")</f>
        <v/>
      </c>
      <c r="D210" s="444" t="str">
        <f t="shared" si="31"/>
        <v/>
      </c>
      <c r="E210" s="444" t="str">
        <f t="shared" si="31"/>
        <v/>
      </c>
      <c r="F210" s="444" t="str">
        <f t="shared" si="31"/>
        <v/>
      </c>
      <c r="G210" s="445" t="str">
        <f t="shared" si="12"/>
        <v/>
      </c>
      <c r="H210" s="445" t="str">
        <f t="shared" si="13"/>
        <v/>
      </c>
      <c r="I210" s="445" t="str">
        <f t="shared" si="9"/>
        <v xml:space="preserve">    </v>
      </c>
      <c r="J210" s="439"/>
      <c r="K210" s="439"/>
      <c r="L210" s="439"/>
      <c r="M210" s="439"/>
      <c r="N210" s="439"/>
      <c r="O210" s="439"/>
      <c r="P210" s="439"/>
      <c r="Q210" s="439"/>
      <c r="R210" s="439"/>
      <c r="S210" s="439"/>
      <c r="T210" s="439"/>
      <c r="U210" s="439"/>
      <c r="V210" s="439"/>
      <c r="W210" s="439"/>
      <c r="X210" s="439"/>
      <c r="Y210" s="439"/>
      <c r="Z210" s="441"/>
      <c r="AA210" s="439"/>
      <c r="AB210" s="439"/>
      <c r="AC210" s="439"/>
      <c r="AD210" s="439"/>
      <c r="AE210" s="439"/>
      <c r="AF210" s="439"/>
      <c r="AG210" s="439"/>
      <c r="AH210" s="439"/>
      <c r="AI210" s="439"/>
      <c r="AJ210" s="439"/>
      <c r="AK210" s="439"/>
      <c r="AL210" s="439"/>
      <c r="AM210" s="439"/>
      <c r="AN210" s="439"/>
      <c r="AO210" s="439"/>
      <c r="AP210" s="439"/>
      <c r="AQ210" s="439"/>
      <c r="AR210" s="439"/>
      <c r="AS210" s="439"/>
      <c r="AT210" s="439"/>
      <c r="AU210" s="439"/>
      <c r="BE210" s="435"/>
      <c r="BK210" s="50"/>
      <c r="BM210" s="118"/>
      <c r="EE210" s="435"/>
    </row>
    <row r="211" spans="1:135" hidden="1">
      <c r="A211" s="446">
        <v>41</v>
      </c>
      <c r="B211" s="443" t="str">
        <f t="shared" si="10"/>
        <v>_</v>
      </c>
      <c r="C211" s="444" t="str">
        <f t="shared" ref="C211:F211" si="32">IF($F109=$CJ$11,I109,"")</f>
        <v/>
      </c>
      <c r="D211" s="444" t="str">
        <f t="shared" si="32"/>
        <v/>
      </c>
      <c r="E211" s="444" t="str">
        <f t="shared" si="32"/>
        <v/>
      </c>
      <c r="F211" s="444" t="str">
        <f t="shared" si="32"/>
        <v/>
      </c>
      <c r="G211" s="445" t="str">
        <f t="shared" si="12"/>
        <v/>
      </c>
      <c r="H211" s="445" t="str">
        <f t="shared" si="13"/>
        <v/>
      </c>
      <c r="I211" s="445" t="str">
        <f t="shared" si="9"/>
        <v xml:space="preserve">    </v>
      </c>
      <c r="J211" s="439"/>
      <c r="K211" s="439"/>
      <c r="L211" s="439"/>
      <c r="M211" s="439"/>
      <c r="N211" s="439"/>
      <c r="O211" s="439"/>
      <c r="P211" s="439"/>
      <c r="Q211" s="439"/>
      <c r="R211" s="439"/>
      <c r="S211" s="439"/>
      <c r="T211" s="439"/>
      <c r="U211" s="439"/>
      <c r="V211" s="439"/>
      <c r="W211" s="439"/>
      <c r="X211" s="439"/>
      <c r="Y211" s="439"/>
      <c r="Z211" s="441"/>
      <c r="AA211" s="439"/>
      <c r="AB211" s="439"/>
      <c r="AC211" s="439"/>
      <c r="AD211" s="439"/>
      <c r="AE211" s="439"/>
      <c r="AF211" s="439"/>
      <c r="AG211" s="439"/>
      <c r="AH211" s="439"/>
      <c r="AI211" s="439"/>
      <c r="AJ211" s="439"/>
      <c r="AK211" s="439"/>
      <c r="AL211" s="439"/>
      <c r="AM211" s="439"/>
      <c r="AN211" s="439"/>
      <c r="AO211" s="439"/>
      <c r="AP211" s="439"/>
      <c r="AQ211" s="439"/>
      <c r="AR211" s="439"/>
      <c r="AS211" s="439"/>
      <c r="AT211" s="439"/>
      <c r="AU211" s="439"/>
      <c r="BE211" s="435"/>
      <c r="BK211" s="50"/>
      <c r="BM211" s="118"/>
      <c r="EE211" s="435"/>
    </row>
    <row r="212" spans="1:135" hidden="1">
      <c r="A212" s="446">
        <v>42</v>
      </c>
      <c r="B212" s="443" t="str">
        <f t="shared" si="10"/>
        <v>_</v>
      </c>
      <c r="C212" s="444" t="str">
        <f t="shared" ref="C212:F212" si="33">IF($F110=$CJ$11,I110,"")</f>
        <v/>
      </c>
      <c r="D212" s="444" t="str">
        <f t="shared" si="33"/>
        <v/>
      </c>
      <c r="E212" s="444" t="str">
        <f t="shared" si="33"/>
        <v/>
      </c>
      <c r="F212" s="444" t="str">
        <f t="shared" si="33"/>
        <v/>
      </c>
      <c r="G212" s="445" t="str">
        <f t="shared" si="12"/>
        <v/>
      </c>
      <c r="H212" s="445" t="str">
        <f t="shared" si="13"/>
        <v/>
      </c>
      <c r="I212" s="445" t="str">
        <f t="shared" si="9"/>
        <v xml:space="preserve">    </v>
      </c>
      <c r="J212" s="439"/>
      <c r="K212" s="439"/>
      <c r="L212" s="439"/>
      <c r="M212" s="439"/>
      <c r="N212" s="439"/>
      <c r="O212" s="439"/>
      <c r="P212" s="439"/>
      <c r="Q212" s="439"/>
      <c r="R212" s="439"/>
      <c r="S212" s="439"/>
      <c r="T212" s="439"/>
      <c r="U212" s="439"/>
      <c r="V212" s="439"/>
      <c r="W212" s="439"/>
      <c r="X212" s="439"/>
      <c r="Y212" s="439"/>
      <c r="Z212" s="441"/>
      <c r="AA212" s="439"/>
      <c r="AB212" s="439"/>
      <c r="AC212" s="439"/>
      <c r="AD212" s="439"/>
      <c r="AE212" s="439"/>
      <c r="AF212" s="439"/>
      <c r="AG212" s="439"/>
      <c r="AH212" s="439"/>
      <c r="AI212" s="439"/>
      <c r="AJ212" s="439"/>
      <c r="AK212" s="439"/>
      <c r="AL212" s="439"/>
      <c r="AM212" s="439"/>
      <c r="AN212" s="439"/>
      <c r="AO212" s="439"/>
      <c r="AP212" s="439"/>
      <c r="AQ212" s="439"/>
      <c r="AR212" s="439"/>
      <c r="AS212" s="439"/>
      <c r="AT212" s="439"/>
      <c r="AU212" s="439"/>
      <c r="BE212" s="435"/>
      <c r="BK212" s="50"/>
      <c r="BM212" s="118"/>
      <c r="EE212" s="435"/>
    </row>
    <row r="213" spans="1:135" hidden="1">
      <c r="A213" s="446">
        <v>43</v>
      </c>
      <c r="B213" s="443" t="str">
        <f t="shared" si="10"/>
        <v>_</v>
      </c>
      <c r="C213" s="444" t="str">
        <f t="shared" ref="C213:F213" si="34">IF($F111=$CJ$11,I111,"")</f>
        <v/>
      </c>
      <c r="D213" s="444" t="str">
        <f t="shared" si="34"/>
        <v/>
      </c>
      <c r="E213" s="444" t="str">
        <f t="shared" si="34"/>
        <v/>
      </c>
      <c r="F213" s="444" t="str">
        <f t="shared" si="34"/>
        <v/>
      </c>
      <c r="G213" s="445" t="str">
        <f t="shared" si="12"/>
        <v/>
      </c>
      <c r="H213" s="445" t="str">
        <f t="shared" si="13"/>
        <v/>
      </c>
      <c r="I213" s="445" t="str">
        <f t="shared" si="9"/>
        <v xml:space="preserve">    </v>
      </c>
      <c r="J213" s="439"/>
      <c r="K213" s="439"/>
      <c r="L213" s="439"/>
      <c r="M213" s="439"/>
      <c r="N213" s="439"/>
      <c r="O213" s="439"/>
      <c r="P213" s="439"/>
      <c r="Q213" s="439"/>
      <c r="R213" s="439"/>
      <c r="S213" s="439"/>
      <c r="T213" s="439"/>
      <c r="U213" s="439"/>
      <c r="V213" s="439"/>
      <c r="W213" s="439"/>
      <c r="X213" s="439"/>
      <c r="Y213" s="439"/>
      <c r="Z213" s="441"/>
      <c r="AA213" s="439"/>
      <c r="AB213" s="439"/>
      <c r="AC213" s="439"/>
      <c r="AD213" s="439"/>
      <c r="AE213" s="439"/>
      <c r="AF213" s="439"/>
      <c r="AG213" s="439"/>
      <c r="AH213" s="439"/>
      <c r="AI213" s="439"/>
      <c r="AJ213" s="439"/>
      <c r="AK213" s="439"/>
      <c r="AL213" s="439"/>
      <c r="AM213" s="439"/>
      <c r="AN213" s="439"/>
      <c r="AO213" s="439"/>
      <c r="AP213" s="439"/>
      <c r="AQ213" s="439"/>
      <c r="AR213" s="439"/>
      <c r="AS213" s="439"/>
      <c r="AT213" s="439"/>
      <c r="AU213" s="439"/>
      <c r="BE213" s="435"/>
      <c r="BK213" s="50"/>
      <c r="BM213" s="118"/>
      <c r="EE213" s="435"/>
    </row>
    <row r="214" spans="1:135" hidden="1">
      <c r="A214" s="446">
        <v>44</v>
      </c>
      <c r="B214" s="443" t="str">
        <f t="shared" si="10"/>
        <v>_</v>
      </c>
      <c r="C214" s="444" t="str">
        <f t="shared" ref="C214:F214" si="35">IF($F112=$CJ$11,I112,"")</f>
        <v/>
      </c>
      <c r="D214" s="444" t="str">
        <f t="shared" si="35"/>
        <v/>
      </c>
      <c r="E214" s="444" t="str">
        <f t="shared" si="35"/>
        <v/>
      </c>
      <c r="F214" s="444" t="str">
        <f t="shared" si="35"/>
        <v/>
      </c>
      <c r="G214" s="445" t="str">
        <f t="shared" si="12"/>
        <v/>
      </c>
      <c r="H214" s="445" t="str">
        <f t="shared" si="13"/>
        <v/>
      </c>
      <c r="I214" s="445" t="str">
        <f t="shared" si="9"/>
        <v xml:space="preserve">    </v>
      </c>
      <c r="J214" s="439"/>
      <c r="K214" s="439"/>
      <c r="L214" s="439"/>
      <c r="M214" s="439"/>
      <c r="N214" s="439"/>
      <c r="O214" s="439"/>
      <c r="P214" s="439"/>
      <c r="Q214" s="439"/>
      <c r="R214" s="439"/>
      <c r="S214" s="439"/>
      <c r="T214" s="439"/>
      <c r="U214" s="439"/>
      <c r="V214" s="439"/>
      <c r="W214" s="439"/>
      <c r="X214" s="439"/>
      <c r="Y214" s="439"/>
      <c r="Z214" s="441"/>
      <c r="AA214" s="439"/>
      <c r="AB214" s="439"/>
      <c r="AC214" s="439"/>
      <c r="AD214" s="439"/>
      <c r="AE214" s="439"/>
      <c r="AF214" s="439"/>
      <c r="AG214" s="439"/>
      <c r="AH214" s="439"/>
      <c r="AI214" s="439"/>
      <c r="AJ214" s="439"/>
      <c r="AK214" s="439"/>
      <c r="AL214" s="439"/>
      <c r="AM214" s="439"/>
      <c r="AN214" s="439"/>
      <c r="AO214" s="439"/>
      <c r="AP214" s="439"/>
      <c r="AQ214" s="439"/>
      <c r="AR214" s="439"/>
      <c r="AS214" s="439"/>
      <c r="AT214" s="439"/>
      <c r="AU214" s="439"/>
      <c r="BE214" s="435"/>
      <c r="BK214" s="50"/>
      <c r="BM214" s="118"/>
      <c r="EE214" s="435"/>
    </row>
    <row r="215" spans="1:135" hidden="1">
      <c r="A215" s="446">
        <v>45</v>
      </c>
      <c r="B215" s="443" t="str">
        <f t="shared" si="10"/>
        <v>_</v>
      </c>
      <c r="C215" s="444" t="str">
        <f t="shared" ref="C215:F215" si="36">IF($F113=$CJ$11,I113,"")</f>
        <v/>
      </c>
      <c r="D215" s="444" t="str">
        <f t="shared" si="36"/>
        <v/>
      </c>
      <c r="E215" s="444" t="str">
        <f t="shared" si="36"/>
        <v/>
      </c>
      <c r="F215" s="444" t="str">
        <f t="shared" si="36"/>
        <v/>
      </c>
      <c r="G215" s="445" t="str">
        <f t="shared" si="12"/>
        <v/>
      </c>
      <c r="H215" s="445" t="str">
        <f t="shared" si="13"/>
        <v/>
      </c>
      <c r="I215" s="445" t="str">
        <f t="shared" si="9"/>
        <v xml:space="preserve">    </v>
      </c>
      <c r="J215" s="439"/>
      <c r="K215" s="439"/>
      <c r="L215" s="439"/>
      <c r="M215" s="439"/>
      <c r="N215" s="439"/>
      <c r="O215" s="439"/>
      <c r="P215" s="439"/>
      <c r="Q215" s="439"/>
      <c r="R215" s="439"/>
      <c r="S215" s="439"/>
      <c r="T215" s="439"/>
      <c r="U215" s="439"/>
      <c r="V215" s="439"/>
      <c r="W215" s="439"/>
      <c r="X215" s="439"/>
      <c r="Y215" s="439"/>
      <c r="Z215" s="441"/>
      <c r="AA215" s="439"/>
      <c r="AB215" s="439"/>
      <c r="AC215" s="439"/>
      <c r="AD215" s="439"/>
      <c r="AE215" s="439"/>
      <c r="AF215" s="439"/>
      <c r="AG215" s="439"/>
      <c r="AH215" s="439"/>
      <c r="AI215" s="439"/>
      <c r="AJ215" s="439"/>
      <c r="AK215" s="439"/>
      <c r="AL215" s="439"/>
      <c r="AM215" s="439"/>
      <c r="AN215" s="439"/>
      <c r="AO215" s="439"/>
      <c r="AP215" s="439"/>
      <c r="AQ215" s="439"/>
      <c r="AR215" s="439"/>
      <c r="AS215" s="439"/>
      <c r="AT215" s="439"/>
      <c r="AU215" s="439"/>
      <c r="BE215" s="435"/>
      <c r="BK215" s="50"/>
      <c r="BM215" s="118"/>
      <c r="EE215" s="435"/>
    </row>
    <row r="216" spans="1:135" hidden="1">
      <c r="A216" s="446">
        <v>46</v>
      </c>
      <c r="B216" s="443" t="str">
        <f t="shared" si="10"/>
        <v>_</v>
      </c>
      <c r="C216" s="444" t="str">
        <f t="shared" ref="C216:F216" si="37">IF($F114=$CJ$11,I114,"")</f>
        <v/>
      </c>
      <c r="D216" s="444" t="str">
        <f t="shared" si="37"/>
        <v/>
      </c>
      <c r="E216" s="444" t="str">
        <f t="shared" si="37"/>
        <v/>
      </c>
      <c r="F216" s="444" t="str">
        <f t="shared" si="37"/>
        <v/>
      </c>
      <c r="G216" s="445" t="str">
        <f t="shared" si="12"/>
        <v/>
      </c>
      <c r="H216" s="445" t="str">
        <f t="shared" si="13"/>
        <v/>
      </c>
      <c r="I216" s="445" t="str">
        <f t="shared" si="9"/>
        <v xml:space="preserve">    </v>
      </c>
      <c r="J216" s="439"/>
      <c r="K216" s="439"/>
      <c r="L216" s="439"/>
      <c r="M216" s="439"/>
      <c r="N216" s="439"/>
      <c r="O216" s="439"/>
      <c r="P216" s="439"/>
      <c r="Q216" s="439"/>
      <c r="R216" s="439"/>
      <c r="S216" s="439"/>
      <c r="T216" s="439"/>
      <c r="U216" s="439"/>
      <c r="V216" s="439"/>
      <c r="W216" s="439"/>
      <c r="X216" s="439"/>
      <c r="Y216" s="439"/>
      <c r="Z216" s="441"/>
      <c r="AA216" s="439"/>
      <c r="AB216" s="439"/>
      <c r="AC216" s="439"/>
      <c r="AD216" s="439"/>
      <c r="AE216" s="439"/>
      <c r="AF216" s="439"/>
      <c r="AG216" s="439"/>
      <c r="AH216" s="439"/>
      <c r="AI216" s="439"/>
      <c r="AJ216" s="439"/>
      <c r="AK216" s="439"/>
      <c r="AL216" s="439"/>
      <c r="AM216" s="439"/>
      <c r="AN216" s="439"/>
      <c r="AO216" s="439"/>
      <c r="AP216" s="439"/>
      <c r="AQ216" s="439"/>
      <c r="AR216" s="439"/>
      <c r="AS216" s="439"/>
      <c r="AT216" s="439"/>
      <c r="AU216" s="439"/>
      <c r="BE216" s="435"/>
      <c r="BK216" s="50"/>
      <c r="BM216" s="118"/>
      <c r="EE216" s="435"/>
    </row>
    <row r="217" spans="1:135" hidden="1">
      <c r="A217" s="446">
        <v>47</v>
      </c>
      <c r="B217" s="443" t="str">
        <f t="shared" si="10"/>
        <v>_</v>
      </c>
      <c r="C217" s="444" t="str">
        <f t="shared" ref="C217:F217" si="38">IF($F115=$CJ$11,I115,"")</f>
        <v/>
      </c>
      <c r="D217" s="444" t="str">
        <f t="shared" si="38"/>
        <v/>
      </c>
      <c r="E217" s="444" t="str">
        <f t="shared" si="38"/>
        <v/>
      </c>
      <c r="F217" s="444" t="str">
        <f t="shared" si="38"/>
        <v/>
      </c>
      <c r="G217" s="445" t="str">
        <f t="shared" si="12"/>
        <v/>
      </c>
      <c r="H217" s="445" t="str">
        <f t="shared" si="13"/>
        <v/>
      </c>
      <c r="I217" s="445" t="str">
        <f t="shared" si="9"/>
        <v xml:space="preserve">    </v>
      </c>
      <c r="J217" s="439"/>
      <c r="K217" s="439"/>
      <c r="L217" s="439"/>
      <c r="M217" s="439"/>
      <c r="N217" s="439"/>
      <c r="O217" s="439"/>
      <c r="P217" s="439"/>
      <c r="Q217" s="439"/>
      <c r="R217" s="439"/>
      <c r="S217" s="439"/>
      <c r="T217" s="439"/>
      <c r="U217" s="439"/>
      <c r="V217" s="439"/>
      <c r="W217" s="439"/>
      <c r="X217" s="439"/>
      <c r="Y217" s="439"/>
      <c r="Z217" s="441"/>
      <c r="AA217" s="439"/>
      <c r="AB217" s="439"/>
      <c r="AC217" s="439"/>
      <c r="AD217" s="439"/>
      <c r="AE217" s="439"/>
      <c r="AF217" s="439"/>
      <c r="AG217" s="439"/>
      <c r="AH217" s="439"/>
      <c r="AI217" s="439"/>
      <c r="AJ217" s="439"/>
      <c r="AK217" s="439"/>
      <c r="AL217" s="439"/>
      <c r="AM217" s="439"/>
      <c r="AN217" s="439"/>
      <c r="AO217" s="439"/>
      <c r="AP217" s="439"/>
      <c r="AQ217" s="439"/>
      <c r="AR217" s="439"/>
      <c r="AS217" s="439"/>
      <c r="AT217" s="439"/>
      <c r="AU217" s="439"/>
      <c r="BE217" s="435"/>
      <c r="BK217" s="50"/>
      <c r="BM217" s="118"/>
      <c r="EE217" s="435"/>
    </row>
    <row r="218" spans="1:135" hidden="1">
      <c r="A218" s="446">
        <v>48</v>
      </c>
      <c r="B218" s="443" t="str">
        <f t="shared" si="10"/>
        <v>_</v>
      </c>
      <c r="C218" s="444" t="str">
        <f t="shared" ref="C218:F218" si="39">IF($F116=$CJ$11,I116,"")</f>
        <v/>
      </c>
      <c r="D218" s="444" t="str">
        <f t="shared" si="39"/>
        <v/>
      </c>
      <c r="E218" s="444" t="str">
        <f t="shared" si="39"/>
        <v/>
      </c>
      <c r="F218" s="444" t="str">
        <f t="shared" si="39"/>
        <v/>
      </c>
      <c r="G218" s="445" t="str">
        <f t="shared" si="12"/>
        <v/>
      </c>
      <c r="H218" s="445" t="str">
        <f t="shared" si="13"/>
        <v/>
      </c>
      <c r="I218" s="445" t="str">
        <f t="shared" si="9"/>
        <v xml:space="preserve">    </v>
      </c>
      <c r="J218" s="439"/>
      <c r="K218" s="439"/>
      <c r="L218" s="439"/>
      <c r="M218" s="439"/>
      <c r="N218" s="439"/>
      <c r="O218" s="439"/>
      <c r="P218" s="439"/>
      <c r="Q218" s="439"/>
      <c r="R218" s="439"/>
      <c r="S218" s="439"/>
      <c r="T218" s="439"/>
      <c r="U218" s="439"/>
      <c r="V218" s="439"/>
      <c r="W218" s="439"/>
      <c r="X218" s="439"/>
      <c r="Y218" s="439"/>
      <c r="Z218" s="441"/>
      <c r="AA218" s="439"/>
      <c r="AB218" s="439"/>
      <c r="AC218" s="439"/>
      <c r="AD218" s="439"/>
      <c r="AE218" s="439"/>
      <c r="AF218" s="439"/>
      <c r="AG218" s="439"/>
      <c r="AH218" s="439"/>
      <c r="AI218" s="439"/>
      <c r="AJ218" s="439"/>
      <c r="AK218" s="439"/>
      <c r="AL218" s="439"/>
      <c r="AM218" s="439"/>
      <c r="AN218" s="439"/>
      <c r="AO218" s="439"/>
      <c r="AP218" s="439"/>
      <c r="AQ218" s="439"/>
      <c r="AR218" s="439"/>
      <c r="AS218" s="439"/>
      <c r="AT218" s="439"/>
      <c r="AU218" s="439"/>
      <c r="BE218" s="435"/>
      <c r="BK218" s="50"/>
      <c r="BM218" s="118"/>
      <c r="EE218" s="435"/>
    </row>
    <row r="219" spans="1:135" hidden="1">
      <c r="A219" s="446">
        <v>49</v>
      </c>
      <c r="B219" s="443" t="str">
        <f t="shared" si="10"/>
        <v>_</v>
      </c>
      <c r="C219" s="444" t="str">
        <f t="shared" ref="C219:F219" si="40">IF($F117=$CJ$11,I117,"")</f>
        <v/>
      </c>
      <c r="D219" s="444" t="str">
        <f t="shared" si="40"/>
        <v/>
      </c>
      <c r="E219" s="444" t="str">
        <f t="shared" si="40"/>
        <v/>
      </c>
      <c r="F219" s="444" t="str">
        <f t="shared" si="40"/>
        <v/>
      </c>
      <c r="G219" s="445" t="str">
        <f t="shared" si="12"/>
        <v/>
      </c>
      <c r="H219" s="445" t="str">
        <f t="shared" si="13"/>
        <v/>
      </c>
      <c r="I219" s="445" t="str">
        <f t="shared" si="9"/>
        <v xml:space="preserve">    </v>
      </c>
      <c r="J219" s="439"/>
      <c r="K219" s="439"/>
      <c r="L219" s="439"/>
      <c r="M219" s="439"/>
      <c r="N219" s="439"/>
      <c r="O219" s="439"/>
      <c r="P219" s="439"/>
      <c r="Q219" s="439"/>
      <c r="R219" s="439"/>
      <c r="S219" s="439"/>
      <c r="T219" s="439"/>
      <c r="U219" s="439"/>
      <c r="V219" s="439"/>
      <c r="W219" s="439"/>
      <c r="X219" s="439"/>
      <c r="Y219" s="439"/>
      <c r="Z219" s="441"/>
      <c r="AA219" s="439"/>
      <c r="AB219" s="439"/>
      <c r="AC219" s="439"/>
      <c r="AD219" s="439"/>
      <c r="AE219" s="439"/>
      <c r="AF219" s="439"/>
      <c r="AG219" s="439"/>
      <c r="AH219" s="439"/>
      <c r="AI219" s="439"/>
      <c r="AJ219" s="439"/>
      <c r="AK219" s="439"/>
      <c r="AL219" s="439"/>
      <c r="AM219" s="439"/>
      <c r="AN219" s="439"/>
      <c r="AO219" s="439"/>
      <c r="AP219" s="439"/>
      <c r="AQ219" s="439"/>
      <c r="AR219" s="439"/>
      <c r="AS219" s="439"/>
      <c r="AT219" s="439"/>
      <c r="AU219" s="439"/>
      <c r="BE219" s="435"/>
      <c r="BK219" s="50"/>
      <c r="BM219" s="118"/>
      <c r="EE219" s="435"/>
    </row>
    <row r="220" spans="1:135" hidden="1">
      <c r="A220" s="446">
        <v>50</v>
      </c>
      <c r="B220" s="443" t="str">
        <f t="shared" si="10"/>
        <v>_</v>
      </c>
      <c r="C220" s="444" t="str">
        <f t="shared" ref="C220:F220" si="41">IF($F118=$CJ$11,I118,"")</f>
        <v/>
      </c>
      <c r="D220" s="444" t="str">
        <f t="shared" si="41"/>
        <v/>
      </c>
      <c r="E220" s="444" t="str">
        <f t="shared" si="41"/>
        <v/>
      </c>
      <c r="F220" s="444" t="str">
        <f t="shared" si="41"/>
        <v/>
      </c>
      <c r="G220" s="445" t="str">
        <f t="shared" si="12"/>
        <v/>
      </c>
      <c r="H220" s="445" t="str">
        <f t="shared" si="13"/>
        <v/>
      </c>
      <c r="I220" s="445" t="str">
        <f t="shared" si="9"/>
        <v xml:space="preserve">    </v>
      </c>
      <c r="J220" s="439"/>
      <c r="K220" s="439"/>
      <c r="L220" s="439"/>
      <c r="M220" s="439"/>
      <c r="N220" s="439"/>
      <c r="O220" s="439"/>
      <c r="P220" s="439"/>
      <c r="Q220" s="439"/>
      <c r="R220" s="439"/>
      <c r="S220" s="439"/>
      <c r="T220" s="439"/>
      <c r="U220" s="439"/>
      <c r="V220" s="439"/>
      <c r="W220" s="439"/>
      <c r="X220" s="439"/>
      <c r="Y220" s="439"/>
      <c r="Z220" s="441"/>
      <c r="AA220" s="439"/>
      <c r="AB220" s="439"/>
      <c r="AC220" s="439"/>
      <c r="AD220" s="439"/>
      <c r="AE220" s="439"/>
      <c r="AF220" s="439"/>
      <c r="AG220" s="439"/>
      <c r="AH220" s="439"/>
      <c r="AI220" s="439"/>
      <c r="AJ220" s="439"/>
      <c r="AK220" s="439"/>
      <c r="AL220" s="439"/>
      <c r="AM220" s="439"/>
      <c r="AN220" s="439"/>
      <c r="AO220" s="439"/>
      <c r="AP220" s="439"/>
      <c r="AQ220" s="439"/>
      <c r="AR220" s="439"/>
      <c r="AS220" s="439"/>
      <c r="AT220" s="439"/>
      <c r="AU220" s="439"/>
      <c r="BE220" s="435"/>
      <c r="BK220" s="50"/>
      <c r="BM220" s="118"/>
      <c r="EE220" s="435"/>
    </row>
    <row r="221" spans="1:135" hidden="1">
      <c r="A221" s="446">
        <v>51</v>
      </c>
      <c r="B221" s="443" t="str">
        <f t="shared" si="10"/>
        <v>_</v>
      </c>
      <c r="C221" s="444" t="str">
        <f t="shared" ref="C221:F221" si="42">IF($F119=$CJ$11,I119,"")</f>
        <v/>
      </c>
      <c r="D221" s="444" t="str">
        <f t="shared" si="42"/>
        <v/>
      </c>
      <c r="E221" s="444" t="str">
        <f t="shared" si="42"/>
        <v/>
      </c>
      <c r="F221" s="444" t="str">
        <f t="shared" si="42"/>
        <v/>
      </c>
      <c r="G221" s="445" t="str">
        <f t="shared" si="12"/>
        <v/>
      </c>
      <c r="H221" s="445" t="str">
        <f t="shared" si="13"/>
        <v/>
      </c>
      <c r="I221" s="445" t="str">
        <f t="shared" si="9"/>
        <v xml:space="preserve">    </v>
      </c>
      <c r="J221" s="439"/>
      <c r="K221" s="439"/>
      <c r="L221" s="439"/>
      <c r="M221" s="439"/>
      <c r="N221" s="439"/>
      <c r="O221" s="439"/>
      <c r="P221" s="439"/>
      <c r="Q221" s="439"/>
      <c r="R221" s="439"/>
      <c r="S221" s="439"/>
      <c r="T221" s="439"/>
      <c r="U221" s="439"/>
      <c r="V221" s="439"/>
      <c r="W221" s="439"/>
      <c r="X221" s="439"/>
      <c r="Y221" s="439"/>
      <c r="Z221" s="441"/>
      <c r="AA221" s="439"/>
      <c r="AB221" s="439"/>
      <c r="AC221" s="439"/>
      <c r="AD221" s="439"/>
      <c r="AE221" s="439"/>
      <c r="AF221" s="439"/>
      <c r="AG221" s="439"/>
      <c r="AH221" s="439"/>
      <c r="AI221" s="439"/>
      <c r="AJ221" s="439"/>
      <c r="AK221" s="439"/>
      <c r="AL221" s="439"/>
      <c r="AM221" s="439"/>
      <c r="AN221" s="439"/>
      <c r="AO221" s="439"/>
      <c r="AP221" s="439"/>
      <c r="AQ221" s="439"/>
      <c r="AR221" s="439"/>
      <c r="AS221" s="439"/>
      <c r="AT221" s="439"/>
      <c r="AU221" s="439"/>
      <c r="BE221" s="435"/>
      <c r="BK221" s="50"/>
      <c r="BM221" s="118"/>
      <c r="EE221" s="435"/>
    </row>
    <row r="222" spans="1:135" hidden="1">
      <c r="A222" s="446">
        <v>52</v>
      </c>
      <c r="B222" s="443" t="str">
        <f t="shared" si="10"/>
        <v>_</v>
      </c>
      <c r="C222" s="444" t="str">
        <f t="shared" ref="C222:F222" si="43">IF($F120=$CJ$11,I120,"")</f>
        <v/>
      </c>
      <c r="D222" s="444" t="str">
        <f t="shared" si="43"/>
        <v/>
      </c>
      <c r="E222" s="444" t="str">
        <f t="shared" si="43"/>
        <v/>
      </c>
      <c r="F222" s="444" t="str">
        <f t="shared" si="43"/>
        <v/>
      </c>
      <c r="G222" s="445" t="str">
        <f t="shared" si="12"/>
        <v/>
      </c>
      <c r="H222" s="445" t="str">
        <f t="shared" si="13"/>
        <v/>
      </c>
      <c r="I222" s="445" t="str">
        <f t="shared" si="9"/>
        <v xml:space="preserve">    </v>
      </c>
      <c r="J222" s="439"/>
      <c r="K222" s="439"/>
      <c r="L222" s="439"/>
      <c r="M222" s="439"/>
      <c r="N222" s="439"/>
      <c r="O222" s="439"/>
      <c r="P222" s="439"/>
      <c r="Q222" s="439"/>
      <c r="R222" s="439"/>
      <c r="S222" s="439"/>
      <c r="T222" s="439"/>
      <c r="U222" s="439"/>
      <c r="V222" s="439"/>
      <c r="W222" s="439"/>
      <c r="X222" s="439"/>
      <c r="Y222" s="439"/>
      <c r="Z222" s="441"/>
      <c r="AA222" s="439"/>
      <c r="AB222" s="439"/>
      <c r="AC222" s="439"/>
      <c r="AD222" s="439"/>
      <c r="AE222" s="439"/>
      <c r="AF222" s="439"/>
      <c r="AG222" s="439"/>
      <c r="AH222" s="439"/>
      <c r="AI222" s="439"/>
      <c r="AJ222" s="439"/>
      <c r="AK222" s="439"/>
      <c r="AL222" s="439"/>
      <c r="AM222" s="439"/>
      <c r="AN222" s="439"/>
      <c r="AO222" s="439"/>
      <c r="AP222" s="439"/>
      <c r="AQ222" s="439"/>
      <c r="AR222" s="439"/>
      <c r="AS222" s="439"/>
      <c r="AT222" s="439"/>
      <c r="AU222" s="439"/>
      <c r="BE222" s="435"/>
      <c r="BK222" s="50"/>
      <c r="BM222" s="118"/>
      <c r="EE222" s="435"/>
    </row>
    <row r="223" spans="1:135" hidden="1">
      <c r="A223" s="446">
        <v>53</v>
      </c>
      <c r="B223" s="443" t="str">
        <f t="shared" si="10"/>
        <v>_</v>
      </c>
      <c r="C223" s="444" t="str">
        <f t="shared" ref="C223:F223" si="44">IF($F121=$CJ$11,I121,"")</f>
        <v/>
      </c>
      <c r="D223" s="444" t="str">
        <f t="shared" si="44"/>
        <v/>
      </c>
      <c r="E223" s="444" t="str">
        <f t="shared" si="44"/>
        <v/>
      </c>
      <c r="F223" s="444" t="str">
        <f t="shared" si="44"/>
        <v/>
      </c>
      <c r="G223" s="445" t="str">
        <f t="shared" si="12"/>
        <v/>
      </c>
      <c r="H223" s="445" t="str">
        <f t="shared" si="13"/>
        <v/>
      </c>
      <c r="I223" s="445" t="str">
        <f t="shared" si="9"/>
        <v xml:space="preserve">    </v>
      </c>
      <c r="J223" s="439"/>
      <c r="K223" s="439"/>
      <c r="L223" s="439"/>
      <c r="M223" s="439"/>
      <c r="N223" s="439"/>
      <c r="O223" s="439"/>
      <c r="P223" s="439"/>
      <c r="Q223" s="439"/>
      <c r="R223" s="439"/>
      <c r="S223" s="439"/>
      <c r="T223" s="439"/>
      <c r="U223" s="439"/>
      <c r="V223" s="439"/>
      <c r="W223" s="439"/>
      <c r="X223" s="439"/>
      <c r="Y223" s="439"/>
      <c r="Z223" s="441"/>
      <c r="AA223" s="439"/>
      <c r="AB223" s="439"/>
      <c r="AC223" s="439"/>
      <c r="AD223" s="439"/>
      <c r="AE223" s="439"/>
      <c r="AF223" s="439"/>
      <c r="AG223" s="439"/>
      <c r="AH223" s="439"/>
      <c r="AI223" s="439"/>
      <c r="AJ223" s="439"/>
      <c r="AK223" s="439"/>
      <c r="AL223" s="439"/>
      <c r="AM223" s="439"/>
      <c r="AN223" s="439"/>
      <c r="AO223" s="439"/>
      <c r="AP223" s="439"/>
      <c r="AQ223" s="439"/>
      <c r="AR223" s="439"/>
      <c r="AS223" s="439"/>
      <c r="AT223" s="439"/>
      <c r="AU223" s="439"/>
      <c r="BE223" s="435"/>
      <c r="BK223" s="50"/>
      <c r="BM223" s="118"/>
      <c r="EE223" s="435"/>
    </row>
    <row r="224" spans="1:135" hidden="1">
      <c r="A224" s="446">
        <v>54</v>
      </c>
      <c r="B224" s="443" t="str">
        <f t="shared" si="10"/>
        <v>_</v>
      </c>
      <c r="C224" s="444" t="str">
        <f t="shared" ref="C224:F224" si="45">IF($F122=$CJ$11,I122,"")</f>
        <v/>
      </c>
      <c r="D224" s="444" t="str">
        <f t="shared" si="45"/>
        <v/>
      </c>
      <c r="E224" s="444" t="str">
        <f t="shared" si="45"/>
        <v/>
      </c>
      <c r="F224" s="444" t="str">
        <f t="shared" si="45"/>
        <v/>
      </c>
      <c r="G224" s="445" t="str">
        <f t="shared" si="12"/>
        <v/>
      </c>
      <c r="H224" s="445" t="str">
        <f t="shared" si="13"/>
        <v/>
      </c>
      <c r="I224" s="445" t="str">
        <f t="shared" si="9"/>
        <v xml:space="preserve">    </v>
      </c>
      <c r="J224" s="439"/>
      <c r="K224" s="439"/>
      <c r="L224" s="439"/>
      <c r="M224" s="439"/>
      <c r="N224" s="439"/>
      <c r="O224" s="439"/>
      <c r="P224" s="439"/>
      <c r="Q224" s="439"/>
      <c r="R224" s="439"/>
      <c r="S224" s="439"/>
      <c r="T224" s="439"/>
      <c r="U224" s="439"/>
      <c r="V224" s="439"/>
      <c r="W224" s="439"/>
      <c r="X224" s="439"/>
      <c r="Y224" s="439"/>
      <c r="Z224" s="441"/>
      <c r="AA224" s="439"/>
      <c r="AB224" s="439"/>
      <c r="AC224" s="439"/>
      <c r="AD224" s="439"/>
      <c r="AE224" s="439"/>
      <c r="AF224" s="439"/>
      <c r="AG224" s="439"/>
      <c r="AH224" s="439"/>
      <c r="AI224" s="439"/>
      <c r="AJ224" s="439"/>
      <c r="AK224" s="439"/>
      <c r="AL224" s="439"/>
      <c r="AM224" s="439"/>
      <c r="AN224" s="439"/>
      <c r="AO224" s="439"/>
      <c r="AP224" s="439"/>
      <c r="AQ224" s="439"/>
      <c r="AR224" s="439"/>
      <c r="AS224" s="439"/>
      <c r="AT224" s="439"/>
      <c r="AU224" s="439"/>
      <c r="BE224" s="435"/>
      <c r="BK224" s="50"/>
      <c r="BM224" s="118"/>
      <c r="EE224" s="435"/>
    </row>
    <row r="225" spans="1:135" hidden="1">
      <c r="A225" s="446">
        <v>55</v>
      </c>
      <c r="B225" s="443" t="str">
        <f t="shared" si="10"/>
        <v>_</v>
      </c>
      <c r="C225" s="444" t="str">
        <f t="shared" ref="C225:F225" si="46">IF($F123=$CJ$11,I123,"")</f>
        <v/>
      </c>
      <c r="D225" s="444" t="str">
        <f t="shared" si="46"/>
        <v/>
      </c>
      <c r="E225" s="444" t="str">
        <f t="shared" si="46"/>
        <v/>
      </c>
      <c r="F225" s="444" t="str">
        <f t="shared" si="46"/>
        <v/>
      </c>
      <c r="G225" s="445" t="str">
        <f t="shared" si="12"/>
        <v/>
      </c>
      <c r="H225" s="445" t="str">
        <f t="shared" si="13"/>
        <v/>
      </c>
      <c r="I225" s="445" t="str">
        <f t="shared" si="9"/>
        <v xml:space="preserve">    </v>
      </c>
      <c r="J225" s="439"/>
      <c r="K225" s="439"/>
      <c r="L225" s="439"/>
      <c r="M225" s="439"/>
      <c r="N225" s="439"/>
      <c r="O225" s="439"/>
      <c r="P225" s="439"/>
      <c r="Q225" s="439"/>
      <c r="R225" s="439"/>
      <c r="S225" s="439"/>
      <c r="T225" s="439"/>
      <c r="U225" s="439"/>
      <c r="V225" s="439"/>
      <c r="W225" s="439"/>
      <c r="X225" s="439"/>
      <c r="Y225" s="439"/>
      <c r="Z225" s="441"/>
      <c r="AA225" s="439"/>
      <c r="AB225" s="439"/>
      <c r="AC225" s="439"/>
      <c r="AD225" s="439"/>
      <c r="AE225" s="439"/>
      <c r="AF225" s="439"/>
      <c r="AG225" s="439"/>
      <c r="AH225" s="439"/>
      <c r="AI225" s="439"/>
      <c r="AJ225" s="439"/>
      <c r="AK225" s="439"/>
      <c r="AL225" s="439"/>
      <c r="AM225" s="439"/>
      <c r="AN225" s="439"/>
      <c r="AO225" s="439"/>
      <c r="AP225" s="439"/>
      <c r="AQ225" s="439"/>
      <c r="AR225" s="439"/>
      <c r="AS225" s="439"/>
      <c r="AT225" s="439"/>
      <c r="AU225" s="439"/>
      <c r="BE225" s="435"/>
      <c r="BK225" s="50"/>
      <c r="BM225" s="118"/>
      <c r="EE225" s="435"/>
    </row>
    <row r="226" spans="1:135" hidden="1">
      <c r="A226" s="446">
        <v>56</v>
      </c>
      <c r="B226" s="443" t="str">
        <f t="shared" si="10"/>
        <v>_</v>
      </c>
      <c r="C226" s="444" t="str">
        <f t="shared" ref="C226:F226" si="47">IF($F124=$CJ$11,I124,"")</f>
        <v/>
      </c>
      <c r="D226" s="444" t="str">
        <f t="shared" si="47"/>
        <v/>
      </c>
      <c r="E226" s="444" t="str">
        <f t="shared" si="47"/>
        <v/>
      </c>
      <c r="F226" s="444" t="str">
        <f t="shared" si="47"/>
        <v/>
      </c>
      <c r="G226" s="445" t="str">
        <f t="shared" si="12"/>
        <v/>
      </c>
      <c r="H226" s="445" t="str">
        <f t="shared" si="13"/>
        <v/>
      </c>
      <c r="I226" s="445" t="str">
        <f t="shared" si="9"/>
        <v xml:space="preserve">    </v>
      </c>
      <c r="J226" s="439"/>
      <c r="K226" s="439"/>
      <c r="L226" s="439"/>
      <c r="M226" s="439"/>
      <c r="N226" s="439"/>
      <c r="O226" s="439"/>
      <c r="P226" s="439"/>
      <c r="Q226" s="439"/>
      <c r="R226" s="439"/>
      <c r="S226" s="439"/>
      <c r="T226" s="439"/>
      <c r="U226" s="439"/>
      <c r="V226" s="439"/>
      <c r="W226" s="439"/>
      <c r="X226" s="439"/>
      <c r="Y226" s="439"/>
      <c r="Z226" s="441"/>
      <c r="AA226" s="439"/>
      <c r="AB226" s="439"/>
      <c r="AC226" s="439"/>
      <c r="AD226" s="439"/>
      <c r="AE226" s="439"/>
      <c r="AF226" s="439"/>
      <c r="AG226" s="439"/>
      <c r="AH226" s="439"/>
      <c r="AI226" s="439"/>
      <c r="AJ226" s="439"/>
      <c r="AK226" s="439"/>
      <c r="AL226" s="439"/>
      <c r="AM226" s="439"/>
      <c r="AN226" s="439"/>
      <c r="AO226" s="439"/>
      <c r="AP226" s="439"/>
      <c r="AQ226" s="439"/>
      <c r="AR226" s="439"/>
      <c r="AS226" s="439"/>
      <c r="AT226" s="439"/>
      <c r="AU226" s="439"/>
      <c r="BE226" s="435"/>
      <c r="BK226" s="50"/>
      <c r="BM226" s="118"/>
      <c r="EE226" s="435"/>
    </row>
    <row r="227" spans="1:135" hidden="1">
      <c r="A227" s="446">
        <v>57</v>
      </c>
      <c r="B227" s="443" t="str">
        <f t="shared" si="10"/>
        <v>_</v>
      </c>
      <c r="C227" s="444" t="str">
        <f t="shared" ref="C227:F227" si="48">IF($F125=$CJ$11,I125,"")</f>
        <v/>
      </c>
      <c r="D227" s="444" t="str">
        <f t="shared" si="48"/>
        <v/>
      </c>
      <c r="E227" s="444" t="str">
        <f t="shared" si="48"/>
        <v/>
      </c>
      <c r="F227" s="444" t="str">
        <f t="shared" si="48"/>
        <v/>
      </c>
      <c r="G227" s="445" t="str">
        <f t="shared" si="12"/>
        <v/>
      </c>
      <c r="H227" s="445" t="str">
        <f t="shared" si="13"/>
        <v/>
      </c>
      <c r="I227" s="445" t="str">
        <f t="shared" si="9"/>
        <v xml:space="preserve">    </v>
      </c>
      <c r="J227" s="439"/>
      <c r="K227" s="439"/>
      <c r="L227" s="439"/>
      <c r="M227" s="439"/>
      <c r="N227" s="439"/>
      <c r="O227" s="439"/>
      <c r="P227" s="439"/>
      <c r="Q227" s="439"/>
      <c r="R227" s="439"/>
      <c r="S227" s="439"/>
      <c r="T227" s="439"/>
      <c r="U227" s="439"/>
      <c r="V227" s="439"/>
      <c r="W227" s="439"/>
      <c r="X227" s="439"/>
      <c r="Y227" s="439"/>
      <c r="Z227" s="441"/>
      <c r="AA227" s="439"/>
      <c r="AB227" s="439"/>
      <c r="AC227" s="439"/>
      <c r="AD227" s="439"/>
      <c r="AE227" s="439"/>
      <c r="AF227" s="439"/>
      <c r="AG227" s="439"/>
      <c r="AH227" s="439"/>
      <c r="AI227" s="439"/>
      <c r="AJ227" s="439"/>
      <c r="AK227" s="439"/>
      <c r="AL227" s="439"/>
      <c r="AM227" s="439"/>
      <c r="AN227" s="439"/>
      <c r="AO227" s="439"/>
      <c r="AP227" s="439"/>
      <c r="AQ227" s="439"/>
      <c r="AR227" s="439"/>
      <c r="AS227" s="439"/>
      <c r="AT227" s="439"/>
      <c r="AU227" s="439"/>
      <c r="BE227" s="435"/>
      <c r="BK227" s="50"/>
      <c r="BM227" s="118"/>
      <c r="EE227" s="435"/>
    </row>
    <row r="228" spans="1:135" hidden="1">
      <c r="A228" s="446">
        <v>58</v>
      </c>
      <c r="B228" s="443" t="str">
        <f t="shared" si="10"/>
        <v>_</v>
      </c>
      <c r="C228" s="444" t="str">
        <f t="shared" ref="C228:F228" si="49">IF($F126=$CJ$11,I126,"")</f>
        <v/>
      </c>
      <c r="D228" s="444" t="str">
        <f t="shared" si="49"/>
        <v/>
      </c>
      <c r="E228" s="444" t="str">
        <f t="shared" si="49"/>
        <v/>
      </c>
      <c r="F228" s="444" t="str">
        <f t="shared" si="49"/>
        <v/>
      </c>
      <c r="G228" s="445" t="str">
        <f t="shared" si="12"/>
        <v/>
      </c>
      <c r="H228" s="445" t="str">
        <f t="shared" si="13"/>
        <v/>
      </c>
      <c r="I228" s="445" t="str">
        <f t="shared" si="9"/>
        <v xml:space="preserve">    </v>
      </c>
      <c r="J228" s="439"/>
      <c r="K228" s="439"/>
      <c r="L228" s="439"/>
      <c r="M228" s="439"/>
      <c r="N228" s="439"/>
      <c r="O228" s="439"/>
      <c r="P228" s="439"/>
      <c r="Q228" s="439"/>
      <c r="R228" s="439"/>
      <c r="S228" s="439"/>
      <c r="T228" s="439"/>
      <c r="U228" s="439"/>
      <c r="V228" s="439"/>
      <c r="W228" s="439"/>
      <c r="X228" s="439"/>
      <c r="Y228" s="439"/>
      <c r="Z228" s="441"/>
      <c r="AA228" s="439"/>
      <c r="AB228" s="439"/>
      <c r="AC228" s="439"/>
      <c r="AD228" s="439"/>
      <c r="AE228" s="439"/>
      <c r="AF228" s="439"/>
      <c r="AG228" s="439"/>
      <c r="AH228" s="439"/>
      <c r="AI228" s="439"/>
      <c r="AJ228" s="439"/>
      <c r="AK228" s="439"/>
      <c r="AL228" s="439"/>
      <c r="AM228" s="439"/>
      <c r="AN228" s="439"/>
      <c r="AO228" s="439"/>
      <c r="AP228" s="439"/>
      <c r="AQ228" s="439"/>
      <c r="AR228" s="439"/>
      <c r="AS228" s="439"/>
      <c r="AT228" s="439"/>
      <c r="AU228" s="439"/>
      <c r="BE228" s="435"/>
      <c r="BK228" s="50"/>
      <c r="BM228" s="118"/>
      <c r="EE228" s="435"/>
    </row>
    <row r="229" spans="1:135" hidden="1">
      <c r="A229" s="446">
        <v>59</v>
      </c>
      <c r="B229" s="443" t="str">
        <f t="shared" si="10"/>
        <v>_</v>
      </c>
      <c r="C229" s="444" t="str">
        <f t="shared" ref="C229:F229" si="50">IF($F127=$CJ$11,I127,"")</f>
        <v/>
      </c>
      <c r="D229" s="444" t="str">
        <f t="shared" si="50"/>
        <v/>
      </c>
      <c r="E229" s="444" t="str">
        <f t="shared" si="50"/>
        <v/>
      </c>
      <c r="F229" s="444" t="str">
        <f t="shared" si="50"/>
        <v/>
      </c>
      <c r="G229" s="445" t="str">
        <f t="shared" si="12"/>
        <v/>
      </c>
      <c r="H229" s="445" t="str">
        <f t="shared" si="13"/>
        <v/>
      </c>
      <c r="I229" s="445" t="str">
        <f t="shared" si="9"/>
        <v xml:space="preserve">    </v>
      </c>
      <c r="J229" s="439"/>
      <c r="K229" s="439"/>
      <c r="L229" s="439"/>
      <c r="M229" s="439"/>
      <c r="N229" s="439"/>
      <c r="O229" s="439"/>
      <c r="P229" s="439"/>
      <c r="Q229" s="439"/>
      <c r="R229" s="439"/>
      <c r="S229" s="439"/>
      <c r="T229" s="439"/>
      <c r="U229" s="439"/>
      <c r="V229" s="439"/>
      <c r="W229" s="439"/>
      <c r="X229" s="439"/>
      <c r="Y229" s="439"/>
      <c r="Z229" s="441"/>
      <c r="AA229" s="439"/>
      <c r="AB229" s="439"/>
      <c r="AC229" s="439"/>
      <c r="AD229" s="439"/>
      <c r="AE229" s="439"/>
      <c r="AF229" s="439"/>
      <c r="AG229" s="439"/>
      <c r="AH229" s="439"/>
      <c r="AI229" s="439"/>
      <c r="AJ229" s="439"/>
      <c r="AK229" s="439"/>
      <c r="AL229" s="439"/>
      <c r="AM229" s="439"/>
      <c r="AN229" s="439"/>
      <c r="AO229" s="439"/>
      <c r="AP229" s="439"/>
      <c r="AQ229" s="439"/>
      <c r="AR229" s="439"/>
      <c r="AS229" s="439"/>
      <c r="AT229" s="439"/>
      <c r="AU229" s="439"/>
      <c r="BE229" s="435"/>
      <c r="BK229" s="50"/>
      <c r="BM229" s="118"/>
      <c r="EE229" s="435"/>
    </row>
    <row r="230" spans="1:135" hidden="1">
      <c r="A230" s="446">
        <v>60</v>
      </c>
      <c r="B230" s="443" t="str">
        <f t="shared" si="10"/>
        <v>_</v>
      </c>
      <c r="C230" s="444" t="str">
        <f t="shared" ref="C230:F230" si="51">IF($F128=$CJ$11,I128,"")</f>
        <v/>
      </c>
      <c r="D230" s="444" t="str">
        <f t="shared" si="51"/>
        <v/>
      </c>
      <c r="E230" s="444" t="str">
        <f t="shared" si="51"/>
        <v/>
      </c>
      <c r="F230" s="444" t="str">
        <f t="shared" si="51"/>
        <v/>
      </c>
      <c r="G230" s="445" t="str">
        <f t="shared" si="12"/>
        <v/>
      </c>
      <c r="H230" s="445" t="str">
        <f t="shared" si="13"/>
        <v/>
      </c>
      <c r="I230" s="445" t="str">
        <f t="shared" si="9"/>
        <v xml:space="preserve">    </v>
      </c>
      <c r="J230" s="439"/>
      <c r="K230" s="439"/>
      <c r="L230" s="439"/>
      <c r="M230" s="439"/>
      <c r="N230" s="439"/>
      <c r="O230" s="439"/>
      <c r="P230" s="439"/>
      <c r="Q230" s="439"/>
      <c r="R230" s="439"/>
      <c r="S230" s="439"/>
      <c r="T230" s="439"/>
      <c r="U230" s="439"/>
      <c r="V230" s="439"/>
      <c r="W230" s="439"/>
      <c r="X230" s="439"/>
      <c r="Y230" s="439"/>
      <c r="Z230" s="441"/>
      <c r="AA230" s="439"/>
      <c r="AB230" s="439"/>
      <c r="AC230" s="439"/>
      <c r="AD230" s="439"/>
      <c r="AE230" s="439"/>
      <c r="AF230" s="439"/>
      <c r="AG230" s="439"/>
      <c r="AH230" s="439"/>
      <c r="AI230" s="439"/>
      <c r="AJ230" s="439"/>
      <c r="AK230" s="439"/>
      <c r="AL230" s="439"/>
      <c r="AM230" s="439"/>
      <c r="AN230" s="439"/>
      <c r="AO230" s="439"/>
      <c r="AP230" s="439"/>
      <c r="AQ230" s="439"/>
      <c r="AR230" s="439"/>
      <c r="AS230" s="439"/>
      <c r="AT230" s="439"/>
      <c r="AU230" s="439"/>
      <c r="BE230" s="435"/>
      <c r="BK230" s="50"/>
      <c r="BM230" s="118"/>
      <c r="EE230" s="435"/>
    </row>
    <row r="231" spans="1:135" hidden="1">
      <c r="A231" s="446">
        <v>61</v>
      </c>
      <c r="B231" s="443" t="str">
        <f t="shared" si="10"/>
        <v>_</v>
      </c>
      <c r="C231" s="444" t="str">
        <f t="shared" ref="C231:F231" si="52">IF($F129=$CJ$11,I129,"")</f>
        <v/>
      </c>
      <c r="D231" s="444" t="str">
        <f t="shared" si="52"/>
        <v/>
      </c>
      <c r="E231" s="444" t="str">
        <f t="shared" si="52"/>
        <v/>
      </c>
      <c r="F231" s="444" t="str">
        <f t="shared" si="52"/>
        <v/>
      </c>
      <c r="G231" s="445" t="str">
        <f t="shared" si="12"/>
        <v/>
      </c>
      <c r="H231" s="445" t="str">
        <f t="shared" si="13"/>
        <v/>
      </c>
      <c r="I231" s="445" t="str">
        <f t="shared" si="9"/>
        <v xml:space="preserve">    </v>
      </c>
      <c r="J231" s="439"/>
      <c r="K231" s="439"/>
      <c r="L231" s="439"/>
      <c r="M231" s="439"/>
      <c r="N231" s="439"/>
      <c r="O231" s="439"/>
      <c r="P231" s="439"/>
      <c r="Q231" s="439"/>
      <c r="R231" s="439"/>
      <c r="S231" s="439"/>
      <c r="T231" s="439"/>
      <c r="U231" s="439"/>
      <c r="V231" s="439"/>
      <c r="W231" s="439"/>
      <c r="X231" s="439"/>
      <c r="Y231" s="439"/>
      <c r="Z231" s="441"/>
      <c r="AA231" s="439"/>
      <c r="AB231" s="439"/>
      <c r="AC231" s="439"/>
      <c r="AD231" s="439"/>
      <c r="AE231" s="439"/>
      <c r="AF231" s="439"/>
      <c r="AG231" s="439"/>
      <c r="AH231" s="439"/>
      <c r="AI231" s="439"/>
      <c r="AJ231" s="439"/>
      <c r="AK231" s="439"/>
      <c r="AL231" s="439"/>
      <c r="AM231" s="439"/>
      <c r="AN231" s="439"/>
      <c r="AO231" s="439"/>
      <c r="AP231" s="439"/>
      <c r="AQ231" s="439"/>
      <c r="AR231" s="439"/>
      <c r="AS231" s="439"/>
      <c r="AT231" s="439"/>
      <c r="AU231" s="439"/>
      <c r="BE231" s="435"/>
      <c r="BK231" s="50"/>
      <c r="BM231" s="118"/>
      <c r="EE231" s="435"/>
    </row>
    <row r="232" spans="1:135" hidden="1">
      <c r="A232" s="446">
        <v>62</v>
      </c>
      <c r="B232" s="443" t="str">
        <f t="shared" si="10"/>
        <v>_</v>
      </c>
      <c r="C232" s="444" t="str">
        <f t="shared" ref="C232:F232" si="53">IF($F130=$CJ$11,I130,"")</f>
        <v/>
      </c>
      <c r="D232" s="444" t="str">
        <f t="shared" si="53"/>
        <v/>
      </c>
      <c r="E232" s="444" t="str">
        <f t="shared" si="53"/>
        <v/>
      </c>
      <c r="F232" s="444" t="str">
        <f t="shared" si="53"/>
        <v/>
      </c>
      <c r="G232" s="445" t="str">
        <f t="shared" si="12"/>
        <v/>
      </c>
      <c r="H232" s="445" t="str">
        <f t="shared" si="13"/>
        <v/>
      </c>
      <c r="I232" s="445" t="str">
        <f t="shared" si="9"/>
        <v xml:space="preserve">    </v>
      </c>
      <c r="J232" s="439"/>
      <c r="K232" s="439"/>
      <c r="L232" s="439"/>
      <c r="M232" s="439"/>
      <c r="N232" s="439"/>
      <c r="O232" s="439"/>
      <c r="P232" s="439"/>
      <c r="Q232" s="439"/>
      <c r="R232" s="439"/>
      <c r="S232" s="439"/>
      <c r="T232" s="439"/>
      <c r="U232" s="439"/>
      <c r="V232" s="439"/>
      <c r="W232" s="439"/>
      <c r="X232" s="439"/>
      <c r="Y232" s="439"/>
      <c r="Z232" s="441"/>
      <c r="AA232" s="439"/>
      <c r="AB232" s="439"/>
      <c r="AC232" s="439"/>
      <c r="AD232" s="439"/>
      <c r="AE232" s="439"/>
      <c r="AF232" s="439"/>
      <c r="AG232" s="439"/>
      <c r="AH232" s="439"/>
      <c r="AI232" s="439"/>
      <c r="AJ232" s="439"/>
      <c r="AK232" s="439"/>
      <c r="AL232" s="439"/>
      <c r="AM232" s="439"/>
      <c r="AN232" s="439"/>
      <c r="AO232" s="439"/>
      <c r="AP232" s="439"/>
      <c r="AQ232" s="439"/>
      <c r="AR232" s="439"/>
      <c r="AS232" s="439"/>
      <c r="AT232" s="439"/>
      <c r="AU232" s="439"/>
      <c r="BE232" s="435"/>
      <c r="BK232" s="50"/>
      <c r="BM232" s="118"/>
      <c r="EE232" s="435"/>
    </row>
    <row r="233" spans="1:135" hidden="1">
      <c r="A233" s="446">
        <v>63</v>
      </c>
      <c r="B233" s="443" t="str">
        <f t="shared" si="10"/>
        <v>_</v>
      </c>
      <c r="C233" s="444" t="str">
        <f t="shared" ref="C233:F233" si="54">IF($F131=$CJ$11,I131,"")</f>
        <v/>
      </c>
      <c r="D233" s="444" t="str">
        <f t="shared" si="54"/>
        <v/>
      </c>
      <c r="E233" s="444" t="str">
        <f t="shared" si="54"/>
        <v/>
      </c>
      <c r="F233" s="444" t="str">
        <f t="shared" si="54"/>
        <v/>
      </c>
      <c r="G233" s="445" t="str">
        <f t="shared" si="12"/>
        <v/>
      </c>
      <c r="H233" s="445" t="str">
        <f t="shared" si="13"/>
        <v/>
      </c>
      <c r="I233" s="445" t="str">
        <f t="shared" si="9"/>
        <v xml:space="preserve">    </v>
      </c>
      <c r="J233" s="439"/>
      <c r="K233" s="439"/>
      <c r="L233" s="439"/>
      <c r="M233" s="439"/>
      <c r="N233" s="439"/>
      <c r="O233" s="439"/>
      <c r="P233" s="439"/>
      <c r="Q233" s="439"/>
      <c r="R233" s="439"/>
      <c r="S233" s="439"/>
      <c r="T233" s="439"/>
      <c r="U233" s="439"/>
      <c r="V233" s="439"/>
      <c r="W233" s="439"/>
      <c r="X233" s="439"/>
      <c r="Y233" s="439"/>
      <c r="Z233" s="441"/>
      <c r="AA233" s="439"/>
      <c r="AB233" s="439"/>
      <c r="AC233" s="439"/>
      <c r="AD233" s="439"/>
      <c r="AE233" s="439"/>
      <c r="AF233" s="439"/>
      <c r="AG233" s="439"/>
      <c r="AH233" s="439"/>
      <c r="AI233" s="439"/>
      <c r="AJ233" s="439"/>
      <c r="AK233" s="439"/>
      <c r="AL233" s="439"/>
      <c r="AM233" s="439"/>
      <c r="AN233" s="439"/>
      <c r="AO233" s="439"/>
      <c r="AP233" s="439"/>
      <c r="AQ233" s="439"/>
      <c r="AR233" s="439"/>
      <c r="AS233" s="439"/>
      <c r="AT233" s="439"/>
      <c r="AU233" s="439"/>
      <c r="BE233" s="435"/>
      <c r="BK233" s="50"/>
      <c r="BM233" s="118"/>
      <c r="EE233" s="435"/>
    </row>
    <row r="234" spans="1:135" hidden="1">
      <c r="A234" s="446">
        <v>64</v>
      </c>
      <c r="B234" s="443" t="str">
        <f t="shared" si="10"/>
        <v>_</v>
      </c>
      <c r="C234" s="444" t="str">
        <f t="shared" ref="C234:F234" si="55">IF($F132=$CJ$11,I132,"")</f>
        <v/>
      </c>
      <c r="D234" s="444" t="str">
        <f t="shared" si="55"/>
        <v/>
      </c>
      <c r="E234" s="444" t="str">
        <f t="shared" si="55"/>
        <v/>
      </c>
      <c r="F234" s="444" t="str">
        <f t="shared" si="55"/>
        <v/>
      </c>
      <c r="G234" s="445" t="str">
        <f t="shared" si="12"/>
        <v/>
      </c>
      <c r="H234" s="445" t="str">
        <f t="shared" si="13"/>
        <v/>
      </c>
      <c r="I234" s="445" t="str">
        <f t="shared" si="9"/>
        <v xml:space="preserve">    </v>
      </c>
      <c r="J234" s="439"/>
      <c r="K234" s="439"/>
      <c r="L234" s="439"/>
      <c r="M234" s="439"/>
      <c r="N234" s="439"/>
      <c r="O234" s="439"/>
      <c r="P234" s="439"/>
      <c r="Q234" s="439"/>
      <c r="R234" s="439"/>
      <c r="S234" s="439"/>
      <c r="T234" s="439"/>
      <c r="U234" s="439"/>
      <c r="V234" s="439"/>
      <c r="W234" s="439"/>
      <c r="X234" s="439"/>
      <c r="Y234" s="439"/>
      <c r="Z234" s="441"/>
      <c r="AA234" s="439"/>
      <c r="AB234" s="439"/>
      <c r="AC234" s="439"/>
      <c r="AD234" s="439"/>
      <c r="AE234" s="439"/>
      <c r="AF234" s="439"/>
      <c r="AG234" s="439"/>
      <c r="AH234" s="439"/>
      <c r="AI234" s="439"/>
      <c r="AJ234" s="439"/>
      <c r="AK234" s="439"/>
      <c r="AL234" s="439"/>
      <c r="AM234" s="439"/>
      <c r="AN234" s="439"/>
      <c r="AO234" s="439"/>
      <c r="AP234" s="439"/>
      <c r="AQ234" s="439"/>
      <c r="AR234" s="439"/>
      <c r="AS234" s="439"/>
      <c r="AT234" s="439"/>
      <c r="AU234" s="439"/>
      <c r="BE234" s="435"/>
      <c r="BK234" s="50"/>
      <c r="BM234" s="118"/>
      <c r="EE234" s="435"/>
    </row>
    <row r="235" spans="1:135" hidden="1">
      <c r="A235" s="446">
        <v>65</v>
      </c>
      <c r="B235" s="443" t="str">
        <f t="shared" si="10"/>
        <v>_</v>
      </c>
      <c r="C235" s="444" t="str">
        <f t="shared" ref="C235:F235" si="56">IF($F133=$CJ$11,I133,"")</f>
        <v/>
      </c>
      <c r="D235" s="444" t="str">
        <f t="shared" si="56"/>
        <v/>
      </c>
      <c r="E235" s="444" t="str">
        <f t="shared" si="56"/>
        <v/>
      </c>
      <c r="F235" s="444" t="str">
        <f t="shared" si="56"/>
        <v/>
      </c>
      <c r="G235" s="445" t="str">
        <f t="shared" si="12"/>
        <v/>
      </c>
      <c r="H235" s="445" t="str">
        <f t="shared" si="13"/>
        <v/>
      </c>
      <c r="I235" s="445" t="str">
        <f t="shared" si="9"/>
        <v xml:space="preserve">    </v>
      </c>
      <c r="J235" s="439"/>
      <c r="K235" s="439"/>
      <c r="L235" s="439"/>
      <c r="M235" s="439"/>
      <c r="N235" s="439"/>
      <c r="O235" s="439"/>
      <c r="P235" s="439"/>
      <c r="Q235" s="439"/>
      <c r="R235" s="439"/>
      <c r="S235" s="439"/>
      <c r="T235" s="439"/>
      <c r="U235" s="439"/>
      <c r="V235" s="439"/>
      <c r="W235" s="439"/>
      <c r="X235" s="439"/>
      <c r="Y235" s="439"/>
      <c r="Z235" s="441"/>
      <c r="AA235" s="439"/>
      <c r="AB235" s="439"/>
      <c r="AC235" s="439"/>
      <c r="AD235" s="439"/>
      <c r="AE235" s="439"/>
      <c r="AF235" s="439"/>
      <c r="AG235" s="439"/>
      <c r="AH235" s="439"/>
      <c r="AI235" s="439"/>
      <c r="AJ235" s="439"/>
      <c r="AK235" s="439"/>
      <c r="AL235" s="439"/>
      <c r="AM235" s="439"/>
      <c r="AN235" s="439"/>
      <c r="AO235" s="439"/>
      <c r="AP235" s="439"/>
      <c r="AQ235" s="439"/>
      <c r="AR235" s="439"/>
      <c r="AS235" s="439"/>
      <c r="AT235" s="439"/>
      <c r="AU235" s="439"/>
      <c r="BE235" s="435"/>
      <c r="BK235" s="50"/>
      <c r="BM235" s="118"/>
      <c r="EE235" s="435"/>
    </row>
    <row r="236" spans="1:135" hidden="1">
      <c r="A236" s="446">
        <v>66</v>
      </c>
      <c r="B236" s="443" t="str">
        <f t="shared" si="10"/>
        <v>_</v>
      </c>
      <c r="C236" s="444" t="str">
        <f t="shared" ref="C236:F236" si="57">IF($F134=$CJ$11,I134,"")</f>
        <v/>
      </c>
      <c r="D236" s="444" t="str">
        <f t="shared" si="57"/>
        <v/>
      </c>
      <c r="E236" s="444" t="str">
        <f t="shared" si="57"/>
        <v/>
      </c>
      <c r="F236" s="444" t="str">
        <f t="shared" si="57"/>
        <v/>
      </c>
      <c r="G236" s="445" t="str">
        <f t="shared" si="12"/>
        <v/>
      </c>
      <c r="H236" s="445" t="str">
        <f t="shared" si="13"/>
        <v/>
      </c>
      <c r="I236" s="445" t="str">
        <f t="shared" ref="I236:I270" si="58">W134&amp;"    "</f>
        <v xml:space="preserve">    </v>
      </c>
      <c r="J236" s="439"/>
      <c r="K236" s="439"/>
      <c r="L236" s="439"/>
      <c r="M236" s="439"/>
      <c r="N236" s="439"/>
      <c r="O236" s="439"/>
      <c r="P236" s="439"/>
      <c r="Q236" s="439"/>
      <c r="R236" s="439"/>
      <c r="S236" s="439"/>
      <c r="T236" s="439"/>
      <c r="U236" s="439"/>
      <c r="V236" s="439"/>
      <c r="W236" s="439"/>
      <c r="X236" s="439"/>
      <c r="Y236" s="439"/>
      <c r="Z236" s="441"/>
      <c r="AA236" s="439"/>
      <c r="AB236" s="439"/>
      <c r="AC236" s="439"/>
      <c r="AD236" s="439"/>
      <c r="AE236" s="439"/>
      <c r="AF236" s="439"/>
      <c r="AG236" s="439"/>
      <c r="AH236" s="439"/>
      <c r="AI236" s="439"/>
      <c r="AJ236" s="439"/>
      <c r="AK236" s="439"/>
      <c r="AL236" s="439"/>
      <c r="AM236" s="439"/>
      <c r="AN236" s="439"/>
      <c r="AO236" s="439"/>
      <c r="AP236" s="439"/>
      <c r="AQ236" s="439"/>
      <c r="AR236" s="439"/>
      <c r="AS236" s="439"/>
      <c r="AT236" s="439"/>
      <c r="AU236" s="439"/>
      <c r="BE236" s="435"/>
      <c r="BK236" s="50"/>
      <c r="BM236" s="118"/>
      <c r="EE236" s="435"/>
    </row>
    <row r="237" spans="1:135" hidden="1">
      <c r="A237" s="446">
        <v>67</v>
      </c>
      <c r="B237" s="443" t="str">
        <f t="shared" si="10"/>
        <v>_</v>
      </c>
      <c r="C237" s="444" t="str">
        <f t="shared" ref="C237:F237" si="59">IF($F135=$CJ$11,I135,"")</f>
        <v/>
      </c>
      <c r="D237" s="444" t="str">
        <f t="shared" si="59"/>
        <v/>
      </c>
      <c r="E237" s="444" t="str">
        <f t="shared" si="59"/>
        <v/>
      </c>
      <c r="F237" s="444" t="str">
        <f t="shared" si="59"/>
        <v/>
      </c>
      <c r="G237" s="445" t="str">
        <f t="shared" si="12"/>
        <v/>
      </c>
      <c r="H237" s="445" t="str">
        <f t="shared" si="13"/>
        <v/>
      </c>
      <c r="I237" s="445" t="str">
        <f t="shared" si="58"/>
        <v xml:space="preserve">    </v>
      </c>
      <c r="J237" s="439"/>
      <c r="K237" s="439"/>
      <c r="L237" s="439"/>
      <c r="M237" s="439"/>
      <c r="N237" s="439"/>
      <c r="O237" s="439"/>
      <c r="P237" s="439"/>
      <c r="Q237" s="439"/>
      <c r="R237" s="439"/>
      <c r="S237" s="439"/>
      <c r="T237" s="439"/>
      <c r="U237" s="439"/>
      <c r="V237" s="439"/>
      <c r="W237" s="439"/>
      <c r="X237" s="439"/>
      <c r="Y237" s="439"/>
      <c r="Z237" s="441"/>
      <c r="AA237" s="439"/>
      <c r="AB237" s="439"/>
      <c r="AC237" s="439"/>
      <c r="AD237" s="439"/>
      <c r="AE237" s="439"/>
      <c r="AF237" s="439"/>
      <c r="AG237" s="439"/>
      <c r="AH237" s="439"/>
      <c r="AI237" s="439"/>
      <c r="AJ237" s="439"/>
      <c r="AK237" s="439"/>
      <c r="AL237" s="439"/>
      <c r="AM237" s="439"/>
      <c r="AN237" s="439"/>
      <c r="AO237" s="439"/>
      <c r="AP237" s="439"/>
      <c r="AQ237" s="439"/>
      <c r="AR237" s="439"/>
      <c r="AS237" s="439"/>
      <c r="AT237" s="439"/>
      <c r="AU237" s="439"/>
      <c r="BE237" s="435"/>
      <c r="BK237" s="50"/>
      <c r="BM237" s="118"/>
      <c r="EE237" s="435"/>
    </row>
    <row r="238" spans="1:135" hidden="1">
      <c r="A238" s="446">
        <v>68</v>
      </c>
      <c r="B238" s="443" t="str">
        <f t="shared" si="10"/>
        <v>_</v>
      </c>
      <c r="C238" s="444" t="str">
        <f t="shared" ref="C238:F238" si="60">IF($F136=$CJ$11,I136,"")</f>
        <v/>
      </c>
      <c r="D238" s="444" t="str">
        <f t="shared" si="60"/>
        <v/>
      </c>
      <c r="E238" s="444" t="str">
        <f t="shared" si="60"/>
        <v/>
      </c>
      <c r="F238" s="444" t="str">
        <f t="shared" si="60"/>
        <v/>
      </c>
      <c r="G238" s="445" t="str">
        <f t="shared" si="12"/>
        <v/>
      </c>
      <c r="H238" s="445" t="str">
        <f t="shared" si="13"/>
        <v/>
      </c>
      <c r="I238" s="445" t="str">
        <f t="shared" si="58"/>
        <v xml:space="preserve">    </v>
      </c>
      <c r="J238" s="439"/>
      <c r="K238" s="439"/>
      <c r="L238" s="439"/>
      <c r="M238" s="439"/>
      <c r="N238" s="439"/>
      <c r="O238" s="439"/>
      <c r="P238" s="439"/>
      <c r="Q238" s="439"/>
      <c r="R238" s="439"/>
      <c r="S238" s="439"/>
      <c r="T238" s="439"/>
      <c r="U238" s="439"/>
      <c r="V238" s="439"/>
      <c r="W238" s="439"/>
      <c r="X238" s="439"/>
      <c r="Y238" s="439"/>
      <c r="Z238" s="441"/>
      <c r="AA238" s="439"/>
      <c r="AB238" s="439"/>
      <c r="AC238" s="439"/>
      <c r="AD238" s="439"/>
      <c r="AE238" s="439"/>
      <c r="AF238" s="439"/>
      <c r="AG238" s="439"/>
      <c r="AH238" s="439"/>
      <c r="AI238" s="439"/>
      <c r="AJ238" s="439"/>
      <c r="AK238" s="439"/>
      <c r="AL238" s="439"/>
      <c r="AM238" s="439"/>
      <c r="AN238" s="439"/>
      <c r="AO238" s="439"/>
      <c r="AP238" s="439"/>
      <c r="AQ238" s="439"/>
      <c r="AR238" s="439"/>
      <c r="AS238" s="439"/>
      <c r="AT238" s="439"/>
      <c r="AU238" s="439"/>
      <c r="BE238" s="435"/>
      <c r="BK238" s="50"/>
      <c r="BM238" s="118"/>
      <c r="EE238" s="435"/>
    </row>
    <row r="239" spans="1:135" hidden="1">
      <c r="A239" s="446">
        <v>69</v>
      </c>
      <c r="B239" s="443" t="str">
        <f t="shared" si="10"/>
        <v>_</v>
      </c>
      <c r="C239" s="444" t="str">
        <f t="shared" ref="C239:F239" si="61">IF($F137=$CJ$11,I137,"")</f>
        <v/>
      </c>
      <c r="D239" s="444" t="str">
        <f t="shared" si="61"/>
        <v/>
      </c>
      <c r="E239" s="444" t="str">
        <f t="shared" si="61"/>
        <v/>
      </c>
      <c r="F239" s="444" t="str">
        <f t="shared" si="61"/>
        <v/>
      </c>
      <c r="G239" s="445" t="str">
        <f t="shared" si="12"/>
        <v/>
      </c>
      <c r="H239" s="445" t="str">
        <f t="shared" si="13"/>
        <v/>
      </c>
      <c r="I239" s="445" t="str">
        <f t="shared" si="58"/>
        <v xml:space="preserve">    </v>
      </c>
      <c r="J239" s="439"/>
      <c r="K239" s="439"/>
      <c r="L239" s="439"/>
      <c r="M239" s="439"/>
      <c r="N239" s="439"/>
      <c r="O239" s="439"/>
      <c r="P239" s="439"/>
      <c r="Q239" s="439"/>
      <c r="R239" s="439"/>
      <c r="S239" s="439"/>
      <c r="T239" s="439"/>
      <c r="U239" s="439"/>
      <c r="V239" s="439"/>
      <c r="W239" s="439"/>
      <c r="X239" s="439"/>
      <c r="Y239" s="439"/>
      <c r="Z239" s="441"/>
      <c r="AA239" s="439"/>
      <c r="AB239" s="439"/>
      <c r="AC239" s="439"/>
      <c r="AD239" s="439"/>
      <c r="AE239" s="439"/>
      <c r="AF239" s="439"/>
      <c r="AG239" s="439"/>
      <c r="AH239" s="439"/>
      <c r="AI239" s="439"/>
      <c r="AJ239" s="439"/>
      <c r="AK239" s="439"/>
      <c r="AL239" s="439"/>
      <c r="AM239" s="439"/>
      <c r="AN239" s="439"/>
      <c r="AO239" s="439"/>
      <c r="AP239" s="439"/>
      <c r="AQ239" s="439"/>
      <c r="AR239" s="439"/>
      <c r="AS239" s="439"/>
      <c r="AT239" s="439"/>
      <c r="AU239" s="439"/>
      <c r="BE239" s="435"/>
      <c r="BK239" s="50"/>
      <c r="BM239" s="118"/>
      <c r="EE239" s="435"/>
    </row>
    <row r="240" spans="1:135" hidden="1">
      <c r="A240" s="446">
        <v>70</v>
      </c>
      <c r="B240" s="443" t="str">
        <f t="shared" si="10"/>
        <v>_</v>
      </c>
      <c r="C240" s="444" t="str">
        <f t="shared" ref="C240:F240" si="62">IF($F138=$CJ$11,I138,"")</f>
        <v/>
      </c>
      <c r="D240" s="444" t="str">
        <f t="shared" si="62"/>
        <v/>
      </c>
      <c r="E240" s="444" t="str">
        <f t="shared" si="62"/>
        <v/>
      </c>
      <c r="F240" s="444" t="str">
        <f t="shared" si="62"/>
        <v/>
      </c>
      <c r="G240" s="445" t="str">
        <f t="shared" si="12"/>
        <v/>
      </c>
      <c r="H240" s="445" t="str">
        <f t="shared" si="13"/>
        <v/>
      </c>
      <c r="I240" s="445" t="str">
        <f t="shared" si="58"/>
        <v xml:space="preserve">    </v>
      </c>
      <c r="J240" s="439"/>
      <c r="K240" s="439"/>
      <c r="L240" s="439"/>
      <c r="M240" s="439"/>
      <c r="N240" s="439"/>
      <c r="O240" s="439"/>
      <c r="P240" s="439"/>
      <c r="Q240" s="439"/>
      <c r="R240" s="439"/>
      <c r="S240" s="439"/>
      <c r="T240" s="439"/>
      <c r="U240" s="439"/>
      <c r="V240" s="439"/>
      <c r="W240" s="439"/>
      <c r="X240" s="439"/>
      <c r="Y240" s="439"/>
      <c r="Z240" s="441"/>
      <c r="AA240" s="439"/>
      <c r="AB240" s="439"/>
      <c r="AC240" s="439"/>
      <c r="AD240" s="439"/>
      <c r="AE240" s="439"/>
      <c r="AF240" s="439"/>
      <c r="AG240" s="439"/>
      <c r="AH240" s="439"/>
      <c r="AI240" s="439"/>
      <c r="AJ240" s="439"/>
      <c r="AK240" s="439"/>
      <c r="AL240" s="439"/>
      <c r="AM240" s="439"/>
      <c r="AN240" s="439"/>
      <c r="AO240" s="439"/>
      <c r="AP240" s="439"/>
      <c r="AQ240" s="439"/>
      <c r="AR240" s="439"/>
      <c r="AS240" s="439"/>
      <c r="AT240" s="439"/>
      <c r="AU240" s="439"/>
      <c r="BE240" s="435"/>
      <c r="BK240" s="50"/>
      <c r="BM240" s="118"/>
      <c r="EE240" s="435"/>
    </row>
    <row r="241" spans="1:135" hidden="1">
      <c r="A241" s="446">
        <v>71</v>
      </c>
      <c r="B241" s="443" t="str">
        <f t="shared" si="10"/>
        <v>_</v>
      </c>
      <c r="C241" s="444" t="str">
        <f t="shared" ref="C241:F241" si="63">IF($F139=$CJ$11,I139,"")</f>
        <v/>
      </c>
      <c r="D241" s="444" t="str">
        <f t="shared" si="63"/>
        <v/>
      </c>
      <c r="E241" s="444" t="str">
        <f t="shared" si="63"/>
        <v/>
      </c>
      <c r="F241" s="444" t="str">
        <f t="shared" si="63"/>
        <v/>
      </c>
      <c r="G241" s="445" t="str">
        <f t="shared" si="12"/>
        <v/>
      </c>
      <c r="H241" s="445" t="str">
        <f t="shared" si="13"/>
        <v/>
      </c>
      <c r="I241" s="445" t="str">
        <f t="shared" si="58"/>
        <v xml:space="preserve">    </v>
      </c>
      <c r="J241" s="439"/>
      <c r="K241" s="439"/>
      <c r="L241" s="439"/>
      <c r="M241" s="439"/>
      <c r="N241" s="439"/>
      <c r="O241" s="439"/>
      <c r="P241" s="439"/>
      <c r="Q241" s="439"/>
      <c r="R241" s="439"/>
      <c r="S241" s="439"/>
      <c r="T241" s="439"/>
      <c r="U241" s="439"/>
      <c r="V241" s="439"/>
      <c r="W241" s="439"/>
      <c r="X241" s="439"/>
      <c r="Y241" s="439"/>
      <c r="Z241" s="441"/>
      <c r="AA241" s="439"/>
      <c r="AB241" s="439"/>
      <c r="AC241" s="439"/>
      <c r="AD241" s="439"/>
      <c r="AE241" s="439"/>
      <c r="AF241" s="439"/>
      <c r="AG241" s="439"/>
      <c r="AH241" s="439"/>
      <c r="AI241" s="439"/>
      <c r="AJ241" s="439"/>
      <c r="AK241" s="439"/>
      <c r="AL241" s="439"/>
      <c r="AM241" s="439"/>
      <c r="AN241" s="439"/>
      <c r="AO241" s="439"/>
      <c r="AP241" s="439"/>
      <c r="AQ241" s="439"/>
      <c r="AR241" s="439"/>
      <c r="AS241" s="439"/>
      <c r="AT241" s="439"/>
      <c r="AU241" s="439"/>
      <c r="BE241" s="435"/>
      <c r="BK241" s="50"/>
      <c r="BM241" s="118"/>
      <c r="EE241" s="435"/>
    </row>
    <row r="242" spans="1:135" hidden="1">
      <c r="A242" s="446">
        <v>72</v>
      </c>
      <c r="B242" s="443" t="str">
        <f t="shared" si="10"/>
        <v>_</v>
      </c>
      <c r="C242" s="444" t="str">
        <f t="shared" ref="C242:F242" si="64">IF($F140=$CJ$11,I140,"")</f>
        <v/>
      </c>
      <c r="D242" s="444" t="str">
        <f t="shared" si="64"/>
        <v/>
      </c>
      <c r="E242" s="444" t="str">
        <f t="shared" si="64"/>
        <v/>
      </c>
      <c r="F242" s="444" t="str">
        <f t="shared" si="64"/>
        <v/>
      </c>
      <c r="G242" s="445" t="str">
        <f t="shared" si="12"/>
        <v/>
      </c>
      <c r="H242" s="445" t="str">
        <f t="shared" si="13"/>
        <v/>
      </c>
      <c r="I242" s="445" t="str">
        <f t="shared" si="58"/>
        <v xml:space="preserve">    </v>
      </c>
      <c r="J242" s="439"/>
      <c r="K242" s="439"/>
      <c r="L242" s="439"/>
      <c r="M242" s="439"/>
      <c r="N242" s="439"/>
      <c r="O242" s="439"/>
      <c r="P242" s="439"/>
      <c r="Q242" s="439"/>
      <c r="R242" s="439"/>
      <c r="S242" s="439"/>
      <c r="T242" s="439"/>
      <c r="U242" s="439"/>
      <c r="V242" s="439"/>
      <c r="W242" s="439"/>
      <c r="X242" s="439"/>
      <c r="Y242" s="439"/>
      <c r="Z242" s="441"/>
      <c r="AA242" s="439"/>
      <c r="AB242" s="439"/>
      <c r="AC242" s="439"/>
      <c r="AD242" s="439"/>
      <c r="AE242" s="439"/>
      <c r="AF242" s="439"/>
      <c r="AG242" s="439"/>
      <c r="AH242" s="439"/>
      <c r="AI242" s="439"/>
      <c r="AJ242" s="439"/>
      <c r="AK242" s="439"/>
      <c r="AL242" s="439"/>
      <c r="AM242" s="439"/>
      <c r="AN242" s="439"/>
      <c r="AO242" s="439"/>
      <c r="AP242" s="439"/>
      <c r="AQ242" s="439"/>
      <c r="AR242" s="439"/>
      <c r="AS242" s="439"/>
      <c r="AT242" s="439"/>
      <c r="AU242" s="439"/>
      <c r="BE242" s="435"/>
      <c r="BK242" s="50"/>
      <c r="BM242" s="118"/>
      <c r="EE242" s="435"/>
    </row>
    <row r="243" spans="1:135" hidden="1">
      <c r="A243" s="446">
        <v>73</v>
      </c>
      <c r="B243" s="443" t="str">
        <f t="shared" si="10"/>
        <v>_</v>
      </c>
      <c r="C243" s="444" t="str">
        <f t="shared" ref="C243:F243" si="65">IF($F141=$CJ$11,I141,"")</f>
        <v/>
      </c>
      <c r="D243" s="444" t="str">
        <f t="shared" si="65"/>
        <v/>
      </c>
      <c r="E243" s="444" t="str">
        <f t="shared" si="65"/>
        <v/>
      </c>
      <c r="F243" s="444" t="str">
        <f t="shared" si="65"/>
        <v/>
      </c>
      <c r="G243" s="445" t="str">
        <f t="shared" si="12"/>
        <v/>
      </c>
      <c r="H243" s="445" t="str">
        <f t="shared" si="13"/>
        <v/>
      </c>
      <c r="I243" s="445" t="str">
        <f t="shared" si="58"/>
        <v xml:space="preserve">    </v>
      </c>
      <c r="J243" s="439"/>
      <c r="K243" s="439"/>
      <c r="L243" s="439"/>
      <c r="M243" s="439"/>
      <c r="N243" s="439"/>
      <c r="O243" s="439"/>
      <c r="P243" s="439"/>
      <c r="Q243" s="439"/>
      <c r="R243" s="439"/>
      <c r="S243" s="439"/>
      <c r="T243" s="439"/>
      <c r="U243" s="439"/>
      <c r="V243" s="439"/>
      <c r="W243" s="439"/>
      <c r="X243" s="439"/>
      <c r="Y243" s="439"/>
      <c r="Z243" s="441"/>
      <c r="AA243" s="439"/>
      <c r="AB243" s="439"/>
      <c r="AC243" s="439"/>
      <c r="AD243" s="439"/>
      <c r="AE243" s="439"/>
      <c r="AF243" s="439"/>
      <c r="AG243" s="439"/>
      <c r="AH243" s="439"/>
      <c r="AI243" s="439"/>
      <c r="AJ243" s="439"/>
      <c r="AK243" s="439"/>
      <c r="AL243" s="439"/>
      <c r="AM243" s="439"/>
      <c r="AN243" s="439"/>
      <c r="AO243" s="439"/>
      <c r="AP243" s="439"/>
      <c r="AQ243" s="439"/>
      <c r="AR243" s="439"/>
      <c r="AS243" s="439"/>
      <c r="AT243" s="439"/>
      <c r="AU243" s="439"/>
      <c r="BE243" s="435"/>
      <c r="BK243" s="50"/>
      <c r="BM243" s="118"/>
      <c r="EE243" s="435"/>
    </row>
    <row r="244" spans="1:135" hidden="1">
      <c r="A244" s="446">
        <v>74</v>
      </c>
      <c r="B244" s="443" t="str">
        <f t="shared" si="10"/>
        <v>_</v>
      </c>
      <c r="C244" s="444" t="str">
        <f t="shared" ref="C244:F244" si="66">IF($F142=$CJ$11,I142,"")</f>
        <v/>
      </c>
      <c r="D244" s="444" t="str">
        <f t="shared" si="66"/>
        <v/>
      </c>
      <c r="E244" s="444" t="str">
        <f t="shared" si="66"/>
        <v/>
      </c>
      <c r="F244" s="444" t="str">
        <f t="shared" si="66"/>
        <v/>
      </c>
      <c r="G244" s="445" t="str">
        <f t="shared" si="12"/>
        <v/>
      </c>
      <c r="H244" s="445" t="str">
        <f t="shared" si="13"/>
        <v/>
      </c>
      <c r="I244" s="445" t="str">
        <f t="shared" si="58"/>
        <v xml:space="preserve">    </v>
      </c>
      <c r="J244" s="439"/>
      <c r="K244" s="439"/>
      <c r="L244" s="439"/>
      <c r="M244" s="439"/>
      <c r="N244" s="439"/>
      <c r="O244" s="439"/>
      <c r="P244" s="439"/>
      <c r="Q244" s="439"/>
      <c r="R244" s="439"/>
      <c r="S244" s="439"/>
      <c r="T244" s="439"/>
      <c r="U244" s="439"/>
      <c r="V244" s="439"/>
      <c r="W244" s="439"/>
      <c r="X244" s="439"/>
      <c r="Y244" s="439"/>
      <c r="Z244" s="441"/>
      <c r="AA244" s="439"/>
      <c r="AB244" s="439"/>
      <c r="AC244" s="439"/>
      <c r="AD244" s="439"/>
      <c r="AE244" s="439"/>
      <c r="AF244" s="439"/>
      <c r="AG244" s="439"/>
      <c r="AH244" s="439"/>
      <c r="AI244" s="439"/>
      <c r="AJ244" s="439"/>
      <c r="AK244" s="439"/>
      <c r="AL244" s="439"/>
      <c r="AM244" s="439"/>
      <c r="AN244" s="439"/>
      <c r="AO244" s="439"/>
      <c r="AP244" s="439"/>
      <c r="AQ244" s="439"/>
      <c r="AR244" s="439"/>
      <c r="AS244" s="439"/>
      <c r="AT244" s="439"/>
      <c r="AU244" s="439"/>
      <c r="BE244" s="435"/>
      <c r="BK244" s="50"/>
      <c r="BM244" s="118"/>
      <c r="EE244" s="435"/>
    </row>
    <row r="245" spans="1:135" hidden="1">
      <c r="A245" s="446">
        <v>75</v>
      </c>
      <c r="B245" s="443" t="str">
        <f t="shared" si="10"/>
        <v>_</v>
      </c>
      <c r="C245" s="444" t="str">
        <f t="shared" ref="C245:F245" si="67">IF($F143=$CJ$11,I143,"")</f>
        <v/>
      </c>
      <c r="D245" s="444" t="str">
        <f t="shared" si="67"/>
        <v/>
      </c>
      <c r="E245" s="444" t="str">
        <f t="shared" si="67"/>
        <v/>
      </c>
      <c r="F245" s="444" t="str">
        <f t="shared" si="67"/>
        <v/>
      </c>
      <c r="G245" s="445" t="str">
        <f t="shared" si="12"/>
        <v/>
      </c>
      <c r="H245" s="445" t="str">
        <f t="shared" si="13"/>
        <v/>
      </c>
      <c r="I245" s="445" t="str">
        <f t="shared" si="58"/>
        <v xml:space="preserve">    </v>
      </c>
      <c r="J245" s="439"/>
      <c r="K245" s="439"/>
      <c r="L245" s="439"/>
      <c r="M245" s="439"/>
      <c r="N245" s="439"/>
      <c r="O245" s="439"/>
      <c r="P245" s="439"/>
      <c r="Q245" s="439"/>
      <c r="R245" s="439"/>
      <c r="S245" s="439"/>
      <c r="T245" s="439"/>
      <c r="U245" s="439"/>
      <c r="V245" s="439"/>
      <c r="W245" s="439"/>
      <c r="X245" s="439"/>
      <c r="Y245" s="439"/>
      <c r="Z245" s="441"/>
      <c r="AA245" s="439"/>
      <c r="AB245" s="439"/>
      <c r="AC245" s="439"/>
      <c r="AD245" s="439"/>
      <c r="AE245" s="439"/>
      <c r="AF245" s="439"/>
      <c r="AG245" s="439"/>
      <c r="AH245" s="439"/>
      <c r="AI245" s="439"/>
      <c r="AJ245" s="439"/>
      <c r="AK245" s="439"/>
      <c r="AL245" s="439"/>
      <c r="AM245" s="439"/>
      <c r="AN245" s="439"/>
      <c r="AO245" s="439"/>
      <c r="AP245" s="439"/>
      <c r="AQ245" s="439"/>
      <c r="AR245" s="439"/>
      <c r="AS245" s="439"/>
      <c r="AT245" s="439"/>
      <c r="AU245" s="439"/>
      <c r="BE245" s="435"/>
      <c r="BK245" s="50"/>
      <c r="BM245" s="118"/>
      <c r="EE245" s="435"/>
    </row>
    <row r="246" spans="1:135" hidden="1">
      <c r="A246" s="446">
        <v>76</v>
      </c>
      <c r="B246" s="443" t="str">
        <f t="shared" si="10"/>
        <v>_</v>
      </c>
      <c r="C246" s="444" t="str">
        <f t="shared" ref="C246:F246" si="68">IF($F144=$CJ$11,I144,"")</f>
        <v/>
      </c>
      <c r="D246" s="444" t="str">
        <f t="shared" si="68"/>
        <v/>
      </c>
      <c r="E246" s="444" t="str">
        <f t="shared" si="68"/>
        <v/>
      </c>
      <c r="F246" s="444" t="str">
        <f t="shared" si="68"/>
        <v/>
      </c>
      <c r="G246" s="445" t="str">
        <f t="shared" si="12"/>
        <v/>
      </c>
      <c r="H246" s="445" t="str">
        <f t="shared" si="13"/>
        <v/>
      </c>
      <c r="I246" s="445" t="str">
        <f t="shared" si="58"/>
        <v xml:space="preserve">    </v>
      </c>
      <c r="J246" s="439"/>
      <c r="K246" s="439"/>
      <c r="L246" s="439"/>
      <c r="M246" s="439"/>
      <c r="N246" s="439"/>
      <c r="O246" s="439"/>
      <c r="P246" s="439"/>
      <c r="Q246" s="439"/>
      <c r="R246" s="439"/>
      <c r="S246" s="439"/>
      <c r="T246" s="439"/>
      <c r="U246" s="439"/>
      <c r="V246" s="439"/>
      <c r="W246" s="439"/>
      <c r="X246" s="439"/>
      <c r="Y246" s="439"/>
      <c r="Z246" s="441"/>
      <c r="AA246" s="439"/>
      <c r="AB246" s="439"/>
      <c r="AC246" s="439"/>
      <c r="AD246" s="439"/>
      <c r="AE246" s="439"/>
      <c r="AF246" s="439"/>
      <c r="AG246" s="439"/>
      <c r="AH246" s="439"/>
      <c r="AI246" s="439"/>
      <c r="AJ246" s="439"/>
      <c r="AK246" s="439"/>
      <c r="AL246" s="439"/>
      <c r="AM246" s="439"/>
      <c r="AN246" s="439"/>
      <c r="AO246" s="439"/>
      <c r="AP246" s="439"/>
      <c r="AQ246" s="439"/>
      <c r="AR246" s="439"/>
      <c r="AS246" s="439"/>
      <c r="AT246" s="439"/>
      <c r="AU246" s="439"/>
      <c r="BE246" s="435"/>
      <c r="BK246" s="50"/>
      <c r="BM246" s="118"/>
      <c r="EE246" s="435"/>
    </row>
    <row r="247" spans="1:135" hidden="1">
      <c r="A247" s="446">
        <v>77</v>
      </c>
      <c r="B247" s="443" t="str">
        <f t="shared" si="10"/>
        <v>_</v>
      </c>
      <c r="C247" s="444" t="str">
        <f t="shared" ref="C247:F247" si="69">IF($F145=$CJ$11,I145,"")</f>
        <v/>
      </c>
      <c r="D247" s="444" t="str">
        <f t="shared" si="69"/>
        <v/>
      </c>
      <c r="E247" s="444" t="str">
        <f t="shared" si="69"/>
        <v/>
      </c>
      <c r="F247" s="444" t="str">
        <f t="shared" si="69"/>
        <v/>
      </c>
      <c r="G247" s="445" t="str">
        <f t="shared" si="12"/>
        <v/>
      </c>
      <c r="H247" s="445" t="str">
        <f t="shared" si="13"/>
        <v/>
      </c>
      <c r="I247" s="445" t="str">
        <f t="shared" si="58"/>
        <v xml:space="preserve">    </v>
      </c>
      <c r="J247" s="439"/>
      <c r="K247" s="439"/>
      <c r="L247" s="439"/>
      <c r="M247" s="439"/>
      <c r="N247" s="439"/>
      <c r="O247" s="439"/>
      <c r="P247" s="439"/>
      <c r="Q247" s="439"/>
      <c r="R247" s="439"/>
      <c r="S247" s="439"/>
      <c r="T247" s="439"/>
      <c r="U247" s="439"/>
      <c r="V247" s="439"/>
      <c r="W247" s="439"/>
      <c r="X247" s="439"/>
      <c r="Y247" s="439"/>
      <c r="Z247" s="441"/>
      <c r="AA247" s="439"/>
      <c r="AB247" s="439"/>
      <c r="AC247" s="439"/>
      <c r="AD247" s="439"/>
      <c r="AE247" s="439"/>
      <c r="AF247" s="439"/>
      <c r="AG247" s="439"/>
      <c r="AH247" s="439"/>
      <c r="AI247" s="439"/>
      <c r="AJ247" s="439"/>
      <c r="AK247" s="439"/>
      <c r="AL247" s="439"/>
      <c r="AM247" s="439"/>
      <c r="AN247" s="439"/>
      <c r="AO247" s="439"/>
      <c r="AP247" s="439"/>
      <c r="AQ247" s="439"/>
      <c r="AR247" s="439"/>
      <c r="AS247" s="439"/>
      <c r="AT247" s="439"/>
      <c r="AU247" s="439"/>
      <c r="BE247" s="435"/>
      <c r="BK247" s="50"/>
      <c r="BM247" s="118"/>
      <c r="EE247" s="435"/>
    </row>
    <row r="248" spans="1:135" hidden="1">
      <c r="A248" s="446">
        <v>78</v>
      </c>
      <c r="B248" s="443" t="str">
        <f t="shared" si="10"/>
        <v>_</v>
      </c>
      <c r="C248" s="444" t="str">
        <f t="shared" ref="C248:F248" si="70">IF($F146=$CJ$11,I146,"")</f>
        <v/>
      </c>
      <c r="D248" s="444" t="str">
        <f t="shared" si="70"/>
        <v/>
      </c>
      <c r="E248" s="444" t="str">
        <f t="shared" si="70"/>
        <v/>
      </c>
      <c r="F248" s="444" t="str">
        <f t="shared" si="70"/>
        <v/>
      </c>
      <c r="G248" s="445" t="str">
        <f t="shared" si="12"/>
        <v/>
      </c>
      <c r="H248" s="445" t="str">
        <f t="shared" si="13"/>
        <v/>
      </c>
      <c r="I248" s="445" t="str">
        <f t="shared" si="58"/>
        <v xml:space="preserve">    </v>
      </c>
      <c r="J248" s="439"/>
      <c r="K248" s="439"/>
      <c r="L248" s="439"/>
      <c r="M248" s="439"/>
      <c r="N248" s="439"/>
      <c r="O248" s="439"/>
      <c r="P248" s="439"/>
      <c r="Q248" s="439"/>
      <c r="R248" s="439"/>
      <c r="S248" s="439"/>
      <c r="T248" s="439"/>
      <c r="U248" s="439"/>
      <c r="V248" s="439"/>
      <c r="W248" s="439"/>
      <c r="X248" s="439"/>
      <c r="Y248" s="439"/>
      <c r="Z248" s="441"/>
      <c r="AA248" s="439"/>
      <c r="AB248" s="439"/>
      <c r="AC248" s="439"/>
      <c r="AD248" s="439"/>
      <c r="AE248" s="439"/>
      <c r="AF248" s="439"/>
      <c r="AG248" s="439"/>
      <c r="AH248" s="439"/>
      <c r="AI248" s="439"/>
      <c r="AJ248" s="439"/>
      <c r="AK248" s="439"/>
      <c r="AL248" s="439"/>
      <c r="AM248" s="439"/>
      <c r="AN248" s="439"/>
      <c r="AO248" s="439"/>
      <c r="AP248" s="439"/>
      <c r="AQ248" s="439"/>
      <c r="AR248" s="439"/>
      <c r="AS248" s="439"/>
      <c r="AT248" s="439"/>
      <c r="AU248" s="439"/>
      <c r="BE248" s="435"/>
      <c r="BK248" s="50"/>
      <c r="BM248" s="118"/>
      <c r="EE248" s="435"/>
    </row>
    <row r="249" spans="1:135" hidden="1">
      <c r="A249" s="446">
        <v>79</v>
      </c>
      <c r="B249" s="443" t="str">
        <f t="shared" si="10"/>
        <v>_</v>
      </c>
      <c r="C249" s="444" t="str">
        <f t="shared" ref="C249:F249" si="71">IF($F147=$CJ$11,I147,"")</f>
        <v/>
      </c>
      <c r="D249" s="444" t="str">
        <f t="shared" si="71"/>
        <v/>
      </c>
      <c r="E249" s="444" t="str">
        <f t="shared" si="71"/>
        <v/>
      </c>
      <c r="F249" s="444" t="str">
        <f t="shared" si="71"/>
        <v/>
      </c>
      <c r="G249" s="445" t="str">
        <f t="shared" si="12"/>
        <v/>
      </c>
      <c r="H249" s="445" t="str">
        <f t="shared" si="13"/>
        <v/>
      </c>
      <c r="I249" s="445" t="str">
        <f t="shared" si="58"/>
        <v xml:space="preserve">    </v>
      </c>
      <c r="J249" s="439"/>
      <c r="K249" s="439"/>
      <c r="L249" s="439"/>
      <c r="M249" s="439"/>
      <c r="N249" s="439"/>
      <c r="O249" s="439"/>
      <c r="P249" s="439"/>
      <c r="Q249" s="439"/>
      <c r="R249" s="439"/>
      <c r="S249" s="439"/>
      <c r="T249" s="439"/>
      <c r="U249" s="439"/>
      <c r="V249" s="439"/>
      <c r="W249" s="439"/>
      <c r="X249" s="439"/>
      <c r="Y249" s="439"/>
      <c r="Z249" s="441"/>
      <c r="AA249" s="439"/>
      <c r="AB249" s="439"/>
      <c r="AC249" s="439"/>
      <c r="AD249" s="439"/>
      <c r="AE249" s="439"/>
      <c r="AF249" s="439"/>
      <c r="AG249" s="439"/>
      <c r="AH249" s="439"/>
      <c r="AI249" s="439"/>
      <c r="AJ249" s="439"/>
      <c r="AK249" s="439"/>
      <c r="AL249" s="439"/>
      <c r="AM249" s="439"/>
      <c r="AN249" s="439"/>
      <c r="AO249" s="439"/>
      <c r="AP249" s="439"/>
      <c r="AQ249" s="439"/>
      <c r="AR249" s="439"/>
      <c r="AS249" s="439"/>
      <c r="AT249" s="439"/>
      <c r="AU249" s="439"/>
      <c r="BE249" s="435"/>
      <c r="BK249" s="50"/>
      <c r="BM249" s="118"/>
      <c r="EE249" s="435"/>
    </row>
    <row r="250" spans="1:135" hidden="1">
      <c r="A250" s="446">
        <v>80</v>
      </c>
      <c r="B250" s="443" t="str">
        <f t="shared" si="10"/>
        <v>_</v>
      </c>
      <c r="C250" s="444" t="str">
        <f t="shared" ref="C250:F250" si="72">IF($F148=$CJ$11,I148,"")</f>
        <v/>
      </c>
      <c r="D250" s="444" t="str">
        <f t="shared" si="72"/>
        <v/>
      </c>
      <c r="E250" s="444" t="str">
        <f t="shared" si="72"/>
        <v/>
      </c>
      <c r="F250" s="444" t="str">
        <f t="shared" si="72"/>
        <v/>
      </c>
      <c r="G250" s="445" t="str">
        <f t="shared" si="12"/>
        <v/>
      </c>
      <c r="H250" s="445" t="str">
        <f t="shared" si="13"/>
        <v/>
      </c>
      <c r="I250" s="445" t="str">
        <f t="shared" si="58"/>
        <v xml:space="preserve">    </v>
      </c>
      <c r="J250" s="439"/>
      <c r="K250" s="439"/>
      <c r="L250" s="439"/>
      <c r="M250" s="439"/>
      <c r="N250" s="439"/>
      <c r="O250" s="439"/>
      <c r="P250" s="439"/>
      <c r="Q250" s="439"/>
      <c r="R250" s="439"/>
      <c r="S250" s="439"/>
      <c r="T250" s="439"/>
      <c r="U250" s="439"/>
      <c r="V250" s="439"/>
      <c r="W250" s="439"/>
      <c r="X250" s="439"/>
      <c r="Y250" s="439"/>
      <c r="Z250" s="441"/>
      <c r="AA250" s="439"/>
      <c r="AB250" s="439"/>
      <c r="AC250" s="439"/>
      <c r="AD250" s="439"/>
      <c r="AE250" s="439"/>
      <c r="AF250" s="439"/>
      <c r="AG250" s="439"/>
      <c r="AH250" s="439"/>
      <c r="AI250" s="439"/>
      <c r="AJ250" s="439"/>
      <c r="AK250" s="439"/>
      <c r="AL250" s="439"/>
      <c r="AM250" s="439"/>
      <c r="AN250" s="439"/>
      <c r="AO250" s="439"/>
      <c r="AP250" s="439"/>
      <c r="AQ250" s="439"/>
      <c r="AR250" s="439"/>
      <c r="AS250" s="439"/>
      <c r="AT250" s="439"/>
      <c r="AU250" s="439"/>
      <c r="BE250" s="435"/>
      <c r="BK250" s="50"/>
      <c r="BM250" s="118"/>
      <c r="EE250" s="435"/>
    </row>
    <row r="251" spans="1:135" hidden="1">
      <c r="A251" s="446">
        <v>81</v>
      </c>
      <c r="B251" s="443" t="str">
        <f t="shared" si="10"/>
        <v>_</v>
      </c>
      <c r="C251" s="444" t="str">
        <f t="shared" ref="C251:F251" si="73">IF($F149=$CJ$11,I149,"")</f>
        <v/>
      </c>
      <c r="D251" s="444" t="str">
        <f t="shared" si="73"/>
        <v/>
      </c>
      <c r="E251" s="444" t="str">
        <f t="shared" si="73"/>
        <v/>
      </c>
      <c r="F251" s="444" t="str">
        <f t="shared" si="73"/>
        <v/>
      </c>
      <c r="G251" s="445" t="str">
        <f t="shared" si="12"/>
        <v/>
      </c>
      <c r="H251" s="445" t="str">
        <f t="shared" si="13"/>
        <v/>
      </c>
      <c r="I251" s="445" t="str">
        <f t="shared" si="58"/>
        <v xml:space="preserve">    </v>
      </c>
      <c r="J251" s="439"/>
      <c r="K251" s="439"/>
      <c r="L251" s="439"/>
      <c r="M251" s="439"/>
      <c r="N251" s="439"/>
      <c r="O251" s="439"/>
      <c r="P251" s="439"/>
      <c r="Q251" s="439"/>
      <c r="R251" s="439"/>
      <c r="S251" s="439"/>
      <c r="T251" s="439"/>
      <c r="U251" s="439"/>
      <c r="V251" s="439"/>
      <c r="W251" s="439"/>
      <c r="X251" s="439"/>
      <c r="Y251" s="439"/>
      <c r="Z251" s="441"/>
      <c r="AA251" s="439"/>
      <c r="AB251" s="439"/>
      <c r="AC251" s="439"/>
      <c r="AD251" s="439"/>
      <c r="AE251" s="439"/>
      <c r="AF251" s="439"/>
      <c r="AG251" s="439"/>
      <c r="AH251" s="439"/>
      <c r="AI251" s="439"/>
      <c r="AJ251" s="439"/>
      <c r="AK251" s="439"/>
      <c r="AL251" s="439"/>
      <c r="AM251" s="439"/>
      <c r="AN251" s="439"/>
      <c r="AO251" s="439"/>
      <c r="AP251" s="439"/>
      <c r="AQ251" s="439"/>
      <c r="AR251" s="439"/>
      <c r="AS251" s="439"/>
      <c r="AT251" s="439"/>
      <c r="AU251" s="439"/>
      <c r="BE251" s="435"/>
      <c r="BK251" s="50"/>
      <c r="BM251" s="118"/>
      <c r="EE251" s="435"/>
    </row>
    <row r="252" spans="1:135" hidden="1">
      <c r="A252" s="446">
        <v>82</v>
      </c>
      <c r="B252" s="443" t="str">
        <f t="shared" si="10"/>
        <v>_</v>
      </c>
      <c r="C252" s="444" t="str">
        <f t="shared" ref="C252:F252" si="74">IF($F150=$CJ$11,I150,"")</f>
        <v/>
      </c>
      <c r="D252" s="444" t="str">
        <f t="shared" si="74"/>
        <v/>
      </c>
      <c r="E252" s="444" t="str">
        <f t="shared" si="74"/>
        <v/>
      </c>
      <c r="F252" s="444" t="str">
        <f t="shared" si="74"/>
        <v/>
      </c>
      <c r="G252" s="445" t="str">
        <f t="shared" si="12"/>
        <v/>
      </c>
      <c r="H252" s="445" t="str">
        <f t="shared" si="13"/>
        <v/>
      </c>
      <c r="I252" s="445" t="str">
        <f t="shared" si="58"/>
        <v xml:space="preserve">    </v>
      </c>
      <c r="J252" s="439"/>
      <c r="K252" s="439"/>
      <c r="L252" s="439"/>
      <c r="M252" s="439"/>
      <c r="N252" s="439"/>
      <c r="O252" s="439"/>
      <c r="P252" s="439"/>
      <c r="Q252" s="439"/>
      <c r="R252" s="439"/>
      <c r="S252" s="439"/>
      <c r="T252" s="439"/>
      <c r="U252" s="439"/>
      <c r="V252" s="439"/>
      <c r="W252" s="439"/>
      <c r="X252" s="439"/>
      <c r="Y252" s="439"/>
      <c r="Z252" s="441"/>
      <c r="AA252" s="439"/>
      <c r="AB252" s="439"/>
      <c r="AC252" s="439"/>
      <c r="AD252" s="439"/>
      <c r="AE252" s="439"/>
      <c r="AF252" s="439"/>
      <c r="AG252" s="439"/>
      <c r="AH252" s="439"/>
      <c r="AI252" s="439"/>
      <c r="AJ252" s="439"/>
      <c r="AK252" s="439"/>
      <c r="AL252" s="439"/>
      <c r="AM252" s="439"/>
      <c r="AN252" s="439"/>
      <c r="AO252" s="439"/>
      <c r="AP252" s="439"/>
      <c r="AQ252" s="439"/>
      <c r="AR252" s="439"/>
      <c r="AS252" s="439"/>
      <c r="AT252" s="439"/>
      <c r="AU252" s="439"/>
      <c r="BE252" s="435"/>
      <c r="BK252" s="50"/>
      <c r="BM252" s="118"/>
      <c r="EE252" s="435"/>
    </row>
    <row r="253" spans="1:135" hidden="1">
      <c r="A253" s="446">
        <v>83</v>
      </c>
      <c r="B253" s="443" t="str">
        <f t="shared" si="10"/>
        <v>_</v>
      </c>
      <c r="C253" s="444" t="str">
        <f t="shared" ref="C253:F253" si="75">IF($F151=$CJ$11,I151,"")</f>
        <v/>
      </c>
      <c r="D253" s="444" t="str">
        <f t="shared" si="75"/>
        <v/>
      </c>
      <c r="E253" s="444" t="str">
        <f t="shared" si="75"/>
        <v/>
      </c>
      <c r="F253" s="444" t="str">
        <f t="shared" si="75"/>
        <v/>
      </c>
      <c r="G253" s="445" t="str">
        <f t="shared" si="12"/>
        <v/>
      </c>
      <c r="H253" s="445" t="str">
        <f t="shared" si="13"/>
        <v/>
      </c>
      <c r="I253" s="445" t="str">
        <f t="shared" si="58"/>
        <v xml:space="preserve">    </v>
      </c>
      <c r="J253" s="439"/>
      <c r="K253" s="439"/>
      <c r="L253" s="439"/>
      <c r="M253" s="439"/>
      <c r="N253" s="439"/>
      <c r="O253" s="439"/>
      <c r="P253" s="439"/>
      <c r="Q253" s="439"/>
      <c r="R253" s="439"/>
      <c r="S253" s="439"/>
      <c r="T253" s="439"/>
      <c r="U253" s="439"/>
      <c r="V253" s="439"/>
      <c r="W253" s="439"/>
      <c r="X253" s="439"/>
      <c r="Y253" s="439"/>
      <c r="Z253" s="441"/>
      <c r="AA253" s="439"/>
      <c r="AB253" s="439"/>
      <c r="AC253" s="439"/>
      <c r="AD253" s="439"/>
      <c r="AE253" s="439"/>
      <c r="AF253" s="439"/>
      <c r="AG253" s="439"/>
      <c r="AH253" s="439"/>
      <c r="AI253" s="439"/>
      <c r="AJ253" s="439"/>
      <c r="AK253" s="439"/>
      <c r="AL253" s="439"/>
      <c r="AM253" s="439"/>
      <c r="AN253" s="439"/>
      <c r="AO253" s="439"/>
      <c r="AP253" s="439"/>
      <c r="AQ253" s="439"/>
      <c r="AR253" s="439"/>
      <c r="AS253" s="439"/>
      <c r="AT253" s="439"/>
      <c r="AU253" s="439"/>
      <c r="BE253" s="435"/>
      <c r="BK253" s="50"/>
      <c r="BM253" s="118"/>
      <c r="EE253" s="435"/>
    </row>
    <row r="254" spans="1:135" hidden="1">
      <c r="A254" s="446">
        <v>84</v>
      </c>
      <c r="B254" s="443" t="str">
        <f t="shared" si="10"/>
        <v>_</v>
      </c>
      <c r="C254" s="444" t="str">
        <f t="shared" ref="C254:F254" si="76">IF($F152=$CJ$11,I152,"")</f>
        <v/>
      </c>
      <c r="D254" s="444" t="str">
        <f t="shared" si="76"/>
        <v/>
      </c>
      <c r="E254" s="444" t="str">
        <f t="shared" si="76"/>
        <v/>
      </c>
      <c r="F254" s="444" t="str">
        <f t="shared" si="76"/>
        <v/>
      </c>
      <c r="G254" s="445" t="str">
        <f t="shared" si="12"/>
        <v/>
      </c>
      <c r="H254" s="445" t="str">
        <f t="shared" si="13"/>
        <v/>
      </c>
      <c r="I254" s="445" t="str">
        <f t="shared" si="58"/>
        <v xml:space="preserve">    </v>
      </c>
      <c r="J254" s="439"/>
      <c r="K254" s="439"/>
      <c r="L254" s="439"/>
      <c r="M254" s="439"/>
      <c r="N254" s="439"/>
      <c r="O254" s="439"/>
      <c r="P254" s="439"/>
      <c r="Q254" s="439"/>
      <c r="R254" s="439"/>
      <c r="S254" s="439"/>
      <c r="T254" s="439"/>
      <c r="U254" s="439"/>
      <c r="V254" s="439"/>
      <c r="W254" s="439"/>
      <c r="X254" s="439"/>
      <c r="Y254" s="439"/>
      <c r="Z254" s="441"/>
      <c r="AA254" s="439"/>
      <c r="AB254" s="439"/>
      <c r="AC254" s="439"/>
      <c r="AD254" s="439"/>
      <c r="AE254" s="439"/>
      <c r="AF254" s="439"/>
      <c r="AG254" s="439"/>
      <c r="AH254" s="439"/>
      <c r="AI254" s="439"/>
      <c r="AJ254" s="439"/>
      <c r="AK254" s="439"/>
      <c r="AL254" s="439"/>
      <c r="AM254" s="439"/>
      <c r="AN254" s="439"/>
      <c r="AO254" s="439"/>
      <c r="AP254" s="439"/>
      <c r="AQ254" s="439"/>
      <c r="AR254" s="439"/>
      <c r="AS254" s="439"/>
      <c r="AT254" s="439"/>
      <c r="AU254" s="439"/>
      <c r="BE254" s="435"/>
      <c r="BK254" s="50"/>
      <c r="BM254" s="118"/>
      <c r="EE254" s="435"/>
    </row>
    <row r="255" spans="1:135" hidden="1">
      <c r="A255" s="446">
        <v>85</v>
      </c>
      <c r="B255" s="443" t="str">
        <f t="shared" si="10"/>
        <v>_</v>
      </c>
      <c r="C255" s="444" t="str">
        <f t="shared" ref="C255:F255" si="77">IF($F153=$CJ$11,I153,"")</f>
        <v/>
      </c>
      <c r="D255" s="444" t="str">
        <f t="shared" si="77"/>
        <v/>
      </c>
      <c r="E255" s="444" t="str">
        <f t="shared" si="77"/>
        <v/>
      </c>
      <c r="F255" s="444" t="str">
        <f t="shared" si="77"/>
        <v/>
      </c>
      <c r="G255" s="445" t="str">
        <f t="shared" si="12"/>
        <v/>
      </c>
      <c r="H255" s="445" t="str">
        <f t="shared" si="13"/>
        <v/>
      </c>
      <c r="I255" s="445" t="str">
        <f t="shared" si="58"/>
        <v xml:space="preserve">    </v>
      </c>
      <c r="J255" s="439"/>
      <c r="K255" s="439"/>
      <c r="L255" s="439"/>
      <c r="M255" s="439"/>
      <c r="N255" s="439"/>
      <c r="O255" s="439"/>
      <c r="P255" s="439"/>
      <c r="Q255" s="439"/>
      <c r="R255" s="439"/>
      <c r="S255" s="439"/>
      <c r="T255" s="439"/>
      <c r="U255" s="439"/>
      <c r="V255" s="439"/>
      <c r="W255" s="439"/>
      <c r="X255" s="439"/>
      <c r="Y255" s="439"/>
      <c r="Z255" s="441"/>
      <c r="AA255" s="439"/>
      <c r="AB255" s="439"/>
      <c r="AC255" s="439"/>
      <c r="AD255" s="439"/>
      <c r="AE255" s="439"/>
      <c r="AF255" s="439"/>
      <c r="AG255" s="439"/>
      <c r="AH255" s="439"/>
      <c r="AI255" s="439"/>
      <c r="AJ255" s="439"/>
      <c r="AK255" s="439"/>
      <c r="AL255" s="439"/>
      <c r="AM255" s="439"/>
      <c r="AN255" s="439"/>
      <c r="AO255" s="439"/>
      <c r="AP255" s="439"/>
      <c r="AQ255" s="439"/>
      <c r="AR255" s="439"/>
      <c r="AS255" s="439"/>
      <c r="AT255" s="439"/>
      <c r="AU255" s="439"/>
      <c r="BE255" s="435"/>
      <c r="BK255" s="50"/>
      <c r="BM255" s="118"/>
      <c r="EE255" s="435"/>
    </row>
    <row r="256" spans="1:135" hidden="1">
      <c r="A256" s="446">
        <v>86</v>
      </c>
      <c r="B256" s="443" t="str">
        <f t="shared" ref="B256:B261" si="78">F154&amp;"_"&amp;G154&amp;C256</f>
        <v>_</v>
      </c>
      <c r="C256" s="444" t="str">
        <f t="shared" ref="C256:F256" si="79">IF($F154=$CJ$11,I154,"")</f>
        <v/>
      </c>
      <c r="D256" s="444" t="str">
        <f t="shared" si="79"/>
        <v/>
      </c>
      <c r="E256" s="444" t="str">
        <f t="shared" si="79"/>
        <v/>
      </c>
      <c r="F256" s="444" t="str">
        <f t="shared" si="79"/>
        <v/>
      </c>
      <c r="G256" s="445" t="str">
        <f t="shared" ref="G256:G261" si="80">IF(OR($F154=$CP$6,$F154=$CP$7,$F154=$CP$8),":"&amp;M154&amp;"/    ","")</f>
        <v/>
      </c>
      <c r="H256" s="445" t="str">
        <f t="shared" ref="H256:H261" si="81">IF(ISTEXT(V154)=FALSE,"",V154&amp;"")</f>
        <v/>
      </c>
      <c r="I256" s="445" t="str">
        <f t="shared" si="58"/>
        <v xml:space="preserve">    </v>
      </c>
      <c r="J256" s="439"/>
      <c r="K256" s="439"/>
      <c r="L256" s="439"/>
      <c r="M256" s="439"/>
      <c r="N256" s="439"/>
      <c r="O256" s="439"/>
      <c r="P256" s="439"/>
      <c r="Q256" s="439"/>
      <c r="R256" s="439"/>
      <c r="S256" s="439"/>
      <c r="T256" s="439"/>
      <c r="U256" s="439"/>
      <c r="V256" s="439"/>
      <c r="W256" s="439"/>
      <c r="X256" s="439"/>
      <c r="Y256" s="439"/>
      <c r="Z256" s="441"/>
      <c r="AA256" s="439"/>
      <c r="AB256" s="439"/>
      <c r="AC256" s="439"/>
      <c r="AD256" s="439"/>
      <c r="AE256" s="439"/>
      <c r="AF256" s="439"/>
      <c r="AG256" s="439"/>
      <c r="AH256" s="439"/>
      <c r="AI256" s="439"/>
      <c r="AJ256" s="439"/>
      <c r="AK256" s="439"/>
      <c r="AL256" s="439"/>
      <c r="AM256" s="439"/>
      <c r="AN256" s="439"/>
      <c r="AO256" s="439"/>
      <c r="AP256" s="439"/>
      <c r="AQ256" s="439"/>
      <c r="AR256" s="439"/>
      <c r="AS256" s="439"/>
      <c r="AT256" s="439"/>
      <c r="AU256" s="439"/>
      <c r="BE256" s="435"/>
      <c r="BK256" s="50"/>
      <c r="BM256" s="118"/>
      <c r="EE256" s="435"/>
    </row>
    <row r="257" spans="1:135" hidden="1">
      <c r="A257" s="446">
        <v>87</v>
      </c>
      <c r="B257" s="443" t="str">
        <f t="shared" si="78"/>
        <v>_</v>
      </c>
      <c r="C257" s="444" t="str">
        <f t="shared" ref="C257:F257" si="82">IF($F155=$CJ$11,I155,"")</f>
        <v/>
      </c>
      <c r="D257" s="444" t="str">
        <f t="shared" si="82"/>
        <v/>
      </c>
      <c r="E257" s="444" t="str">
        <f t="shared" si="82"/>
        <v/>
      </c>
      <c r="F257" s="444" t="str">
        <f t="shared" si="82"/>
        <v/>
      </c>
      <c r="G257" s="445" t="str">
        <f t="shared" si="80"/>
        <v/>
      </c>
      <c r="H257" s="445" t="str">
        <f t="shared" si="81"/>
        <v/>
      </c>
      <c r="I257" s="445" t="str">
        <f t="shared" si="58"/>
        <v xml:space="preserve">    </v>
      </c>
      <c r="J257" s="439"/>
      <c r="K257" s="439"/>
      <c r="L257" s="439"/>
      <c r="M257" s="439"/>
      <c r="N257" s="439"/>
      <c r="O257" s="439"/>
      <c r="P257" s="439"/>
      <c r="Q257" s="439"/>
      <c r="R257" s="439"/>
      <c r="S257" s="439"/>
      <c r="T257" s="439"/>
      <c r="U257" s="439"/>
      <c r="V257" s="439"/>
      <c r="W257" s="439"/>
      <c r="X257" s="439"/>
      <c r="Y257" s="439"/>
      <c r="Z257" s="441"/>
      <c r="AA257" s="439"/>
      <c r="AB257" s="439"/>
      <c r="AC257" s="439"/>
      <c r="AD257" s="439"/>
      <c r="AE257" s="439"/>
      <c r="AF257" s="439"/>
      <c r="AG257" s="439"/>
      <c r="AH257" s="439"/>
      <c r="AI257" s="439"/>
      <c r="AJ257" s="439"/>
      <c r="AK257" s="439"/>
      <c r="AL257" s="439"/>
      <c r="AM257" s="439"/>
      <c r="AN257" s="439"/>
      <c r="AO257" s="439"/>
      <c r="AP257" s="439"/>
      <c r="AQ257" s="439"/>
      <c r="AR257" s="439"/>
      <c r="AS257" s="439"/>
      <c r="AT257" s="439"/>
      <c r="AU257" s="439"/>
      <c r="BE257" s="435"/>
      <c r="BK257" s="50"/>
      <c r="BM257" s="118"/>
      <c r="EE257" s="435"/>
    </row>
    <row r="258" spans="1:135" hidden="1">
      <c r="A258" s="446">
        <v>88</v>
      </c>
      <c r="B258" s="443" t="str">
        <f t="shared" si="78"/>
        <v>_</v>
      </c>
      <c r="C258" s="444" t="str">
        <f t="shared" ref="C258:F258" si="83">IF($F156=$CJ$11,I156,"")</f>
        <v/>
      </c>
      <c r="D258" s="444" t="str">
        <f t="shared" si="83"/>
        <v/>
      </c>
      <c r="E258" s="444" t="str">
        <f t="shared" si="83"/>
        <v/>
      </c>
      <c r="F258" s="444" t="str">
        <f t="shared" si="83"/>
        <v/>
      </c>
      <c r="G258" s="445" t="str">
        <f t="shared" si="80"/>
        <v/>
      </c>
      <c r="H258" s="445" t="str">
        <f t="shared" si="81"/>
        <v/>
      </c>
      <c r="I258" s="445" t="str">
        <f t="shared" si="58"/>
        <v xml:space="preserve">    </v>
      </c>
      <c r="J258" s="439"/>
      <c r="K258" s="439"/>
      <c r="L258" s="439"/>
      <c r="M258" s="439"/>
      <c r="N258" s="439"/>
      <c r="O258" s="439"/>
      <c r="P258" s="439"/>
      <c r="Q258" s="439"/>
      <c r="R258" s="439"/>
      <c r="S258" s="439"/>
      <c r="T258" s="439"/>
      <c r="U258" s="439"/>
      <c r="V258" s="439"/>
      <c r="W258" s="439"/>
      <c r="X258" s="439"/>
      <c r="Y258" s="439"/>
      <c r="Z258" s="441"/>
      <c r="AA258" s="439"/>
      <c r="AB258" s="439"/>
      <c r="AC258" s="439"/>
      <c r="AD258" s="439"/>
      <c r="AE258" s="439"/>
      <c r="AF258" s="439"/>
      <c r="AG258" s="439"/>
      <c r="AH258" s="439"/>
      <c r="AI258" s="439"/>
      <c r="AJ258" s="439"/>
      <c r="AK258" s="439"/>
      <c r="AL258" s="439"/>
      <c r="AM258" s="439"/>
      <c r="AN258" s="439"/>
      <c r="AO258" s="439"/>
      <c r="AP258" s="439"/>
      <c r="AQ258" s="439"/>
      <c r="AR258" s="439"/>
      <c r="AS258" s="439"/>
      <c r="AT258" s="439"/>
      <c r="AU258" s="439"/>
      <c r="BE258" s="435"/>
      <c r="BK258" s="50"/>
      <c r="BM258" s="118"/>
      <c r="EE258" s="435"/>
    </row>
    <row r="259" spans="1:135" hidden="1">
      <c r="A259" s="446">
        <v>89</v>
      </c>
      <c r="B259" s="443" t="str">
        <f t="shared" si="78"/>
        <v>_</v>
      </c>
      <c r="C259" s="444" t="str">
        <f t="shared" ref="C259:F259" si="84">IF($F157=$CJ$11,I157,"")</f>
        <v/>
      </c>
      <c r="D259" s="444" t="str">
        <f t="shared" si="84"/>
        <v/>
      </c>
      <c r="E259" s="444" t="str">
        <f t="shared" si="84"/>
        <v/>
      </c>
      <c r="F259" s="444" t="str">
        <f t="shared" si="84"/>
        <v/>
      </c>
      <c r="G259" s="445" t="str">
        <f t="shared" si="80"/>
        <v/>
      </c>
      <c r="H259" s="445" t="str">
        <f t="shared" si="81"/>
        <v/>
      </c>
      <c r="I259" s="445" t="str">
        <f t="shared" si="58"/>
        <v xml:space="preserve">    </v>
      </c>
      <c r="J259" s="439"/>
      <c r="K259" s="439"/>
      <c r="L259" s="439"/>
      <c r="M259" s="439"/>
      <c r="N259" s="439"/>
      <c r="O259" s="439"/>
      <c r="P259" s="439"/>
      <c r="Q259" s="439"/>
      <c r="R259" s="439"/>
      <c r="S259" s="439"/>
      <c r="T259" s="439"/>
      <c r="U259" s="439"/>
      <c r="V259" s="439"/>
      <c r="W259" s="439"/>
      <c r="X259" s="439"/>
      <c r="Y259" s="439"/>
      <c r="Z259" s="441"/>
      <c r="AA259" s="439"/>
      <c r="AB259" s="439"/>
      <c r="AC259" s="439"/>
      <c r="AD259" s="439"/>
      <c r="AE259" s="439"/>
      <c r="AF259" s="439"/>
      <c r="AG259" s="439"/>
      <c r="AH259" s="439"/>
      <c r="AI259" s="439"/>
      <c r="AJ259" s="439"/>
      <c r="AK259" s="439"/>
      <c r="AL259" s="439"/>
      <c r="AM259" s="439"/>
      <c r="AN259" s="439"/>
      <c r="AO259" s="439"/>
      <c r="AP259" s="439"/>
      <c r="AQ259" s="439"/>
      <c r="AR259" s="439"/>
      <c r="AS259" s="439"/>
      <c r="AT259" s="439"/>
      <c r="AU259" s="439"/>
      <c r="BE259" s="435"/>
      <c r="BK259" s="50"/>
      <c r="BM259" s="118"/>
      <c r="EE259" s="435"/>
    </row>
    <row r="260" spans="1:135" hidden="1">
      <c r="A260" s="446">
        <v>90</v>
      </c>
      <c r="B260" s="443" t="str">
        <f t="shared" si="78"/>
        <v>_</v>
      </c>
      <c r="C260" s="444" t="str">
        <f t="shared" ref="C260:F260" si="85">IF($F158=$CJ$11,I158,"")</f>
        <v/>
      </c>
      <c r="D260" s="444" t="str">
        <f t="shared" si="85"/>
        <v/>
      </c>
      <c r="E260" s="444" t="str">
        <f t="shared" si="85"/>
        <v/>
      </c>
      <c r="F260" s="444" t="str">
        <f t="shared" si="85"/>
        <v/>
      </c>
      <c r="G260" s="445" t="str">
        <f t="shared" si="80"/>
        <v/>
      </c>
      <c r="H260" s="445" t="str">
        <f t="shared" si="81"/>
        <v/>
      </c>
      <c r="I260" s="445" t="str">
        <f t="shared" si="58"/>
        <v xml:space="preserve">    </v>
      </c>
      <c r="J260" s="439"/>
      <c r="K260" s="439"/>
      <c r="L260" s="439"/>
      <c r="M260" s="439"/>
      <c r="N260" s="439"/>
      <c r="O260" s="439"/>
      <c r="P260" s="439"/>
      <c r="Q260" s="439"/>
      <c r="R260" s="439"/>
      <c r="S260" s="439"/>
      <c r="T260" s="439"/>
      <c r="U260" s="439"/>
      <c r="V260" s="439"/>
      <c r="W260" s="439"/>
      <c r="X260" s="439"/>
      <c r="Y260" s="439"/>
      <c r="Z260" s="441"/>
      <c r="AA260" s="439"/>
      <c r="AB260" s="439"/>
      <c r="AC260" s="439"/>
      <c r="AD260" s="439"/>
      <c r="AE260" s="439"/>
      <c r="AF260" s="439"/>
      <c r="AG260" s="439"/>
      <c r="AH260" s="439"/>
      <c r="AI260" s="439"/>
      <c r="AJ260" s="439"/>
      <c r="AK260" s="439"/>
      <c r="AL260" s="439"/>
      <c r="AM260" s="439"/>
      <c r="AN260" s="439"/>
      <c r="AO260" s="439"/>
      <c r="AP260" s="439"/>
      <c r="AQ260" s="439"/>
      <c r="AR260" s="439"/>
      <c r="AS260" s="439"/>
      <c r="AT260" s="439"/>
      <c r="AU260" s="439"/>
      <c r="BE260" s="435"/>
      <c r="BK260" s="50"/>
      <c r="BM260" s="118"/>
      <c r="EE260" s="435"/>
    </row>
    <row r="261" spans="1:135" hidden="1">
      <c r="A261" s="446">
        <v>91</v>
      </c>
      <c r="B261" s="443" t="str">
        <f t="shared" si="78"/>
        <v>_</v>
      </c>
      <c r="C261" s="444" t="str">
        <f t="shared" ref="C261:F261" si="86">IF($F159=$CJ$11,I159,"")</f>
        <v/>
      </c>
      <c r="D261" s="444" t="str">
        <f t="shared" si="86"/>
        <v/>
      </c>
      <c r="E261" s="444" t="str">
        <f t="shared" si="86"/>
        <v/>
      </c>
      <c r="F261" s="444" t="str">
        <f t="shared" si="86"/>
        <v/>
      </c>
      <c r="G261" s="445" t="str">
        <f t="shared" si="80"/>
        <v/>
      </c>
      <c r="H261" s="445" t="str">
        <f t="shared" si="81"/>
        <v/>
      </c>
      <c r="I261" s="445" t="str">
        <f t="shared" si="58"/>
        <v xml:space="preserve">    </v>
      </c>
      <c r="J261" s="439"/>
      <c r="K261" s="439"/>
      <c r="L261" s="439"/>
      <c r="M261" s="439"/>
      <c r="N261" s="439"/>
      <c r="O261" s="439"/>
      <c r="P261" s="439"/>
      <c r="Q261" s="439"/>
      <c r="R261" s="439"/>
      <c r="S261" s="439"/>
      <c r="T261" s="439"/>
      <c r="U261" s="439"/>
      <c r="V261" s="439"/>
      <c r="W261" s="439"/>
      <c r="X261" s="439"/>
      <c r="Y261" s="439"/>
      <c r="Z261" s="441"/>
      <c r="AA261" s="439"/>
      <c r="AB261" s="439"/>
      <c r="AC261" s="439"/>
      <c r="AD261" s="439"/>
      <c r="AE261" s="439"/>
      <c r="AF261" s="439"/>
      <c r="AG261" s="439"/>
      <c r="AH261" s="439"/>
      <c r="AI261" s="439"/>
      <c r="AJ261" s="439"/>
      <c r="AK261" s="439"/>
      <c r="AL261" s="439"/>
      <c r="AM261" s="439"/>
      <c r="AN261" s="439"/>
      <c r="AO261" s="439"/>
      <c r="AP261" s="439"/>
      <c r="AQ261" s="439"/>
      <c r="AR261" s="439"/>
      <c r="AS261" s="439"/>
      <c r="AT261" s="439"/>
      <c r="AU261" s="439"/>
      <c r="BE261" s="435"/>
      <c r="BK261" s="50"/>
      <c r="BM261" s="118"/>
      <c r="EE261" s="435"/>
    </row>
    <row r="262" spans="1:135" hidden="1">
      <c r="A262" s="446">
        <v>92</v>
      </c>
      <c r="B262" s="443" t="str">
        <f t="shared" ref="B262:B270" si="87">F160&amp;"_"&amp;G160&amp;C262</f>
        <v>_</v>
      </c>
      <c r="C262" s="444" t="str">
        <f t="shared" ref="C262:C270" si="88">IF($F160=$CJ$11,I160,"")</f>
        <v/>
      </c>
      <c r="D262" s="444" t="str">
        <f t="shared" ref="D262:D270" si="89">IF($F160=$CJ$11,J160,"")</f>
        <v/>
      </c>
      <c r="E262" s="444" t="str">
        <f t="shared" ref="E262:E270" si="90">IF($F160=$CJ$11,K160,"")</f>
        <v/>
      </c>
      <c r="F262" s="444" t="str">
        <f t="shared" ref="F262:F270" si="91">IF($F160=$CJ$11,L160,"")</f>
        <v/>
      </c>
      <c r="G262" s="445" t="str">
        <f t="shared" ref="G262:G270" si="92">IF(OR($F160=$CP$6,$F160=$CP$7,$F160=$CP$8),":"&amp;M160&amp;"/    ","")</f>
        <v/>
      </c>
      <c r="H262" s="445" t="str">
        <f t="shared" ref="H262:H270" si="93">IF(ISTEXT(V160)=FALSE,"",V160&amp;"")</f>
        <v/>
      </c>
      <c r="I262" s="445" t="str">
        <f t="shared" si="58"/>
        <v xml:space="preserve">    </v>
      </c>
      <c r="J262" s="439"/>
      <c r="K262" s="439"/>
      <c r="L262" s="439"/>
      <c r="M262" s="439"/>
      <c r="N262" s="439"/>
      <c r="O262" s="439"/>
      <c r="P262" s="439"/>
      <c r="Q262" s="439"/>
      <c r="R262" s="439"/>
      <c r="S262" s="439"/>
      <c r="T262" s="439"/>
      <c r="U262" s="439"/>
      <c r="V262" s="439"/>
      <c r="W262" s="439"/>
      <c r="X262" s="439"/>
      <c r="Y262" s="439"/>
      <c r="Z262" s="441"/>
      <c r="AA262" s="439"/>
      <c r="AB262" s="439"/>
      <c r="AC262" s="439"/>
      <c r="AD262" s="439"/>
      <c r="AE262" s="439"/>
      <c r="AF262" s="439"/>
      <c r="AG262" s="439"/>
      <c r="AH262" s="439"/>
      <c r="AI262" s="439"/>
      <c r="AJ262" s="439"/>
      <c r="AK262" s="439"/>
      <c r="AL262" s="439"/>
      <c r="AM262" s="439"/>
      <c r="AN262" s="439"/>
      <c r="AO262" s="439"/>
      <c r="AP262" s="439"/>
      <c r="AQ262" s="439"/>
      <c r="AR262" s="439"/>
      <c r="AS262" s="439"/>
      <c r="AT262" s="439"/>
      <c r="AU262" s="439"/>
      <c r="BE262" s="435"/>
      <c r="BK262" s="50"/>
      <c r="BM262" s="118"/>
      <c r="EE262" s="435"/>
    </row>
    <row r="263" spans="1:135" hidden="1">
      <c r="A263" s="446">
        <v>93</v>
      </c>
      <c r="B263" s="443" t="str">
        <f t="shared" si="87"/>
        <v>_</v>
      </c>
      <c r="C263" s="444" t="str">
        <f t="shared" si="88"/>
        <v/>
      </c>
      <c r="D263" s="444" t="str">
        <f t="shared" si="89"/>
        <v/>
      </c>
      <c r="E263" s="444" t="str">
        <f t="shared" si="90"/>
        <v/>
      </c>
      <c r="F263" s="444" t="str">
        <f t="shared" si="91"/>
        <v/>
      </c>
      <c r="G263" s="445" t="str">
        <f t="shared" si="92"/>
        <v/>
      </c>
      <c r="H263" s="445" t="str">
        <f t="shared" si="93"/>
        <v/>
      </c>
      <c r="I263" s="445" t="str">
        <f t="shared" si="58"/>
        <v xml:space="preserve">    </v>
      </c>
      <c r="J263" s="439"/>
      <c r="K263" s="439"/>
      <c r="L263" s="439"/>
      <c r="M263" s="439"/>
      <c r="N263" s="439"/>
      <c r="O263" s="439"/>
      <c r="P263" s="439"/>
      <c r="Q263" s="439"/>
      <c r="R263" s="439"/>
      <c r="S263" s="439"/>
      <c r="T263" s="439"/>
      <c r="U263" s="439"/>
      <c r="V263" s="439"/>
      <c r="W263" s="439"/>
      <c r="X263" s="439"/>
      <c r="Y263" s="439"/>
      <c r="Z263" s="441"/>
      <c r="AA263" s="439"/>
      <c r="AB263" s="439"/>
      <c r="AC263" s="439"/>
      <c r="AD263" s="439"/>
      <c r="AE263" s="439"/>
      <c r="AF263" s="439"/>
      <c r="AG263" s="439"/>
      <c r="AH263" s="439"/>
      <c r="AI263" s="439"/>
      <c r="AJ263" s="439"/>
      <c r="AK263" s="439"/>
      <c r="AL263" s="439"/>
      <c r="AM263" s="439"/>
      <c r="AN263" s="439"/>
      <c r="AO263" s="439"/>
      <c r="AP263" s="439"/>
      <c r="AQ263" s="439"/>
      <c r="AR263" s="439"/>
      <c r="AS263" s="439"/>
      <c r="AT263" s="439"/>
      <c r="AU263" s="439"/>
      <c r="BE263" s="435"/>
      <c r="BK263" s="50"/>
      <c r="BM263" s="118"/>
      <c r="EE263" s="435"/>
    </row>
    <row r="264" spans="1:135" hidden="1">
      <c r="A264" s="446">
        <v>94</v>
      </c>
      <c r="B264" s="443" t="str">
        <f t="shared" si="87"/>
        <v>_</v>
      </c>
      <c r="C264" s="444" t="str">
        <f t="shared" si="88"/>
        <v/>
      </c>
      <c r="D264" s="444" t="str">
        <f t="shared" si="89"/>
        <v/>
      </c>
      <c r="E264" s="444" t="str">
        <f t="shared" si="90"/>
        <v/>
      </c>
      <c r="F264" s="444" t="str">
        <f t="shared" si="91"/>
        <v/>
      </c>
      <c r="G264" s="445" t="str">
        <f t="shared" si="92"/>
        <v/>
      </c>
      <c r="H264" s="445" t="str">
        <f t="shared" si="93"/>
        <v/>
      </c>
      <c r="I264" s="445" t="str">
        <f t="shared" si="58"/>
        <v xml:space="preserve">    </v>
      </c>
      <c r="J264" s="439"/>
      <c r="K264" s="439"/>
      <c r="L264" s="439"/>
      <c r="M264" s="439"/>
      <c r="N264" s="439"/>
      <c r="O264" s="439"/>
      <c r="P264" s="439"/>
      <c r="Q264" s="439"/>
      <c r="R264" s="439"/>
      <c r="S264" s="439"/>
      <c r="T264" s="439"/>
      <c r="U264" s="439"/>
      <c r="V264" s="439"/>
      <c r="W264" s="439"/>
      <c r="X264" s="439"/>
      <c r="Y264" s="439"/>
      <c r="Z264" s="441"/>
      <c r="AA264" s="439"/>
      <c r="AB264" s="439"/>
      <c r="AC264" s="439"/>
      <c r="AD264" s="439"/>
      <c r="AE264" s="439"/>
      <c r="AF264" s="439"/>
      <c r="AG264" s="439"/>
      <c r="AH264" s="439"/>
      <c r="AI264" s="439"/>
      <c r="AJ264" s="439"/>
      <c r="AK264" s="439"/>
      <c r="AL264" s="439"/>
      <c r="AM264" s="439"/>
      <c r="AN264" s="439"/>
      <c r="AO264" s="439"/>
      <c r="AP264" s="439"/>
      <c r="AQ264" s="439"/>
      <c r="AR264" s="439"/>
      <c r="AS264" s="439"/>
      <c r="AT264" s="439"/>
      <c r="AU264" s="439"/>
      <c r="BE264" s="435"/>
      <c r="BK264" s="50"/>
      <c r="BM264" s="118"/>
      <c r="EE264" s="435"/>
    </row>
    <row r="265" spans="1:135" hidden="1">
      <c r="A265" s="446">
        <v>95</v>
      </c>
      <c r="B265" s="443" t="str">
        <f t="shared" si="87"/>
        <v>_</v>
      </c>
      <c r="C265" s="444" t="str">
        <f t="shared" si="88"/>
        <v/>
      </c>
      <c r="D265" s="444" t="str">
        <f t="shared" si="89"/>
        <v/>
      </c>
      <c r="E265" s="444" t="str">
        <f t="shared" si="90"/>
        <v/>
      </c>
      <c r="F265" s="444" t="str">
        <f t="shared" si="91"/>
        <v/>
      </c>
      <c r="G265" s="445" t="str">
        <f t="shared" si="92"/>
        <v/>
      </c>
      <c r="H265" s="445" t="str">
        <f t="shared" si="93"/>
        <v/>
      </c>
      <c r="I265" s="445" t="str">
        <f t="shared" si="58"/>
        <v xml:space="preserve">    </v>
      </c>
      <c r="J265" s="439"/>
      <c r="K265" s="439"/>
      <c r="L265" s="439"/>
      <c r="M265" s="439"/>
      <c r="N265" s="439"/>
      <c r="O265" s="439"/>
      <c r="P265" s="439"/>
      <c r="Q265" s="439"/>
      <c r="R265" s="439"/>
      <c r="S265" s="439"/>
      <c r="T265" s="439"/>
      <c r="U265" s="439"/>
      <c r="V265" s="439"/>
      <c r="W265" s="439"/>
      <c r="X265" s="439"/>
      <c r="Y265" s="439"/>
      <c r="Z265" s="441"/>
      <c r="AA265" s="439"/>
      <c r="AB265" s="439"/>
      <c r="AC265" s="439"/>
      <c r="AD265" s="439"/>
      <c r="AE265" s="439"/>
      <c r="AF265" s="439"/>
      <c r="AG265" s="439"/>
      <c r="AH265" s="439"/>
      <c r="AI265" s="439"/>
      <c r="AJ265" s="439"/>
      <c r="AK265" s="439"/>
      <c r="AL265" s="439"/>
      <c r="AM265" s="439"/>
      <c r="AN265" s="439"/>
      <c r="AO265" s="439"/>
      <c r="AP265" s="439"/>
      <c r="AQ265" s="439"/>
      <c r="AR265" s="439"/>
      <c r="AS265" s="439"/>
      <c r="AT265" s="439"/>
      <c r="AU265" s="439"/>
      <c r="BE265" s="435"/>
      <c r="BK265" s="50"/>
      <c r="BM265" s="118"/>
      <c r="EE265" s="435"/>
    </row>
    <row r="266" spans="1:135" hidden="1">
      <c r="A266" s="446">
        <v>96</v>
      </c>
      <c r="B266" s="443" t="str">
        <f t="shared" si="87"/>
        <v>_</v>
      </c>
      <c r="C266" s="444" t="str">
        <f t="shared" si="88"/>
        <v/>
      </c>
      <c r="D266" s="444" t="str">
        <f t="shared" si="89"/>
        <v/>
      </c>
      <c r="E266" s="444" t="str">
        <f t="shared" si="90"/>
        <v/>
      </c>
      <c r="F266" s="444" t="str">
        <f t="shared" si="91"/>
        <v/>
      </c>
      <c r="G266" s="445" t="str">
        <f t="shared" si="92"/>
        <v/>
      </c>
      <c r="H266" s="445" t="str">
        <f t="shared" si="93"/>
        <v/>
      </c>
      <c r="I266" s="445" t="str">
        <f t="shared" si="58"/>
        <v xml:space="preserve">    </v>
      </c>
      <c r="J266" s="439"/>
      <c r="K266" s="439"/>
      <c r="L266" s="439"/>
      <c r="M266" s="439"/>
      <c r="N266" s="439"/>
      <c r="O266" s="439"/>
      <c r="P266" s="439"/>
      <c r="Q266" s="439"/>
      <c r="R266" s="439"/>
      <c r="S266" s="439"/>
      <c r="T266" s="439"/>
      <c r="U266" s="439"/>
      <c r="V266" s="439"/>
      <c r="W266" s="439"/>
      <c r="X266" s="439"/>
      <c r="Y266" s="439"/>
      <c r="Z266" s="441"/>
      <c r="AA266" s="439"/>
      <c r="AB266" s="439"/>
      <c r="AC266" s="439"/>
      <c r="AD266" s="439"/>
      <c r="AE266" s="439"/>
      <c r="AF266" s="439"/>
      <c r="AG266" s="439"/>
      <c r="AH266" s="439"/>
      <c r="AI266" s="439"/>
      <c r="AJ266" s="439"/>
      <c r="AK266" s="439"/>
      <c r="AL266" s="439"/>
      <c r="AM266" s="439"/>
      <c r="AN266" s="439"/>
      <c r="AO266" s="439"/>
      <c r="AP266" s="439"/>
      <c r="AQ266" s="439"/>
      <c r="AR266" s="439"/>
      <c r="AS266" s="439"/>
      <c r="AT266" s="439"/>
      <c r="AU266" s="439"/>
      <c r="BE266" s="435"/>
      <c r="BK266" s="50"/>
      <c r="BM266" s="118"/>
      <c r="EE266" s="435"/>
    </row>
    <row r="267" spans="1:135" hidden="1">
      <c r="A267" s="446">
        <v>97</v>
      </c>
      <c r="B267" s="443" t="str">
        <f t="shared" si="87"/>
        <v>_</v>
      </c>
      <c r="C267" s="444" t="str">
        <f t="shared" si="88"/>
        <v/>
      </c>
      <c r="D267" s="444" t="str">
        <f t="shared" si="89"/>
        <v/>
      </c>
      <c r="E267" s="444" t="str">
        <f t="shared" si="90"/>
        <v/>
      </c>
      <c r="F267" s="444" t="str">
        <f t="shared" si="91"/>
        <v/>
      </c>
      <c r="G267" s="445" t="str">
        <f t="shared" si="92"/>
        <v/>
      </c>
      <c r="H267" s="445" t="str">
        <f t="shared" si="93"/>
        <v/>
      </c>
      <c r="I267" s="445" t="str">
        <f t="shared" si="58"/>
        <v xml:space="preserve">    </v>
      </c>
      <c r="J267" s="439"/>
      <c r="K267" s="439"/>
      <c r="L267" s="439"/>
      <c r="M267" s="439"/>
      <c r="N267" s="439"/>
      <c r="O267" s="439"/>
      <c r="P267" s="439"/>
      <c r="Q267" s="439"/>
      <c r="R267" s="439"/>
      <c r="S267" s="439"/>
      <c r="T267" s="439"/>
      <c r="U267" s="439"/>
      <c r="V267" s="439"/>
      <c r="W267" s="439"/>
      <c r="X267" s="439"/>
      <c r="Y267" s="439"/>
      <c r="Z267" s="441"/>
      <c r="AA267" s="439"/>
      <c r="AB267" s="439"/>
      <c r="AC267" s="439"/>
      <c r="AD267" s="439"/>
      <c r="AE267" s="439"/>
      <c r="AF267" s="439"/>
      <c r="AG267" s="439"/>
      <c r="AH267" s="439"/>
      <c r="AI267" s="439"/>
      <c r="AJ267" s="439"/>
      <c r="AK267" s="439"/>
      <c r="AL267" s="439"/>
      <c r="AM267" s="439"/>
      <c r="AN267" s="439"/>
      <c r="AO267" s="439"/>
      <c r="AP267" s="439"/>
      <c r="AQ267" s="439"/>
      <c r="AR267" s="439"/>
      <c r="AS267" s="439"/>
      <c r="AT267" s="439"/>
      <c r="AU267" s="439"/>
      <c r="BE267" s="435"/>
      <c r="BK267" s="50"/>
      <c r="BM267" s="118"/>
      <c r="EE267" s="435"/>
    </row>
    <row r="268" spans="1:135" hidden="1">
      <c r="A268" s="446">
        <v>98</v>
      </c>
      <c r="B268" s="443" t="str">
        <f t="shared" si="87"/>
        <v>_</v>
      </c>
      <c r="C268" s="444" t="str">
        <f t="shared" si="88"/>
        <v/>
      </c>
      <c r="D268" s="444" t="str">
        <f t="shared" si="89"/>
        <v/>
      </c>
      <c r="E268" s="444" t="str">
        <f t="shared" si="90"/>
        <v/>
      </c>
      <c r="F268" s="444" t="str">
        <f t="shared" si="91"/>
        <v/>
      </c>
      <c r="G268" s="445" t="str">
        <f t="shared" si="92"/>
        <v/>
      </c>
      <c r="H268" s="445" t="str">
        <f t="shared" si="93"/>
        <v/>
      </c>
      <c r="I268" s="445" t="str">
        <f t="shared" si="58"/>
        <v xml:space="preserve">    </v>
      </c>
      <c r="J268" s="439"/>
      <c r="K268" s="439"/>
      <c r="L268" s="439"/>
      <c r="M268" s="439"/>
      <c r="N268" s="439"/>
      <c r="O268" s="439"/>
      <c r="P268" s="439"/>
      <c r="Q268" s="439"/>
      <c r="R268" s="439"/>
      <c r="S268" s="439"/>
      <c r="T268" s="439"/>
      <c r="U268" s="439"/>
      <c r="V268" s="439"/>
      <c r="W268" s="439"/>
      <c r="X268" s="439"/>
      <c r="Y268" s="439"/>
      <c r="Z268" s="441"/>
      <c r="AA268" s="439"/>
      <c r="AB268" s="439"/>
      <c r="AC268" s="439"/>
      <c r="AD268" s="439"/>
      <c r="AE268" s="439"/>
      <c r="AF268" s="439"/>
      <c r="AG268" s="439"/>
      <c r="AH268" s="439"/>
      <c r="AI268" s="439"/>
      <c r="AJ268" s="439"/>
      <c r="AK268" s="439"/>
      <c r="AL268" s="439"/>
      <c r="AM268" s="439"/>
      <c r="AN268" s="439"/>
      <c r="AO268" s="439"/>
      <c r="AP268" s="439"/>
      <c r="AQ268" s="439"/>
      <c r="AR268" s="439"/>
      <c r="AS268" s="439"/>
      <c r="AT268" s="439"/>
      <c r="AU268" s="439"/>
      <c r="BE268" s="435"/>
      <c r="EE268" s="435"/>
    </row>
    <row r="269" spans="1:135" hidden="1">
      <c r="A269" s="446">
        <v>99</v>
      </c>
      <c r="B269" s="443" t="str">
        <f t="shared" si="87"/>
        <v>_</v>
      </c>
      <c r="C269" s="444" t="str">
        <f t="shared" si="88"/>
        <v/>
      </c>
      <c r="D269" s="444" t="str">
        <f t="shared" si="89"/>
        <v/>
      </c>
      <c r="E269" s="444" t="str">
        <f t="shared" si="90"/>
        <v/>
      </c>
      <c r="F269" s="444" t="str">
        <f t="shared" si="91"/>
        <v/>
      </c>
      <c r="G269" s="445" t="str">
        <f t="shared" si="92"/>
        <v/>
      </c>
      <c r="H269" s="445" t="str">
        <f t="shared" si="93"/>
        <v/>
      </c>
      <c r="I269" s="445" t="str">
        <f t="shared" si="58"/>
        <v xml:space="preserve">    </v>
      </c>
      <c r="J269" s="439"/>
      <c r="K269" s="439"/>
      <c r="L269" s="439"/>
      <c r="M269" s="439"/>
      <c r="N269" s="439"/>
      <c r="O269" s="439"/>
      <c r="P269" s="439"/>
      <c r="Q269" s="439"/>
      <c r="R269" s="439"/>
      <c r="S269" s="439"/>
      <c r="T269" s="439"/>
      <c r="U269" s="439"/>
      <c r="V269" s="439"/>
      <c r="W269" s="439"/>
      <c r="X269" s="439"/>
      <c r="Y269" s="439"/>
      <c r="Z269" s="441"/>
      <c r="AA269" s="439"/>
      <c r="AB269" s="439"/>
      <c r="AC269" s="439"/>
      <c r="AD269" s="439"/>
      <c r="AE269" s="439"/>
      <c r="AF269" s="439"/>
      <c r="AG269" s="439"/>
      <c r="AH269" s="439"/>
      <c r="AI269" s="439"/>
      <c r="AJ269" s="439"/>
      <c r="AK269" s="439"/>
      <c r="AL269" s="439"/>
      <c r="AM269" s="439"/>
      <c r="AN269" s="439"/>
      <c r="AO269" s="439"/>
      <c r="AP269" s="439"/>
      <c r="AQ269" s="439"/>
      <c r="AR269" s="439"/>
      <c r="AS269" s="439"/>
      <c r="AT269" s="439"/>
      <c r="AU269" s="439"/>
      <c r="BE269" s="435"/>
      <c r="EE269" s="435"/>
    </row>
    <row r="270" spans="1:135" hidden="1">
      <c r="A270" s="446">
        <v>100</v>
      </c>
      <c r="B270" s="443" t="str">
        <f t="shared" si="87"/>
        <v>_</v>
      </c>
      <c r="C270" s="444" t="str">
        <f t="shared" si="88"/>
        <v/>
      </c>
      <c r="D270" s="444" t="str">
        <f t="shared" si="89"/>
        <v/>
      </c>
      <c r="E270" s="444" t="str">
        <f t="shared" si="90"/>
        <v/>
      </c>
      <c r="F270" s="444" t="str">
        <f t="shared" si="91"/>
        <v/>
      </c>
      <c r="G270" s="445" t="str">
        <f t="shared" si="92"/>
        <v/>
      </c>
      <c r="H270" s="445" t="str">
        <f t="shared" si="93"/>
        <v/>
      </c>
      <c r="I270" s="445" t="str">
        <f t="shared" si="58"/>
        <v xml:space="preserve">    </v>
      </c>
      <c r="J270" s="439"/>
      <c r="K270" s="439"/>
      <c r="L270" s="439"/>
      <c r="M270" s="439"/>
      <c r="N270" s="439"/>
      <c r="O270" s="439"/>
      <c r="P270" s="439"/>
      <c r="Q270" s="439"/>
      <c r="R270" s="439"/>
      <c r="S270" s="439"/>
      <c r="T270" s="439"/>
      <c r="U270" s="439"/>
      <c r="V270" s="439"/>
      <c r="W270" s="439"/>
      <c r="X270" s="439"/>
      <c r="Y270" s="439"/>
      <c r="Z270" s="441"/>
      <c r="AA270" s="439"/>
      <c r="AB270" s="439"/>
      <c r="AC270" s="439"/>
      <c r="AD270" s="439"/>
      <c r="AE270" s="439"/>
      <c r="AF270" s="439"/>
      <c r="AG270" s="439"/>
      <c r="AH270" s="439"/>
      <c r="AI270" s="439"/>
      <c r="AJ270" s="439"/>
      <c r="AK270" s="439"/>
      <c r="AL270" s="439"/>
      <c r="AM270" s="439"/>
      <c r="AN270" s="439"/>
      <c r="AO270" s="439"/>
      <c r="AP270" s="439"/>
      <c r="AQ270" s="439"/>
      <c r="AR270" s="439"/>
      <c r="AS270" s="439"/>
      <c r="AT270" s="439"/>
      <c r="AU270" s="439"/>
      <c r="BE270" s="435"/>
      <c r="BK270" s="50"/>
      <c r="BM270" s="118"/>
      <c r="EE270" s="435"/>
    </row>
    <row r="271" spans="1:135" hidden="1">
      <c r="A271" s="439"/>
      <c r="B271" s="440"/>
      <c r="C271" s="439"/>
      <c r="D271" s="448"/>
      <c r="E271" s="439"/>
      <c r="F271" s="439"/>
      <c r="G271" s="439"/>
      <c r="H271" s="439"/>
      <c r="I271" s="439"/>
      <c r="J271" s="439"/>
      <c r="K271" s="439"/>
      <c r="L271" s="439"/>
      <c r="M271" s="439"/>
      <c r="N271" s="439"/>
      <c r="O271" s="439"/>
      <c r="P271" s="439"/>
      <c r="Q271" s="439"/>
      <c r="R271" s="439"/>
      <c r="S271" s="439"/>
      <c r="T271" s="439"/>
      <c r="U271" s="439"/>
      <c r="V271" s="441"/>
      <c r="W271" s="439"/>
      <c r="X271" s="439"/>
      <c r="Y271" s="439"/>
      <c r="Z271" s="439"/>
      <c r="AA271" s="439"/>
      <c r="AB271" s="439"/>
      <c r="AC271" s="439"/>
      <c r="AD271" s="439"/>
      <c r="AE271" s="439"/>
      <c r="AF271" s="439"/>
      <c r="AG271" s="439"/>
      <c r="AH271" s="439"/>
      <c r="AI271" s="439"/>
      <c r="AJ271" s="439"/>
      <c r="AK271" s="439"/>
      <c r="AL271" s="439"/>
      <c r="AM271" s="439"/>
      <c r="AN271" s="439"/>
      <c r="AO271" s="439"/>
      <c r="AP271" s="439"/>
      <c r="AQ271" s="439"/>
      <c r="AR271" s="439"/>
      <c r="AS271" s="439"/>
      <c r="AT271" s="439"/>
      <c r="AU271" s="439"/>
      <c r="BE271" s="435"/>
      <c r="BK271" s="50"/>
      <c r="BM271" s="118"/>
      <c r="EE271" s="435"/>
    </row>
    <row r="272" spans="1:135" hidden="1">
      <c r="A272" s="439"/>
      <c r="B272" s="440"/>
      <c r="C272" s="439"/>
      <c r="D272" s="448"/>
      <c r="E272" s="439"/>
      <c r="F272" s="439"/>
      <c r="G272" s="439"/>
      <c r="H272" s="439"/>
      <c r="I272" s="439"/>
      <c r="J272" s="439"/>
      <c r="K272" s="439"/>
      <c r="L272" s="439"/>
      <c r="M272" s="439"/>
      <c r="N272" s="439"/>
      <c r="O272" s="439"/>
      <c r="P272" s="439"/>
      <c r="Q272" s="439"/>
      <c r="R272" s="439"/>
      <c r="S272" s="439"/>
      <c r="T272" s="439"/>
      <c r="U272" s="439"/>
      <c r="V272" s="441"/>
      <c r="W272" s="439"/>
      <c r="X272" s="439"/>
      <c r="Y272" s="439"/>
      <c r="Z272" s="439"/>
      <c r="AA272" s="439"/>
      <c r="AB272" s="439"/>
      <c r="AC272" s="439"/>
      <c r="AD272" s="439"/>
      <c r="AE272" s="439"/>
      <c r="AF272" s="439"/>
      <c r="AG272" s="439"/>
      <c r="AH272" s="624" t="s">
        <v>626</v>
      </c>
      <c r="AI272" s="625"/>
      <c r="AJ272" s="625"/>
      <c r="AK272" s="624" t="s">
        <v>627</v>
      </c>
      <c r="AL272" s="625"/>
      <c r="AM272" s="625"/>
      <c r="AN272" s="624" t="s">
        <v>628</v>
      </c>
      <c r="AO272" s="625"/>
      <c r="AP272" s="625"/>
      <c r="AQ272" s="625"/>
      <c r="AR272" s="439"/>
      <c r="AS272" s="439"/>
      <c r="AT272" s="439"/>
      <c r="AU272" s="439"/>
      <c r="BE272" s="435"/>
      <c r="BK272" s="50"/>
      <c r="BM272" s="118"/>
      <c r="EE272" s="435"/>
    </row>
    <row r="273" spans="1:135" hidden="1">
      <c r="A273" s="449" t="str">
        <f>$CJ$3&amp;"_"&amp;注文フォーム!$DA$3</f>
        <v>[簡易法]　絶縁油_0.15mg/kg</v>
      </c>
      <c r="B273" s="449" t="str">
        <f>$CJ$4&amp;"_"&amp;注文フォーム!$DA$4</f>
        <v>[低濃度ＰＣＢ第５版]紙くず等(含有)_0.15mg/kg</v>
      </c>
      <c r="C273" s="449" t="str">
        <f>$CJ$4&amp;"_"&amp;注文フォーム!$DB$4</f>
        <v>[低濃度ＰＣＢ第５版]紙くず等(含有)_50mg/kg</v>
      </c>
      <c r="D273" s="449" t="str">
        <f>$CJ$5&amp;"_"&amp;注文フォーム!$DA$5</f>
        <v>[低濃度ＰＣＢ第５版]廃活性炭(含有)_お問い合わせください</v>
      </c>
      <c r="E273" s="449" t="str">
        <f>$CJ$6&amp;"_"&amp;注文フォーム!$DA$6</f>
        <v>[低濃度ＰＣＢ第５版]汚泥(含有)_0.15mg/kg</v>
      </c>
      <c r="F273" s="449" t="str">
        <f>$CJ$6&amp;"_"&amp;注文フォーム!$DB$6</f>
        <v>[低濃度ＰＣＢ第５版]汚泥(含有)_50mg/kg</v>
      </c>
      <c r="G273" s="449" t="str">
        <f>$CJ$7&amp;"_"&amp;注文フォーム!$DA$7</f>
        <v>[低濃度ＰＣＢ第５版]廃プラスチック類(表面拭き取り)_目的(2)をご選択ください</v>
      </c>
      <c r="H273" s="449" t="str">
        <f>$CJ$7&amp;"_"&amp;注文フォーム!$DB$7</f>
        <v>[低濃度ＰＣＢ第５版]廃プラスチック類(表面拭き取り)_0.01mg/100c㎡</v>
      </c>
      <c r="I273" s="449" t="str">
        <f>$CJ$8&amp;"_"&amp;注文フォーム!$DA$8</f>
        <v>[低濃度ＰＣＢ法５版]金属くず(表面拭き取り)_目的(2)をご選択ください</v>
      </c>
      <c r="J273" s="449" t="str">
        <f>$CJ$8&amp;"_"&amp;注文フォーム!$DB$8</f>
        <v>[低濃度ＰＣＢ法５版]金属くず(表面拭き取り)_0.01mg/100c㎡</v>
      </c>
      <c r="K273" s="449" t="str">
        <f>$CJ$9&amp;"_"&amp;注文フォーム!$DA$9</f>
        <v>[低濃度ＰＣＢ第５版]金属くず(表面抽出)_目的(2)をご選択ください</v>
      </c>
      <c r="L273" s="449" t="str">
        <f>$CJ$9&amp;"_"&amp;注文フォーム!$DB$9</f>
        <v>[低濃度ＰＣＢ第５版]金属くず(表面抽出)_50mg/kg</v>
      </c>
      <c r="M273" s="449" t="str">
        <f>$CJ$10&amp;"_"&amp;注文フォーム!$DA$10</f>
        <v>[低濃度ＰＣＢ第５版]コンクリートくず_目的(2)をご選択ください</v>
      </c>
      <c r="N273" s="449" t="str">
        <f>$CJ$10&amp;"_"&amp;注文フォーム!$DB$10</f>
        <v>[低濃度ＰＣＢ第５版]コンクリートくず_50mg/kg</v>
      </c>
      <c r="O273" s="449" t="str">
        <f>$CJ$11&amp;"_"&amp;注文フォーム!$DA$11&amp;注文フォーム!$CZ$11</f>
        <v>[低濃度ＰＣＢ第５版]塗膜くず(含有)_0.15mg/kg 方法指定なし(※1)</v>
      </c>
      <c r="P273" s="449" t="str">
        <f>$CJ$11&amp;"_"&amp;注文フォーム!$DA$11&amp;注文フォーム!$CZ$12</f>
        <v>[低濃度ＰＣＢ第５版]塗膜くず(含有)_0.15mg/kg HRMS法(※2)</v>
      </c>
      <c r="Q273" s="449" t="str">
        <f>$CJ$11&amp;"_"&amp;注文フォーム!$DA$11&amp;注文フォーム!$CZ$13</f>
        <v>[低濃度ＰＣＢ第５版]塗膜くず(含有)_0.15mg/kg HRMS法 (DMSO処理)(※3)</v>
      </c>
      <c r="R273" s="449" t="str">
        <f>$CJ$11&amp;"_"&amp;注文フォーム!$DB$11&amp;注文フォーム!$CZ$11</f>
        <v>[低濃度ＰＣＢ第５版]塗膜くず(含有)_50mg/kg方法指定なし(※1)</v>
      </c>
      <c r="S273" s="449" t="str">
        <f>$CJ$11&amp;"_"&amp;注文フォーム!$DB$11&amp;注文フォーム!$CZ$12</f>
        <v>[低濃度ＰＣＢ第５版]塗膜くず(含有)_50mg/kgHRMS法(※2)</v>
      </c>
      <c r="T273" s="449" t="str">
        <f>$CJ$11&amp;"_"&amp;注文フォーム!$DB$11&amp;注文フォーム!$CZ$13</f>
        <v>[低濃度ＰＣＢ第５版]塗膜くず(含有)_50mg/kgHRMS法 (DMSO処理)(※3)</v>
      </c>
      <c r="U273" s="449" t="str">
        <f>$CJ$12&amp;"_"&amp;注文フォーム!$DA$14</f>
        <v>[低濃度ＰＣＢ第５版]廃感圧紙(含有)_0.15mg/kg</v>
      </c>
      <c r="V273" s="449" t="str">
        <f>$CJ$12&amp;"_"&amp;注文フォーム!$DB$14</f>
        <v>[低濃度ＰＣＢ第５版]廃感圧紙(含有)_50mg/kg</v>
      </c>
      <c r="W273" s="449" t="str">
        <f>$CJ$13&amp;"_"&amp;注文フォーム!$DA$15</f>
        <v>[低濃度ＰＣＢ第５版]廃シーリング材(含有)_0.15mg/kg</v>
      </c>
      <c r="X273" s="449" t="str">
        <f>$CJ$13&amp;"_"&amp;注文フォーム!$DB$15</f>
        <v>[低濃度ＰＣＢ第５版]廃シーリング材(含有)_50mg/kg</v>
      </c>
      <c r="Y273" s="449" t="str">
        <f>$CJ$14&amp;"_"&amp;注文フォーム!$DA$16</f>
        <v>[厚生省告示192号別表第3]第1(洗浄液)_0.05mg/kg</v>
      </c>
      <c r="Z273" s="449" t="str">
        <f>$CJ$14&amp;"_"&amp;注文フォーム!$DB$16</f>
        <v>[厚生省告示192号別表第3]第1(洗浄液)_目的(1)をご選択ください</v>
      </c>
      <c r="AA273" s="449" t="str">
        <f>$CJ$15&amp;"_"&amp;注文フォーム!$DA$17</f>
        <v>[厚生省告示192号別表第3]第2(拭き取り)_0.1μg/100c㎡</v>
      </c>
      <c r="AB273" s="449" t="str">
        <f>$CJ$15&amp;"_"&amp;注文フォーム!$DB$17</f>
        <v>[厚生省告示192号別表第3]第2(拭き取り)_目的(1)をご選択ください</v>
      </c>
      <c r="AC273" s="449" t="str">
        <f>$CJ$16&amp;"_"&amp;注文フォーム!$DA$18</f>
        <v>[厚生省告示192号別表第3]第3(部材採取)_0.01㎎/kg</v>
      </c>
      <c r="AD273" s="449" t="str">
        <f>$CJ$16&amp;"_"&amp;注文フォーム!$DB$18</f>
        <v>[厚生省告示192号別表第3]第3(部材採取)_目的(1)をご選択ください</v>
      </c>
      <c r="AE273" s="449" t="str">
        <f>$CJ$16&amp;"_"&amp;注文フォーム!$DA$20</f>
        <v>[厚生省告示192号別表第3]第3(部材採取)_---</v>
      </c>
      <c r="AF273" s="449" t="str">
        <f>$CJ$16&amp;"_"&amp;注文フォーム!$DB$20</f>
        <v>[厚生省告示192号別表第3]第3(部材採取)_----</v>
      </c>
      <c r="AG273" s="449" t="str">
        <f>$CJ$17&amp;"_"&amp;$DA$19</f>
        <v>[JIS K 5674］塗膜くず　鉛・クロム（PCB分析不要）_Pb600/Cr300mg/kg</v>
      </c>
      <c r="AH273" s="449" t="str">
        <f>$CQ$11</f>
        <v>JIS K 5674</v>
      </c>
      <c r="AI273" s="449" t="str">
        <f>$CR$11</f>
        <v>底質調査方法</v>
      </c>
      <c r="AJ273" s="449" t="str">
        <f>$CS$11</f>
        <v>分析不要</v>
      </c>
      <c r="AK273" s="449" t="str">
        <f>$CQ$12</f>
        <v>BaPからの換算法</v>
      </c>
      <c r="AL273" s="449" t="str">
        <f>$CR$12</f>
        <v>作業環境測定ガイドブック法</v>
      </c>
      <c r="AM273" s="449" t="str">
        <f>$CS$12</f>
        <v>分析不要</v>
      </c>
      <c r="AN273" s="449" t="str">
        <f>$CQ$13</f>
        <v>[13号]PCB・鉛・六価クロム</v>
      </c>
      <c r="AO273" s="449" t="str">
        <f>$CR$13</f>
        <v>[13号]7項目(※4)＋油分＋含水率</v>
      </c>
      <c r="AP273" s="449" t="str">
        <f>$CS$13</f>
        <v>[13号]その他組み合わせ(備考欄に記載ください）</v>
      </c>
      <c r="AQ273" s="449" t="str">
        <f>$CT$13</f>
        <v>[13号]分析不要</v>
      </c>
      <c r="AR273" s="449" t="str">
        <f>$CY$20&amp;"_"&amp;$DA$20</f>
        <v>その他(備考欄に入力ください）_---</v>
      </c>
      <c r="AS273" s="450" t="s">
        <v>608</v>
      </c>
      <c r="AT273" s="451" t="s">
        <v>540</v>
      </c>
      <c r="AU273" s="452" t="str">
        <f>W66</f>
        <v>備考欄</v>
      </c>
      <c r="BE273" s="435"/>
      <c r="BK273" s="50"/>
      <c r="BM273" s="118"/>
      <c r="EE273" s="435"/>
    </row>
    <row r="274" spans="1:135" hidden="1">
      <c r="A274" s="445" t="str">
        <f t="array" ref="A274">IFERROR(INDEX($A$171:$B$270,MATCH(LARGE(($B$171:$B$270=A$273)*1/ROW($A$171:$A$270),ROWS($A$274:$A274)),1/ROW($A$171:$A$270),0),COLUMNS($A$274:$A$274)),"")</f>
        <v/>
      </c>
      <c r="B274" s="445" t="str">
        <f t="array" ref="B274">IFERROR(INDEX($A$171:$B$270,MATCH(LARGE(($B$171:$B$270=B$273)*1/ROW($A$171:$A$270),ROWS($A$274:$A274)),1/ROW($A$171:$A$270),0),COLUMNS($A$274:$A$274)),"")</f>
        <v/>
      </c>
      <c r="C274" s="444" t="str">
        <f t="array" ref="C274">IFERROR(INDEX($A$171:$B$270,MATCH(LARGE(($B$171:$B$270=C$273)*1/ROW($A$171:$A$270),ROWS($A$274:$A274)),1/ROW($A$171:$A$270),0),COLUMNS($A$274:$A$274)),"")</f>
        <v/>
      </c>
      <c r="D274" s="445" t="str">
        <f t="array" ref="D274">IFERROR(INDEX($A$171:$B$270,MATCH(LARGE(($B$171:$B$270=D$273)*1/ROW($A$171:$A$270),ROWS($A$274:$A274)),1/ROW($A$171:$A$270),0),COLUMNS($A$274:$A$274)),"")</f>
        <v/>
      </c>
      <c r="E274" s="445" t="str">
        <f t="array" ref="E274">IFERROR(INDEX($A$171:$B$270,MATCH(LARGE(($B$171:$B$270=E$273)*1/ROW($A$171:$A$270),ROWS($A$274:$A274)),1/ROW($A$171:$A$270),0),COLUMNS($A$274:$A$274)),"")</f>
        <v/>
      </c>
      <c r="F274" s="445" t="str">
        <f t="array" ref="F274">IFERROR(INDEX($A$171:$B$270,MATCH(LARGE(($B$171:$B$270=F$273)*1/ROW($A$171:$A$270),ROWS($A$274:$A274)),1/ROW($A$171:$A$270),0),COLUMNS($A$274:$A$274)),"")</f>
        <v/>
      </c>
      <c r="G274" s="445" t="str">
        <f t="array" ref="G274">IFERROR(INDEX($A$171:$B$270,MATCH(LARGE(($B$171:$B$270=G$273)*1/ROW($A$171:$A$270),ROWS($A$274:$A274)),1/ROW($A$171:$A$270),0),COLUMNS($A$274:$A$274)),"")</f>
        <v/>
      </c>
      <c r="H274" s="445" t="str">
        <f t="array" ref="H274">IFERROR(INDEX($A$171:$B$270,MATCH(LARGE(($B$171:$B$270=H$273)*1/ROW($A$171:$A$270),ROWS($A$274:$A274)),1/ROW($A$171:$A$270),0),COLUMNS($A$274:$A$274)),"")</f>
        <v/>
      </c>
      <c r="I274" s="445" t="str">
        <f t="array" ref="I274">IFERROR(INDEX($A$171:$B$270,MATCH(LARGE(($B$171:$B$270=I$273)*1/ROW($A$171:$A$270),ROWS($A$274:$A274)),1/ROW($A$171:$A$270),0),COLUMNS($A$274:$A$274)),"")</f>
        <v/>
      </c>
      <c r="J274" s="445" t="str">
        <f t="array" ref="J274">IFERROR(INDEX($A$171:$B$270,MATCH(LARGE(($B$171:$B$270=J$273)*1/ROW($A$171:$A$270),ROWS($A$274:$A274)),1/ROW($A$171:$A$270),0),COLUMNS($A$274:$A$274)),"")</f>
        <v/>
      </c>
      <c r="K274" s="445" t="str">
        <f t="array" ref="K274">IFERROR(INDEX($A$171:$B$270,MATCH(LARGE(($B$171:$B$270=K$273)*1/ROW($A$171:$A$270),ROWS($A$274:$A274)),1/ROW($A$171:$A$270),0),COLUMNS($A$274:$A$274)),"")</f>
        <v/>
      </c>
      <c r="L274" s="445" t="str">
        <f t="array" ref="L274">IFERROR(INDEX($A$171:$B$270,MATCH(LARGE(($B$171:$B$270=L$273)*1/ROW($A$171:$A$270),ROWS($A$274:$A274)),1/ROW($A$171:$A$270),0),COLUMNS($A$274:$A$274)),"")</f>
        <v/>
      </c>
      <c r="M274" s="445" t="str">
        <f t="array" ref="M274">IFERROR(INDEX($A$171:$B$270,MATCH(LARGE(($B$171:$B$270=M$273)*1/ROW($A$171:$A$270),ROWS($A$274:$A274)),1/ROW($A$171:$A$270),0),COLUMNS($A$274:$A$274)),"")</f>
        <v/>
      </c>
      <c r="N274" s="445" t="str">
        <f t="array" ref="N274">IFERROR(INDEX($A$171:$B$270,MATCH(LARGE(($B$171:$B$270=N$273)*1/ROW($A$171:$A$270),ROWS($A$274:$A274)),1/ROW($A$171:$A$270),0),COLUMNS($A$274:$A$274)),"")</f>
        <v/>
      </c>
      <c r="O274" s="445" t="str">
        <f t="array" ref="O274">IFERROR(INDEX($A$171:$B$270,MATCH(LARGE(($B$171:$B$270=O$273)*1/ROW($A$171:$A$270),ROWS($A$274:$A274)),1/ROW($A$171:$A$270),0),COLUMNS($A$274:$A$274)),"")</f>
        <v/>
      </c>
      <c r="P274" s="445" t="str">
        <f t="array" ref="P274">IFERROR(INDEX($A$171:$B$270,MATCH(LARGE(($B$171:$B$270=P$273)*1/ROW($A$171:$A$270),ROWS($A$274:$A274)),1/ROW($A$171:$A$270),0),COLUMNS($A$274:$A$274)),"")</f>
        <v/>
      </c>
      <c r="Q274" s="445" t="str">
        <f t="array" ref="Q274">IFERROR(INDEX($A$171:$B$270,MATCH(LARGE(($B$171:$B$270=Q$273)*1/ROW($A$171:$A$270),ROWS($A$274:$A274)),1/ROW($A$171:$A$270),0),COLUMNS($A$274:$A$274)),"")</f>
        <v/>
      </c>
      <c r="R274" s="445" t="str">
        <f t="array" ref="R274">IFERROR(INDEX($A$171:$B$270,MATCH(LARGE(($B$171:$B$270=R$273)*1/ROW($A$171:$A$270),ROWS($A$274:$A274)),1/ROW($A$171:$A$270),0),COLUMNS($A$274:$A$274)),"")</f>
        <v/>
      </c>
      <c r="S274" s="445" t="str">
        <f t="array" ref="S274">IFERROR(INDEX($A$171:$B$270,MATCH(LARGE(($B$171:$B$270=S$273)*1/ROW($A$171:$A$270),ROWS($A$274:$A274)),1/ROW($A$171:$A$270),0),COLUMNS($A$274:$A$274)),"")</f>
        <v/>
      </c>
      <c r="T274" s="445" t="str">
        <f t="array" ref="T274">IFERROR(INDEX($A$171:$B$270,MATCH(LARGE(($B$171:$B$270=T$273)*1/ROW($A$171:$A$270),ROWS($A$274:$A274)),1/ROW($A$171:$A$270),0),COLUMNS($A$274:$A$274)),"")</f>
        <v/>
      </c>
      <c r="U274" s="445" t="str">
        <f t="array" ref="U274">IFERROR(INDEX($A$171:$B$270,MATCH(LARGE(($B$171:$B$270=U$273)*1/ROW($A$171:$A$270),ROWS($A$274:$A274)),1/ROW($A$171:$A$270),0),COLUMNS($A$274:$A$274)),"")</f>
        <v/>
      </c>
      <c r="V274" s="453" t="str">
        <f t="array" ref="V274">IFERROR(INDEX($A$171:$B$270,MATCH(LARGE(($B$171:$B$270=V$273)*1/ROW($A$171:$A$270),ROWS($A$274:$A274)),1/ROW($A$171:$A$270),0),COLUMNS($A$274:$A$274)),"")</f>
        <v/>
      </c>
      <c r="W274" s="445" t="str">
        <f t="array" ref="W274">IFERROR(INDEX($A$171:$B$270,MATCH(LARGE(($B$171:$B$270=W$273)*1/ROW($A$171:$A$270),ROWS($A$274:$A274)),1/ROW($A$171:$A$270),0),COLUMNS($A$274:$A$274)),"")</f>
        <v/>
      </c>
      <c r="X274" s="445" t="str">
        <f t="array" ref="X274">IFERROR(INDEX($A$171:$B$270,MATCH(LARGE(($B$171:$B$270=X$273)*1/ROW($A$171:$A$270),ROWS($A$274:$A274)),1/ROW($A$171:$A$270),0),COLUMNS($A$274:$A$274)),"")</f>
        <v/>
      </c>
      <c r="Y274" s="445" t="str">
        <f t="array" ref="Y274">IFERROR(INDEX($A$171:$B$270,MATCH(LARGE(($B$171:$B$270=Y$273)*1/ROW($A$171:$A$270),ROWS($A$274:$A274)),1/ROW($A$171:$A$270),0),COLUMNS($A$274:$A$274)),"")</f>
        <v/>
      </c>
      <c r="Z274" s="445" t="str">
        <f t="array" ref="Z274">IFERROR(INDEX($A$171:$B$270,MATCH(LARGE(($B$171:$B$270=Z$273)*1/ROW($A$171:$A$270),ROWS($A$274:$A274)),1/ROW($A$171:$A$270),0),COLUMNS($A$274:$A$274)),"")</f>
        <v/>
      </c>
      <c r="AA274" s="445" t="str">
        <f t="array" ref="AA274">IFERROR(INDEX($A$171:$B$270,MATCH(LARGE(($B$171:$B$270=AA$273)*1/ROW($A$171:$A$270),ROWS($A$274:$A274)),1/ROW($A$171:$A$270),0),COLUMNS($A$274:$A$274)),"")</f>
        <v/>
      </c>
      <c r="AB274" s="445" t="str">
        <f t="array" ref="AB274">IFERROR(INDEX($A$171:$B$270,MATCH(LARGE(($B$171:$B$270=AB$273)*1/ROW($A$171:$A$270),ROWS($A$274:$A274)),1/ROW($A$171:$A$270),0),COLUMNS($A$274:$A$274)),"")</f>
        <v/>
      </c>
      <c r="AC274" s="445" t="str">
        <f t="array" ref="AC274">IFERROR(INDEX($A$171:$B$270,MATCH(LARGE(($B$171:$B$270=AC$273)*1/ROW($A$171:$A$270),ROWS($A$274:$A274)),1/ROW($A$171:$A$270),0),COLUMNS($A$274:$A$274)),"")</f>
        <v/>
      </c>
      <c r="AD274" s="445" t="str">
        <f t="array" ref="AD274">IFERROR(INDEX($A$171:$B$270,MATCH(LARGE(($B$171:$B$270=AD$273)*1/ROW($A$171:$A$270),ROWS($A$274:$A274)),1/ROW($A$171:$A$270),0),COLUMNS($A$274:$A$274)),"")</f>
        <v/>
      </c>
      <c r="AE274" s="445" t="str">
        <f t="array" ref="AE274">IFERROR(INDEX($A$171:$B$270,MATCH(LARGE(($B$171:$B$270=AE$273)*1/ROW($A$171:$A$270),ROWS($A$274:$A274)),1/ROW($A$171:$A$270),0),COLUMNS($A$274:$A$274)),"")</f>
        <v/>
      </c>
      <c r="AF274" s="445" t="str">
        <f t="array" ref="AF274">IFERROR(INDEX($A$171:$B$270,MATCH(LARGE(($B$171:$B$270=AF$273)*1/ROW($A$171:$A$270),ROWS($A$274:$A274)),1/ROW($A$171:$A$270),0),COLUMNS($A$274:$A$274)),"")</f>
        <v/>
      </c>
      <c r="AG274" s="454" t="str">
        <f t="array" ref="AG274">IFERROR(INDEX($A$171:$B$270,MATCH(LARGE(($B$171:$B$270=AG$273)*1/ROW($A$171:$A$270),ROWS($A$274:$A274)),1/ROW($A$171:$A$270),0),COLUMNS($A$274:$A$274)),"")</f>
        <v/>
      </c>
      <c r="AH274" s="445" t="str">
        <f t="array" ref="AH274">IFERROR(INDEX($A$171:$F$270,MATCH(LARGE(($D$171:$D$270=AH$273)*1/ROW($A$171:$A$270),ROWS($A$274:$A274)),1/ROW($A$171:$A$270),0),COLUMNS($A$274:$A$274)),"")</f>
        <v/>
      </c>
      <c r="AI274" s="445" t="str">
        <f t="array" ref="AI274">IFERROR(INDEX($A$171:$F$270,MATCH(LARGE(($D$171:$D$270=AI$273)*1/ROW($A$171:$A$270),ROWS($A$274:$A274)),1/ROW($A$171:$A$270),0),COLUMNS($A$274:$A$274)),"")</f>
        <v/>
      </c>
      <c r="AJ274" s="445" t="str">
        <f t="array" ref="AJ274">IFERROR(INDEX($A$171:$F$270,MATCH(LARGE(($D$171:$D$270=AJ$273)*1/ROW($A$171:$A$270),ROWS($A$274:$A274)),1/ROW($A$171:$A$270),0),COLUMNS($A$274:$A$274)),"")</f>
        <v/>
      </c>
      <c r="AK274" s="445" t="str">
        <f t="array" ref="AK274">IFERROR(INDEX($A$171:$F$270,MATCH(LARGE(($E$171:$E$270=AK$273)*1/ROW($A$171:$A$270),ROWS($A$274:$A274)),1/ROW($A$171:$A$270),0),COLUMNS($A$274:$A$274)),"")</f>
        <v/>
      </c>
      <c r="AL274" s="445" t="str">
        <f t="array" ref="AL274">IFERROR(INDEX($A$171:$F$270,MATCH(LARGE(($E$171:$E$270=AL$273)*1/ROW($A$171:$A$270),ROWS($A$274:$A274)),1/ROW($A$171:$A$270),0),COLUMNS($A$274:$A$274)),"")</f>
        <v/>
      </c>
      <c r="AM274" s="445" t="str">
        <f t="array" ref="AM274">IFERROR(INDEX($A$171:$F$270,MATCH(LARGE(($E$171:$E$270=AM$273)*1/ROW($A$171:$A$270),ROWS($A$274:$A274)),1/ROW($A$171:$A$270),0),COLUMNS($A$274:$A$274)),"")</f>
        <v/>
      </c>
      <c r="AN274" s="445" t="str">
        <f t="array" ref="AN274">IFERROR(INDEX($A$171:$F$270,MATCH(LARGE(($F$171:$F$270=AN$273)*1/ROW($A$171:$A$270),ROWS($A$274:$A274)),1/ROW($A$171:$A$270),0),COLUMNS($A$274:$A$274)),"")</f>
        <v/>
      </c>
      <c r="AO274" s="445" t="str">
        <f t="array" ref="AO274">IFERROR(INDEX($A$171:$F$270,MATCH(LARGE(($F$171:$F$270=AO$273)*1/ROW($A$171:$A$270),ROWS($A$274:$A274)),1/ROW($A$171:$A$270),0),COLUMNS($A$274:$A$274)),"")</f>
        <v/>
      </c>
      <c r="AP274" s="445" t="str">
        <f t="array" ref="AP274">IFERROR(INDEX($A$171:$F$270,MATCH(LARGE(($F$171:$F$270=AP$273)*1/ROW($A$171:$A$270),ROWS($A$274:$A274)),1/ROW($A$171:$A$270),0),COLUMNS($A$274:$A$274)),"")</f>
        <v/>
      </c>
      <c r="AQ274" s="445" t="str">
        <f t="array" ref="AQ274">IFERROR(INDEX($A$171:$F$270,MATCH(LARGE(($F$171:$F$270=AQ$273)*1/ROW($A$171:$A$270),ROWS($A$274:$A274)),1/ROW($A$171:$A$270),0),COLUMNS($A$274:$A$274)),"")</f>
        <v/>
      </c>
      <c r="AR274" s="445" t="str">
        <f t="array" ref="AR274">IFERROR(INDEX($A$171:$B$270,MATCH(LARGE(($B$171:$B$270=AR$273)*1/ROW($A$171:$A$270),ROWS($A$274:$A274)),1/ROW($A$171:$A$270),0),COLUMNS($A$274:$A$274)),"")</f>
        <v/>
      </c>
      <c r="AS274" s="445" t="str">
        <f>IF(G171="","",A171)</f>
        <v/>
      </c>
      <c r="AT274" s="445" t="str">
        <f>IF(H171="","","　"&amp;A171)</f>
        <v/>
      </c>
      <c r="AU274" s="445" t="str">
        <f>IF(LEN(TRIM(W69))=0,"",A171)</f>
        <v/>
      </c>
      <c r="BE274" s="435"/>
      <c r="BK274" s="50"/>
      <c r="BM274" s="118"/>
      <c r="EE274" s="435"/>
    </row>
    <row r="275" spans="1:135" hidden="1">
      <c r="A275" s="445" t="str">
        <f t="array" ref="A275">IFERROR(INDEX($A$171:$B$270,MATCH(LARGE(($B$171:$B$270=A$273)*1/ROW($A$171:$A$270),ROWS($A$274:$A275)),1/ROW($A$171:$A$270),0),COLUMNS($A$274:$A$274)),"")</f>
        <v/>
      </c>
      <c r="B275" s="445" t="str">
        <f t="array" ref="B275">IFERROR(INDEX($A$171:$B$270,MATCH(LARGE(($B$171:$B$270=B$273)*1/ROW($A$171:$A$270),ROWS($A$274:$A275)),1/ROW($A$171:$A$270),0),COLUMNS($A$274:$A$274)),"")</f>
        <v/>
      </c>
      <c r="C275" s="444" t="str">
        <f t="array" ref="C275">IFERROR(INDEX($A$171:$B$270,MATCH(LARGE(($B$171:$B$270=C$273)*1/ROW($A$171:$A$270),ROWS($A$274:$A275)),1/ROW($A$171:$A$270),0),COLUMNS($A$274:$A$274)),"")</f>
        <v/>
      </c>
      <c r="D275" s="445" t="str">
        <f t="array" ref="D275">IFERROR(INDEX($A$171:$B$270,MATCH(LARGE(($B$171:$B$270=D$273)*1/ROW($A$171:$A$270),ROWS($A$274:$A275)),1/ROW($A$171:$A$270),0),COLUMNS($A$274:$A$274)),"")</f>
        <v/>
      </c>
      <c r="E275" s="445" t="str">
        <f t="array" ref="E275">IFERROR(INDEX($A$171:$B$270,MATCH(LARGE(($B$171:$B$270=E$273)*1/ROW($A$171:$A$270),ROWS($A$274:$A275)),1/ROW($A$171:$A$270),0),COLUMNS($A$274:$A$274)),"")</f>
        <v/>
      </c>
      <c r="F275" s="445" t="str">
        <f t="array" ref="F275">IFERROR(INDEX($A$171:$B$270,MATCH(LARGE(($B$171:$B$270=F$273)*1/ROW($A$171:$A$270),ROWS($A$274:$A275)),1/ROW($A$171:$A$270),0),COLUMNS($A$274:$A$274)),"")</f>
        <v/>
      </c>
      <c r="G275" s="445" t="str">
        <f t="array" ref="G275">IFERROR(INDEX($A$171:$B$270,MATCH(LARGE(($B$171:$B$270=G$273)*1/ROW($A$171:$A$270),ROWS($A$274:$A275)),1/ROW($A$171:$A$270),0),COLUMNS($A$274:$A$274)),"")</f>
        <v/>
      </c>
      <c r="H275" s="445" t="str">
        <f t="array" ref="H275">IFERROR(INDEX($A$171:$B$270,MATCH(LARGE(($B$171:$B$270=H$273)*1/ROW($A$171:$A$270),ROWS($A$274:$A275)),1/ROW($A$171:$A$270),0),COLUMNS($A$274:$A$274)),"")</f>
        <v/>
      </c>
      <c r="I275" s="445" t="str">
        <f t="array" ref="I275">IFERROR(INDEX($A$171:$B$270,MATCH(LARGE(($B$171:$B$270=I$273)*1/ROW($A$171:$A$270),ROWS($A$274:$A275)),1/ROW($A$171:$A$270),0),COLUMNS($A$274:$A$274)),"")</f>
        <v/>
      </c>
      <c r="J275" s="445" t="str">
        <f t="array" ref="J275">IFERROR(INDEX($A$171:$B$270,MATCH(LARGE(($B$171:$B$270=J$273)*1/ROW($A$171:$A$270),ROWS($A$274:$A275)),1/ROW($A$171:$A$270),0),COLUMNS($A$274:$A$274)),"")</f>
        <v/>
      </c>
      <c r="K275" s="445" t="str">
        <f t="array" ref="K275">IFERROR(INDEX($A$171:$B$270,MATCH(LARGE(($B$171:$B$270=K$273)*1/ROW($A$171:$A$270),ROWS($A$274:$A275)),1/ROW($A$171:$A$270),0),COLUMNS($A$274:$A$274)),"")</f>
        <v/>
      </c>
      <c r="L275" s="445" t="str">
        <f t="array" ref="L275">IFERROR(INDEX($A$171:$B$270,MATCH(LARGE(($B$171:$B$270=L$273)*1/ROW($A$171:$A$270),ROWS($A$274:$A275)),1/ROW($A$171:$A$270),0),COLUMNS($A$274:$A$274)),"")</f>
        <v/>
      </c>
      <c r="M275" s="445" t="str">
        <f t="array" ref="M275">IFERROR(INDEX($A$171:$B$270,MATCH(LARGE(($B$171:$B$270=M$273)*1/ROW($A$171:$A$270),ROWS($A$274:$A275)),1/ROW($A$171:$A$270),0),COLUMNS($A$274:$A$274)),"")</f>
        <v/>
      </c>
      <c r="N275" s="445" t="str">
        <f t="array" ref="N275">IFERROR(INDEX($A$171:$B$270,MATCH(LARGE(($B$171:$B$270=N$273)*1/ROW($A$171:$A$270),ROWS($A$274:$A275)),1/ROW($A$171:$A$270),0),COLUMNS($A$274:$A$274)),"")</f>
        <v/>
      </c>
      <c r="O275" s="445" t="str">
        <f t="array" ref="O275">IFERROR(INDEX($A$171:$B$270,MATCH(LARGE(($B$171:$B$270=O$273)*1/ROW($A$171:$A$270),ROWS($A$274:$A275)),1/ROW($A$171:$A$270),0),COLUMNS($A$274:$A$274)),"")</f>
        <v/>
      </c>
      <c r="P275" s="445" t="str">
        <f t="array" ref="P275">IFERROR(INDEX($A$171:$B$270,MATCH(LARGE(($B$171:$B$270=P$273)*1/ROW($A$171:$A$270),ROWS($A$274:$A275)),1/ROW($A$171:$A$270),0),COLUMNS($A$274:$A$274)),"")</f>
        <v/>
      </c>
      <c r="Q275" s="445" t="str">
        <f t="array" ref="Q275">IFERROR(INDEX($A$171:$B$270,MATCH(LARGE(($B$171:$B$270=Q$273)*1/ROW($A$171:$A$270),ROWS($A$274:$A275)),1/ROW($A$171:$A$270),0),COLUMNS($A$274:$A$274)),"")</f>
        <v/>
      </c>
      <c r="R275" s="445" t="str">
        <f t="array" ref="R275">IFERROR(INDEX($A$171:$B$270,MATCH(LARGE(($B$171:$B$270=R$273)*1/ROW($A$171:$A$270),ROWS($A$274:$A275)),1/ROW($A$171:$A$270),0),COLUMNS($A$274:$A$274)),"")</f>
        <v/>
      </c>
      <c r="S275" s="445" t="str">
        <f t="array" ref="S275">IFERROR(INDEX($A$171:$B$270,MATCH(LARGE(($B$171:$B$270=S$273)*1/ROW($A$171:$A$270),ROWS($A$274:$A275)),1/ROW($A$171:$A$270),0),COLUMNS($A$274:$A$274)),"")</f>
        <v/>
      </c>
      <c r="T275" s="445" t="str">
        <f t="array" ref="T275">IFERROR(INDEX($A$171:$B$270,MATCH(LARGE(($B$171:$B$270=T$273)*1/ROW($A$171:$A$270),ROWS($A$274:$A275)),1/ROW($A$171:$A$270),0),COLUMNS($A$274:$A$274)),"")</f>
        <v/>
      </c>
      <c r="U275" s="445" t="str">
        <f t="array" ref="U275">IFERROR(INDEX($A$171:$B$270,MATCH(LARGE(($B$171:$B$270=U$273)*1/ROW($A$171:$A$270),ROWS($A$274:$A275)),1/ROW($A$171:$A$270),0),COLUMNS($A$274:$A$274)),"")</f>
        <v/>
      </c>
      <c r="V275" s="453" t="str">
        <f t="array" ref="V275">IFERROR(INDEX($A$171:$B$270,MATCH(LARGE(($B$171:$B$270=V$273)*1/ROW($A$171:$A$270),ROWS($A$274:$A275)),1/ROW($A$171:$A$270),0),COLUMNS($A$274:$A$274)),"")</f>
        <v/>
      </c>
      <c r="W275" s="445" t="str">
        <f t="array" ref="W275">IFERROR(INDEX($A$171:$B$270,MATCH(LARGE(($B$171:$B$270=W$273)*1/ROW($A$171:$A$270),ROWS($A$274:$A275)),1/ROW($A$171:$A$270),0),COLUMNS($A$274:$A$274)),"")</f>
        <v/>
      </c>
      <c r="X275" s="445" t="str">
        <f t="array" ref="X275">IFERROR(INDEX($A$171:$B$270,MATCH(LARGE(($B$171:$B$270=X$273)*1/ROW($A$171:$A$270),ROWS($A$274:$A275)),1/ROW($A$171:$A$270),0),COLUMNS($A$274:$A$274)),"")</f>
        <v/>
      </c>
      <c r="Y275" s="445" t="str">
        <f t="array" ref="Y275">IFERROR(INDEX($A$171:$B$270,MATCH(LARGE(($B$171:$B$270=Y$273)*1/ROW($A$171:$A$270),ROWS($A$274:$A275)),1/ROW($A$171:$A$270),0),COLUMNS($A$274:$A$274)),"")</f>
        <v/>
      </c>
      <c r="Z275" s="445" t="str">
        <f t="array" ref="Z275">IFERROR(INDEX($A$171:$B$270,MATCH(LARGE(($B$171:$B$270=Z$273)*1/ROW($A$171:$A$270),ROWS($A$274:$A275)),1/ROW($A$171:$A$270),0),COLUMNS($A$274:$A$274)),"")</f>
        <v/>
      </c>
      <c r="AA275" s="445" t="str">
        <f t="array" ref="AA275">IFERROR(INDEX($A$171:$B$270,MATCH(LARGE(($B$171:$B$270=AA$273)*1/ROW($A$171:$A$270),ROWS($A$274:$A275)),1/ROW($A$171:$A$270),0),COLUMNS($A$274:$A$274)),"")</f>
        <v/>
      </c>
      <c r="AB275" s="445" t="str">
        <f t="array" ref="AB275">IFERROR(INDEX($A$171:$B$270,MATCH(LARGE(($B$171:$B$270=AB$273)*1/ROW($A$171:$A$270),ROWS($A$274:$A275)),1/ROW($A$171:$A$270),0),COLUMNS($A$274:$A$274)),"")</f>
        <v/>
      </c>
      <c r="AC275" s="445" t="str">
        <f t="array" ref="AC275">IFERROR(INDEX($A$171:$B$270,MATCH(LARGE(($B$171:$B$270=AC$273)*1/ROW($A$171:$A$270),ROWS($A$274:$A275)),1/ROW($A$171:$A$270),0),COLUMNS($A$274:$A$274)),"")</f>
        <v/>
      </c>
      <c r="AD275" s="445" t="str">
        <f t="array" ref="AD275">IFERROR(INDEX($A$171:$B$270,MATCH(LARGE(($B$171:$B$270=AD$273)*1/ROW($A$171:$A$270),ROWS($A$274:$A275)),1/ROW($A$171:$A$270),0),COLUMNS($A$274:$A$274)),"")</f>
        <v/>
      </c>
      <c r="AE275" s="445" t="str">
        <f t="array" ref="AE275">IFERROR(INDEX($A$171:$B$270,MATCH(LARGE(($B$171:$B$270=AE$273)*1/ROW($A$171:$A$270),ROWS($A$274:$A275)),1/ROW($A$171:$A$270),0),COLUMNS($A$274:$A$274)),"")</f>
        <v/>
      </c>
      <c r="AF275" s="445" t="str">
        <f t="array" ref="AF275">IFERROR(INDEX($A$171:$B$270,MATCH(LARGE(($B$171:$B$270=AF$273)*1/ROW($A$171:$A$270),ROWS($A$274:$A275)),1/ROW($A$171:$A$270),0),COLUMNS($A$274:$A$274)),"")</f>
        <v/>
      </c>
      <c r="AG275" s="454" t="str">
        <f t="array" ref="AG275">IFERROR(INDEX($A$171:$B$270,MATCH(LARGE(($B$171:$B$270=AG$273)*1/ROW($A$171:$A$270),ROWS($A$274:$A275)),1/ROW($A$171:$A$270),0),COLUMNS($A$274:$A$274)),"")</f>
        <v/>
      </c>
      <c r="AH275" s="445" t="str">
        <f t="array" ref="AH275">IFERROR(INDEX($A$171:$F$270,MATCH(LARGE(($D$171:$D$270=AH$273)*1/ROW($A$171:$A$270),ROWS($A$274:$A275)),1/ROW($A$171:$A$270),0),COLUMNS($A$274:$A$274)),"")</f>
        <v/>
      </c>
      <c r="AI275" s="445" t="str">
        <f t="array" ref="AI275">IFERROR(INDEX($A$171:$F$270,MATCH(LARGE(($D$171:$D$270=AI$273)*1/ROW($A$171:$A$270),ROWS($A$274:$A275)),1/ROW($A$171:$A$270),0),COLUMNS($A$274:$A$274)),"")</f>
        <v/>
      </c>
      <c r="AJ275" s="445" t="str">
        <f t="array" ref="AJ275">IFERROR(INDEX($A$171:$F$270,MATCH(LARGE(($D$171:$D$270=AJ$273)*1/ROW($A$171:$A$270),ROWS($A$274:$A275)),1/ROW($A$171:$A$270),0),COLUMNS($A$274:$A$274)),"")</f>
        <v/>
      </c>
      <c r="AK275" s="445" t="str">
        <f t="array" ref="AK275">IFERROR(INDEX($A$171:$F$270,MATCH(LARGE(($E$171:$E$270=AK$273)*1/ROW($A$171:$A$270),ROWS($A$274:$A275)),1/ROW($A$171:$A$270),0),COLUMNS($A$274:$A$274)),"")</f>
        <v/>
      </c>
      <c r="AL275" s="445" t="str">
        <f t="array" ref="AL275">IFERROR(INDEX($A$171:$F$270,MATCH(LARGE(($E$171:$E$270=AL$273)*1/ROW($A$171:$A$270),ROWS($A$274:$A275)),1/ROW($A$171:$A$270),0),COLUMNS($A$274:$A$274)),"")</f>
        <v/>
      </c>
      <c r="AM275" s="445" t="str">
        <f t="array" ref="AM275">IFERROR(INDEX($A$171:$F$270,MATCH(LARGE(($E$171:$E$270=AM$273)*1/ROW($A$171:$A$270),ROWS($A$274:$A275)),1/ROW($A$171:$A$270),0),COLUMNS($A$274:$A$274)),"")</f>
        <v/>
      </c>
      <c r="AN275" s="445" t="str">
        <f t="array" ref="AN275">IFERROR(INDEX($A$171:$F$270,MATCH(LARGE(($F$171:$F$270=AN$273)*1/ROW($A$171:$A$270),ROWS($A$274:$A275)),1/ROW($A$171:$A$270),0),COLUMNS($A$274:$A$274)),"")</f>
        <v/>
      </c>
      <c r="AO275" s="445" t="str">
        <f t="array" ref="AO275">IFERROR(INDEX($A$171:$F$270,MATCH(LARGE(($F$171:$F$270=AO$273)*1/ROW($A$171:$A$270),ROWS($A$274:$A275)),1/ROW($A$171:$A$270),0),COLUMNS($A$274:$A$274)),"")</f>
        <v/>
      </c>
      <c r="AP275" s="445" t="str">
        <f t="array" ref="AP275">IFERROR(INDEX($A$171:$F$270,MATCH(LARGE(($F$171:$F$270=AP$273)*1/ROW($A$171:$A$270),ROWS($A$274:$A275)),1/ROW($A$171:$A$270),0),COLUMNS($A$274:$A$274)),"")</f>
        <v/>
      </c>
      <c r="AQ275" s="445" t="str">
        <f t="array" ref="AQ275">IFERROR(INDEX($A$171:$F$270,MATCH(LARGE(($F$171:$F$270=AQ$273)*1/ROW($A$171:$A$270),ROWS($A$274:$A275)),1/ROW($A$171:$A$270),0),COLUMNS($A$274:$A$274)),"")</f>
        <v/>
      </c>
      <c r="AR275" s="445" t="str">
        <f t="array" ref="AR275">IFERROR(INDEX($A$171:$B$270,MATCH(LARGE(($B$171:$B$270=AR$273)*1/ROW($A$171:$A$270),ROWS($A$274:$A275)),1/ROW($A$171:$A$270),0),COLUMNS($A$274:$A$274)),"")</f>
        <v/>
      </c>
      <c r="AS275" s="445" t="str">
        <f t="shared" ref="AS275:AS338" si="94">IF(G172="","",A172)</f>
        <v/>
      </c>
      <c r="AT275" s="445" t="str">
        <f t="shared" ref="AT275:AT338" si="95">IF(H172="","","　"&amp;A172)</f>
        <v/>
      </c>
      <c r="AU275" s="445" t="str">
        <f t="shared" ref="AU275:AU338" si="96">IF(LEN(TRIM(W70))=0,"",A172)</f>
        <v/>
      </c>
      <c r="BE275" s="435"/>
      <c r="BK275" s="50"/>
      <c r="BM275" s="118"/>
      <c r="EE275" s="435"/>
    </row>
    <row r="276" spans="1:135" hidden="1">
      <c r="A276" s="445" t="str">
        <f t="array" ref="A276">IFERROR(INDEX($A$171:$B$270,MATCH(LARGE(($B$171:$B$270=A$273)*1/ROW($A$171:$A$270),ROWS($A$274:$A276)),1/ROW($A$171:$A$270),0),COLUMNS($A$274:$A$274)),"")</f>
        <v/>
      </c>
      <c r="B276" s="445" t="str">
        <f t="array" ref="B276">IFERROR(INDEX($A$171:$B$270,MATCH(LARGE(($B$171:$B$270=B$273)*1/ROW($A$171:$A$270),ROWS($A$274:$A276)),1/ROW($A$171:$A$270),0),COLUMNS($A$274:$A$274)),"")</f>
        <v/>
      </c>
      <c r="C276" s="444" t="str">
        <f t="array" ref="C276">IFERROR(INDEX($A$171:$B$270,MATCH(LARGE(($B$171:$B$270=C$273)*1/ROW($A$171:$A$270),ROWS($A$274:$A276)),1/ROW($A$171:$A$270),0),COLUMNS($A$274:$A$274)),"")</f>
        <v/>
      </c>
      <c r="D276" s="445" t="str">
        <f t="array" ref="D276">IFERROR(INDEX($A$171:$B$270,MATCH(LARGE(($B$171:$B$270=D$273)*1/ROW($A$171:$A$270),ROWS($A$274:$A276)),1/ROW($A$171:$A$270),0),COLUMNS($A$274:$A$274)),"")</f>
        <v/>
      </c>
      <c r="E276" s="445" t="str">
        <f t="array" ref="E276">IFERROR(INDEX($A$171:$B$270,MATCH(LARGE(($B$171:$B$270=E$273)*1/ROW($A$171:$A$270),ROWS($A$274:$A276)),1/ROW($A$171:$A$270),0),COLUMNS($A$274:$A$274)),"")</f>
        <v/>
      </c>
      <c r="F276" s="445" t="str">
        <f t="array" ref="F276">IFERROR(INDEX($A$171:$B$270,MATCH(LARGE(($B$171:$B$270=F$273)*1/ROW($A$171:$A$270),ROWS($A$274:$A276)),1/ROW($A$171:$A$270),0),COLUMNS($A$274:$A$274)),"")</f>
        <v/>
      </c>
      <c r="G276" s="445" t="str">
        <f t="array" ref="G276">IFERROR(INDEX($A$171:$B$270,MATCH(LARGE(($B$171:$B$270=G$273)*1/ROW($A$171:$A$270),ROWS($A$274:$A276)),1/ROW($A$171:$A$270),0),COLUMNS($A$274:$A$274)),"")</f>
        <v/>
      </c>
      <c r="H276" s="445" t="str">
        <f t="array" ref="H276">IFERROR(INDEX($A$171:$B$270,MATCH(LARGE(($B$171:$B$270=H$273)*1/ROW($A$171:$A$270),ROWS($A$274:$A276)),1/ROW($A$171:$A$270),0),COLUMNS($A$274:$A$274)),"")</f>
        <v/>
      </c>
      <c r="I276" s="445" t="str">
        <f t="array" ref="I276">IFERROR(INDEX($A$171:$B$270,MATCH(LARGE(($B$171:$B$270=I$273)*1/ROW($A$171:$A$270),ROWS($A$274:$A276)),1/ROW($A$171:$A$270),0),COLUMNS($A$274:$A$274)),"")</f>
        <v/>
      </c>
      <c r="J276" s="445" t="str">
        <f t="array" ref="J276">IFERROR(INDEX($A$171:$B$270,MATCH(LARGE(($B$171:$B$270=J$273)*1/ROW($A$171:$A$270),ROWS($A$274:$A276)),1/ROW($A$171:$A$270),0),COLUMNS($A$274:$A$274)),"")</f>
        <v/>
      </c>
      <c r="K276" s="445" t="str">
        <f t="array" ref="K276">IFERROR(INDEX($A$171:$B$270,MATCH(LARGE(($B$171:$B$270=K$273)*1/ROW($A$171:$A$270),ROWS($A$274:$A276)),1/ROW($A$171:$A$270),0),COLUMNS($A$274:$A$274)),"")</f>
        <v/>
      </c>
      <c r="L276" s="445" t="str">
        <f t="array" ref="L276">IFERROR(INDEX($A$171:$B$270,MATCH(LARGE(($B$171:$B$270=L$273)*1/ROW($A$171:$A$270),ROWS($A$274:$A276)),1/ROW($A$171:$A$270),0),COLUMNS($A$274:$A$274)),"")</f>
        <v/>
      </c>
      <c r="M276" s="445" t="str">
        <f t="array" ref="M276">IFERROR(INDEX($A$171:$B$270,MATCH(LARGE(($B$171:$B$270=M$273)*1/ROW($A$171:$A$270),ROWS($A$274:$A276)),1/ROW($A$171:$A$270),0),COLUMNS($A$274:$A$274)),"")</f>
        <v/>
      </c>
      <c r="N276" s="445" t="str">
        <f t="array" ref="N276">IFERROR(INDEX($A$171:$B$270,MATCH(LARGE(($B$171:$B$270=N$273)*1/ROW($A$171:$A$270),ROWS($A$274:$A276)),1/ROW($A$171:$A$270),0),COLUMNS($A$274:$A$274)),"")</f>
        <v/>
      </c>
      <c r="O276" s="445" t="str">
        <f t="array" ref="O276">IFERROR(INDEX($A$171:$B$270,MATCH(LARGE(($B$171:$B$270=O$273)*1/ROW($A$171:$A$270),ROWS($A$274:$A276)),1/ROW($A$171:$A$270),0),COLUMNS($A$274:$A$274)),"")</f>
        <v/>
      </c>
      <c r="P276" s="445" t="str">
        <f t="array" ref="P276">IFERROR(INDEX($A$171:$B$270,MATCH(LARGE(($B$171:$B$270=P$273)*1/ROW($A$171:$A$270),ROWS($A$274:$A276)),1/ROW($A$171:$A$270),0),COLUMNS($A$274:$A$274)),"")</f>
        <v/>
      </c>
      <c r="Q276" s="445" t="str">
        <f t="array" ref="Q276">IFERROR(INDEX($A$171:$B$270,MATCH(LARGE(($B$171:$B$270=Q$273)*1/ROW($A$171:$A$270),ROWS($A$274:$A276)),1/ROW($A$171:$A$270),0),COLUMNS($A$274:$A$274)),"")</f>
        <v/>
      </c>
      <c r="R276" s="445" t="str">
        <f t="array" ref="R276">IFERROR(INDEX($A$171:$B$270,MATCH(LARGE(($B$171:$B$270=R$273)*1/ROW($A$171:$A$270),ROWS($A$274:$A276)),1/ROW($A$171:$A$270),0),COLUMNS($A$274:$A$274)),"")</f>
        <v/>
      </c>
      <c r="S276" s="445" t="str">
        <f t="array" ref="S276">IFERROR(INDEX($A$171:$B$270,MATCH(LARGE(($B$171:$B$270=S$273)*1/ROW($A$171:$A$270),ROWS($A$274:$A276)),1/ROW($A$171:$A$270),0),COLUMNS($A$274:$A$274)),"")</f>
        <v/>
      </c>
      <c r="T276" s="445" t="str">
        <f t="array" ref="T276">IFERROR(INDEX($A$171:$B$270,MATCH(LARGE(($B$171:$B$270=T$273)*1/ROW($A$171:$A$270),ROWS($A$274:$A276)),1/ROW($A$171:$A$270),0),COLUMNS($A$274:$A$274)),"")</f>
        <v/>
      </c>
      <c r="U276" s="445" t="str">
        <f t="array" ref="U276">IFERROR(INDEX($A$171:$B$270,MATCH(LARGE(($B$171:$B$270=U$273)*1/ROW($A$171:$A$270),ROWS($A$274:$A276)),1/ROW($A$171:$A$270),0),COLUMNS($A$274:$A$274)),"")</f>
        <v/>
      </c>
      <c r="V276" s="453" t="str">
        <f t="array" ref="V276">IFERROR(INDEX($A$171:$B$270,MATCH(LARGE(($B$171:$B$270=V$273)*1/ROW($A$171:$A$270),ROWS($A$274:$A276)),1/ROW($A$171:$A$270),0),COLUMNS($A$274:$A$274)),"")</f>
        <v/>
      </c>
      <c r="W276" s="445" t="str">
        <f t="array" ref="W276">IFERROR(INDEX($A$171:$B$270,MATCH(LARGE(($B$171:$B$270=W$273)*1/ROW($A$171:$A$270),ROWS($A$274:$A276)),1/ROW($A$171:$A$270),0),COLUMNS($A$274:$A$274)),"")</f>
        <v/>
      </c>
      <c r="X276" s="445" t="str">
        <f t="array" ref="X276">IFERROR(INDEX($A$171:$B$270,MATCH(LARGE(($B$171:$B$270=X$273)*1/ROW($A$171:$A$270),ROWS($A$274:$A276)),1/ROW($A$171:$A$270),0),COLUMNS($A$274:$A$274)),"")</f>
        <v/>
      </c>
      <c r="Y276" s="445" t="str">
        <f t="array" ref="Y276">IFERROR(INDEX($A$171:$B$270,MATCH(LARGE(($B$171:$B$270=Y$273)*1/ROW($A$171:$A$270),ROWS($A$274:$A276)),1/ROW($A$171:$A$270),0),COLUMNS($A$274:$A$274)),"")</f>
        <v/>
      </c>
      <c r="Z276" s="445" t="str">
        <f t="array" ref="Z276">IFERROR(INDEX($A$171:$B$270,MATCH(LARGE(($B$171:$B$270=Z$273)*1/ROW($A$171:$A$270),ROWS($A$274:$A276)),1/ROW($A$171:$A$270),0),COLUMNS($A$274:$A$274)),"")</f>
        <v/>
      </c>
      <c r="AA276" s="445" t="str">
        <f t="array" ref="AA276">IFERROR(INDEX($A$171:$B$270,MATCH(LARGE(($B$171:$B$270=AA$273)*1/ROW($A$171:$A$270),ROWS($A$274:$A276)),1/ROW($A$171:$A$270),0),COLUMNS($A$274:$A$274)),"")</f>
        <v/>
      </c>
      <c r="AB276" s="445" t="str">
        <f t="array" ref="AB276">IFERROR(INDEX($A$171:$B$270,MATCH(LARGE(($B$171:$B$270=AB$273)*1/ROW($A$171:$A$270),ROWS($A$274:$A276)),1/ROW($A$171:$A$270),0),COLUMNS($A$274:$A$274)),"")</f>
        <v/>
      </c>
      <c r="AC276" s="445" t="str">
        <f t="array" ref="AC276">IFERROR(INDEX($A$171:$B$270,MATCH(LARGE(($B$171:$B$270=AC$273)*1/ROW($A$171:$A$270),ROWS($A$274:$A276)),1/ROW($A$171:$A$270),0),COLUMNS($A$274:$A$274)),"")</f>
        <v/>
      </c>
      <c r="AD276" s="445" t="str">
        <f t="array" ref="AD276">IFERROR(INDEX($A$171:$B$270,MATCH(LARGE(($B$171:$B$270=AD$273)*1/ROW($A$171:$A$270),ROWS($A$274:$A276)),1/ROW($A$171:$A$270),0),COLUMNS($A$274:$A$274)),"")</f>
        <v/>
      </c>
      <c r="AE276" s="445" t="str">
        <f t="array" ref="AE276">IFERROR(INDEX($A$171:$B$270,MATCH(LARGE(($B$171:$B$270=AE$273)*1/ROW($A$171:$A$270),ROWS($A$274:$A276)),1/ROW($A$171:$A$270),0),COLUMNS($A$274:$A$274)),"")</f>
        <v/>
      </c>
      <c r="AF276" s="445" t="str">
        <f t="array" ref="AF276">IFERROR(INDEX($A$171:$B$270,MATCH(LARGE(($B$171:$B$270=AF$273)*1/ROW($A$171:$A$270),ROWS($A$274:$A276)),1/ROW($A$171:$A$270),0),COLUMNS($A$274:$A$274)),"")</f>
        <v/>
      </c>
      <c r="AG276" s="454" t="str">
        <f t="array" ref="AG276">IFERROR(INDEX($A$171:$B$270,MATCH(LARGE(($B$171:$B$270=AG$273)*1/ROW($A$171:$A$270),ROWS($A$274:$A276)),1/ROW($A$171:$A$270),0),COLUMNS($A$274:$A$274)),"")</f>
        <v/>
      </c>
      <c r="AH276" s="445" t="str">
        <f t="array" ref="AH276">IFERROR(INDEX($A$171:$F$270,MATCH(LARGE(($D$171:$D$270=AH$273)*1/ROW($A$171:$A$270),ROWS($A$274:$A276)),1/ROW($A$171:$A$270),0),COLUMNS($A$274:$A$274)),"")</f>
        <v/>
      </c>
      <c r="AI276" s="445" t="str">
        <f t="array" ref="AI276">IFERROR(INDEX($A$171:$F$270,MATCH(LARGE(($D$171:$D$270=AI$273)*1/ROW($A$171:$A$270),ROWS($A$274:$A276)),1/ROW($A$171:$A$270),0),COLUMNS($A$274:$A$274)),"")</f>
        <v/>
      </c>
      <c r="AJ276" s="445" t="str">
        <f t="array" ref="AJ276">IFERROR(INDEX($A$171:$F$270,MATCH(LARGE(($D$171:$D$270=AJ$273)*1/ROW($A$171:$A$270),ROWS($A$274:$A276)),1/ROW($A$171:$A$270),0),COLUMNS($A$274:$A$274)),"")</f>
        <v/>
      </c>
      <c r="AK276" s="445" t="str">
        <f t="array" ref="AK276">IFERROR(INDEX($A$171:$F$270,MATCH(LARGE(($E$171:$E$270=AK$273)*1/ROW($A$171:$A$270),ROWS($A$274:$A276)),1/ROW($A$171:$A$270),0),COLUMNS($A$274:$A$274)),"")</f>
        <v/>
      </c>
      <c r="AL276" s="445" t="str">
        <f t="array" ref="AL276">IFERROR(INDEX($A$171:$F$270,MATCH(LARGE(($E$171:$E$270=AL$273)*1/ROW($A$171:$A$270),ROWS($A$274:$A276)),1/ROW($A$171:$A$270),0),COLUMNS($A$274:$A$274)),"")</f>
        <v/>
      </c>
      <c r="AM276" s="445" t="str">
        <f t="array" ref="AM276">IFERROR(INDEX($A$171:$F$270,MATCH(LARGE(($E$171:$E$270=AM$273)*1/ROW($A$171:$A$270),ROWS($A$274:$A276)),1/ROW($A$171:$A$270),0),COLUMNS($A$274:$A$274)),"")</f>
        <v/>
      </c>
      <c r="AN276" s="445" t="str">
        <f t="array" ref="AN276">IFERROR(INDEX($A$171:$F$270,MATCH(LARGE(($F$171:$F$270=AN$273)*1/ROW($A$171:$A$270),ROWS($A$274:$A276)),1/ROW($A$171:$A$270),0),COLUMNS($A$274:$A$274)),"")</f>
        <v/>
      </c>
      <c r="AO276" s="445" t="str">
        <f t="array" ref="AO276">IFERROR(INDEX($A$171:$F$270,MATCH(LARGE(($F$171:$F$270=AO$273)*1/ROW($A$171:$A$270),ROWS($A$274:$A276)),1/ROW($A$171:$A$270),0),COLUMNS($A$274:$A$274)),"")</f>
        <v/>
      </c>
      <c r="AP276" s="445" t="str">
        <f t="array" ref="AP276">IFERROR(INDEX($A$171:$F$270,MATCH(LARGE(($F$171:$F$270=AP$273)*1/ROW($A$171:$A$270),ROWS($A$274:$A276)),1/ROW($A$171:$A$270),0),COLUMNS($A$274:$A$274)),"")</f>
        <v/>
      </c>
      <c r="AQ276" s="445" t="str">
        <f t="array" ref="AQ276">IFERROR(INDEX($A$171:$F$270,MATCH(LARGE(($F$171:$F$270=AQ$273)*1/ROW($A$171:$A$270),ROWS($A$274:$A276)),1/ROW($A$171:$A$270),0),COLUMNS($A$274:$A$274)),"")</f>
        <v/>
      </c>
      <c r="AR276" s="445" t="str">
        <f t="array" ref="AR276">IFERROR(INDEX($A$171:$B$270,MATCH(LARGE(($B$171:$B$270=AR$273)*1/ROW($A$171:$A$270),ROWS($A$274:$A276)),1/ROW($A$171:$A$270),0),COLUMNS($A$274:$A$274)),"")</f>
        <v/>
      </c>
      <c r="AS276" s="445" t="str">
        <f t="shared" si="94"/>
        <v/>
      </c>
      <c r="AT276" s="445" t="str">
        <f t="shared" si="95"/>
        <v/>
      </c>
      <c r="AU276" s="445" t="str">
        <f t="shared" si="96"/>
        <v/>
      </c>
      <c r="BE276" s="435"/>
      <c r="BK276" s="50"/>
      <c r="BM276" s="118"/>
      <c r="EE276" s="435"/>
    </row>
    <row r="277" spans="1:135" hidden="1">
      <c r="A277" s="445" t="str">
        <f t="array" ref="A277">IFERROR(INDEX($A$171:$B$270,MATCH(LARGE(($B$171:$B$270=A$273)*1/ROW($A$171:$A$270),ROWS($A$274:$A277)),1/ROW($A$171:$A$270),0),COLUMNS($A$274:$A$274)),"")</f>
        <v/>
      </c>
      <c r="B277" s="445" t="str">
        <f t="array" ref="B277">IFERROR(INDEX($A$171:$B$270,MATCH(LARGE(($B$171:$B$270=B$273)*1/ROW($A$171:$A$270),ROWS($A$274:$A277)),1/ROW($A$171:$A$270),0),COLUMNS($A$274:$A$274)),"")</f>
        <v/>
      </c>
      <c r="C277" s="444" t="str">
        <f t="array" ref="C277">IFERROR(INDEX($A$171:$B$270,MATCH(LARGE(($B$171:$B$270=C$273)*1/ROW($A$171:$A$270),ROWS($A$274:$A277)),1/ROW($A$171:$A$270),0),COLUMNS($A$274:$A$274)),"")</f>
        <v/>
      </c>
      <c r="D277" s="445" t="str">
        <f t="array" ref="D277">IFERROR(INDEX($A$171:$B$270,MATCH(LARGE(($B$171:$B$270=D$273)*1/ROW($A$171:$A$270),ROWS($A$274:$A277)),1/ROW($A$171:$A$270),0),COLUMNS($A$274:$A$274)),"")</f>
        <v/>
      </c>
      <c r="E277" s="445" t="str">
        <f t="array" ref="E277">IFERROR(INDEX($A$171:$B$270,MATCH(LARGE(($B$171:$B$270=E$273)*1/ROW($A$171:$A$270),ROWS($A$274:$A277)),1/ROW($A$171:$A$270),0),COLUMNS($A$274:$A$274)),"")</f>
        <v/>
      </c>
      <c r="F277" s="445" t="str">
        <f t="array" ref="F277">IFERROR(INDEX($A$171:$B$270,MATCH(LARGE(($B$171:$B$270=F$273)*1/ROW($A$171:$A$270),ROWS($A$274:$A277)),1/ROW($A$171:$A$270),0),COLUMNS($A$274:$A$274)),"")</f>
        <v/>
      </c>
      <c r="G277" s="445" t="str">
        <f t="array" ref="G277">IFERROR(INDEX($A$171:$B$270,MATCH(LARGE(($B$171:$B$270=G$273)*1/ROW($A$171:$A$270),ROWS($A$274:$A277)),1/ROW($A$171:$A$270),0),COLUMNS($A$274:$A$274)),"")</f>
        <v/>
      </c>
      <c r="H277" s="445" t="str">
        <f t="array" ref="H277">IFERROR(INDEX($A$171:$B$270,MATCH(LARGE(($B$171:$B$270=H$273)*1/ROW($A$171:$A$270),ROWS($A$274:$A277)),1/ROW($A$171:$A$270),0),COLUMNS($A$274:$A$274)),"")</f>
        <v/>
      </c>
      <c r="I277" s="445" t="str">
        <f t="array" ref="I277">IFERROR(INDEX($A$171:$B$270,MATCH(LARGE(($B$171:$B$270=I$273)*1/ROW($A$171:$A$270),ROWS($A$274:$A277)),1/ROW($A$171:$A$270),0),COLUMNS($A$274:$A$274)),"")</f>
        <v/>
      </c>
      <c r="J277" s="445" t="str">
        <f t="array" ref="J277">IFERROR(INDEX($A$171:$B$270,MATCH(LARGE(($B$171:$B$270=J$273)*1/ROW($A$171:$A$270),ROWS($A$274:$A277)),1/ROW($A$171:$A$270),0),COLUMNS($A$274:$A$274)),"")</f>
        <v/>
      </c>
      <c r="K277" s="445" t="str">
        <f t="array" ref="K277">IFERROR(INDEX($A$171:$B$270,MATCH(LARGE(($B$171:$B$270=K$273)*1/ROW($A$171:$A$270),ROWS($A$274:$A277)),1/ROW($A$171:$A$270),0),COLUMNS($A$274:$A$274)),"")</f>
        <v/>
      </c>
      <c r="L277" s="445" t="str">
        <f t="array" ref="L277">IFERROR(INDEX($A$171:$B$270,MATCH(LARGE(($B$171:$B$270=L$273)*1/ROW($A$171:$A$270),ROWS($A$274:$A277)),1/ROW($A$171:$A$270),0),COLUMNS($A$274:$A$274)),"")</f>
        <v/>
      </c>
      <c r="M277" s="445" t="str">
        <f t="array" ref="M277">IFERROR(INDEX($A$171:$B$270,MATCH(LARGE(($B$171:$B$270=M$273)*1/ROW($A$171:$A$270),ROWS($A$274:$A277)),1/ROW($A$171:$A$270),0),COLUMNS($A$274:$A$274)),"")</f>
        <v/>
      </c>
      <c r="N277" s="445" t="str">
        <f t="array" ref="N277">IFERROR(INDEX($A$171:$B$270,MATCH(LARGE(($B$171:$B$270=N$273)*1/ROW($A$171:$A$270),ROWS($A$274:$A277)),1/ROW($A$171:$A$270),0),COLUMNS($A$274:$A$274)),"")</f>
        <v/>
      </c>
      <c r="O277" s="445" t="str">
        <f t="array" ref="O277">IFERROR(INDEX($A$171:$B$270,MATCH(LARGE(($B$171:$B$270=O$273)*1/ROW($A$171:$A$270),ROWS($A$274:$A277)),1/ROW($A$171:$A$270),0),COLUMNS($A$274:$A$274)),"")</f>
        <v/>
      </c>
      <c r="P277" s="445" t="str">
        <f t="array" ref="P277">IFERROR(INDEX($A$171:$B$270,MATCH(LARGE(($B$171:$B$270=P$273)*1/ROW($A$171:$A$270),ROWS($A$274:$A277)),1/ROW($A$171:$A$270),0),COLUMNS($A$274:$A$274)),"")</f>
        <v/>
      </c>
      <c r="Q277" s="445" t="str">
        <f t="array" ref="Q277">IFERROR(INDEX($A$171:$B$270,MATCH(LARGE(($B$171:$B$270=Q$273)*1/ROW($A$171:$A$270),ROWS($A$274:$A277)),1/ROW($A$171:$A$270),0),COLUMNS($A$274:$A$274)),"")</f>
        <v/>
      </c>
      <c r="R277" s="445" t="str">
        <f t="array" ref="R277">IFERROR(INDEX($A$171:$B$270,MATCH(LARGE(($B$171:$B$270=R$273)*1/ROW($A$171:$A$270),ROWS($A$274:$A277)),1/ROW($A$171:$A$270),0),COLUMNS($A$274:$A$274)),"")</f>
        <v/>
      </c>
      <c r="S277" s="445" t="str">
        <f t="array" ref="S277">IFERROR(INDEX($A$171:$B$270,MATCH(LARGE(($B$171:$B$270=S$273)*1/ROW($A$171:$A$270),ROWS($A$274:$A277)),1/ROW($A$171:$A$270),0),COLUMNS($A$274:$A$274)),"")</f>
        <v/>
      </c>
      <c r="T277" s="445" t="str">
        <f t="array" ref="T277">IFERROR(INDEX($A$171:$B$270,MATCH(LARGE(($B$171:$B$270=T$273)*1/ROW($A$171:$A$270),ROWS($A$274:$A277)),1/ROW($A$171:$A$270),0),COLUMNS($A$274:$A$274)),"")</f>
        <v/>
      </c>
      <c r="U277" s="445" t="str">
        <f t="array" ref="U277">IFERROR(INDEX($A$171:$B$270,MATCH(LARGE(($B$171:$B$270=U$273)*1/ROW($A$171:$A$270),ROWS($A$274:$A277)),1/ROW($A$171:$A$270),0),COLUMNS($A$274:$A$274)),"")</f>
        <v/>
      </c>
      <c r="V277" s="453" t="str">
        <f t="array" ref="V277">IFERROR(INDEX($A$171:$B$270,MATCH(LARGE(($B$171:$B$270=V$273)*1/ROW($A$171:$A$270),ROWS($A$274:$A277)),1/ROW($A$171:$A$270),0),COLUMNS($A$274:$A$274)),"")</f>
        <v/>
      </c>
      <c r="W277" s="445" t="str">
        <f t="array" ref="W277">IFERROR(INDEX($A$171:$B$270,MATCH(LARGE(($B$171:$B$270=W$273)*1/ROW($A$171:$A$270),ROWS($A$274:$A277)),1/ROW($A$171:$A$270),0),COLUMNS($A$274:$A$274)),"")</f>
        <v/>
      </c>
      <c r="X277" s="445" t="str">
        <f t="array" ref="X277">IFERROR(INDEX($A$171:$B$270,MATCH(LARGE(($B$171:$B$270=X$273)*1/ROW($A$171:$A$270),ROWS($A$274:$A277)),1/ROW($A$171:$A$270),0),COLUMNS($A$274:$A$274)),"")</f>
        <v/>
      </c>
      <c r="Y277" s="445" t="str">
        <f t="array" ref="Y277">IFERROR(INDEX($A$171:$B$270,MATCH(LARGE(($B$171:$B$270=Y$273)*1/ROW($A$171:$A$270),ROWS($A$274:$A277)),1/ROW($A$171:$A$270),0),COLUMNS($A$274:$A$274)),"")</f>
        <v/>
      </c>
      <c r="Z277" s="445" t="str">
        <f t="array" ref="Z277">IFERROR(INDEX($A$171:$B$270,MATCH(LARGE(($B$171:$B$270=Z$273)*1/ROW($A$171:$A$270),ROWS($A$274:$A277)),1/ROW($A$171:$A$270),0),COLUMNS($A$274:$A$274)),"")</f>
        <v/>
      </c>
      <c r="AA277" s="445" t="str">
        <f t="array" ref="AA277">IFERROR(INDEX($A$171:$B$270,MATCH(LARGE(($B$171:$B$270=AA$273)*1/ROW($A$171:$A$270),ROWS($A$274:$A277)),1/ROW($A$171:$A$270),0),COLUMNS($A$274:$A$274)),"")</f>
        <v/>
      </c>
      <c r="AB277" s="445" t="str">
        <f t="array" ref="AB277">IFERROR(INDEX($A$171:$B$270,MATCH(LARGE(($B$171:$B$270=AB$273)*1/ROW($A$171:$A$270),ROWS($A$274:$A277)),1/ROW($A$171:$A$270),0),COLUMNS($A$274:$A$274)),"")</f>
        <v/>
      </c>
      <c r="AC277" s="445" t="str">
        <f t="array" ref="AC277">IFERROR(INDEX($A$171:$B$270,MATCH(LARGE(($B$171:$B$270=AC$273)*1/ROW($A$171:$A$270),ROWS($A$274:$A277)),1/ROW($A$171:$A$270),0),COLUMNS($A$274:$A$274)),"")</f>
        <v/>
      </c>
      <c r="AD277" s="445" t="str">
        <f t="array" ref="AD277">IFERROR(INDEX($A$171:$B$270,MATCH(LARGE(($B$171:$B$270=AD$273)*1/ROW($A$171:$A$270),ROWS($A$274:$A277)),1/ROW($A$171:$A$270),0),COLUMNS($A$274:$A$274)),"")</f>
        <v/>
      </c>
      <c r="AE277" s="445" t="str">
        <f t="array" ref="AE277">IFERROR(INDEX($A$171:$B$270,MATCH(LARGE(($B$171:$B$270=AE$273)*1/ROW($A$171:$A$270),ROWS($A$274:$A277)),1/ROW($A$171:$A$270),0),COLUMNS($A$274:$A$274)),"")</f>
        <v/>
      </c>
      <c r="AF277" s="445" t="str">
        <f t="array" ref="AF277">IFERROR(INDEX($A$171:$B$270,MATCH(LARGE(($B$171:$B$270=AF$273)*1/ROW($A$171:$A$270),ROWS($A$274:$A277)),1/ROW($A$171:$A$270),0),COLUMNS($A$274:$A$274)),"")</f>
        <v/>
      </c>
      <c r="AG277" s="454" t="str">
        <f t="array" ref="AG277">IFERROR(INDEX($A$171:$B$270,MATCH(LARGE(($B$171:$B$270=AG$273)*1/ROW($A$171:$A$270),ROWS($A$274:$A277)),1/ROW($A$171:$A$270),0),COLUMNS($A$274:$A$274)),"")</f>
        <v/>
      </c>
      <c r="AH277" s="445" t="str">
        <f t="array" ref="AH277">IFERROR(INDEX($A$171:$F$270,MATCH(LARGE(($D$171:$D$270=AH$273)*1/ROW($A$171:$A$270),ROWS($A$274:$A277)),1/ROW($A$171:$A$270),0),COLUMNS($A$274:$A$274)),"")</f>
        <v/>
      </c>
      <c r="AI277" s="445" t="str">
        <f t="array" ref="AI277">IFERROR(INDEX($A$171:$F$270,MATCH(LARGE(($D$171:$D$270=AI$273)*1/ROW($A$171:$A$270),ROWS($A$274:$A277)),1/ROW($A$171:$A$270),0),COLUMNS($A$274:$A$274)),"")</f>
        <v/>
      </c>
      <c r="AJ277" s="445" t="str">
        <f t="array" ref="AJ277">IFERROR(INDEX($A$171:$F$270,MATCH(LARGE(($D$171:$D$270=AJ$273)*1/ROW($A$171:$A$270),ROWS($A$274:$A277)),1/ROW($A$171:$A$270),0),COLUMNS($A$274:$A$274)),"")</f>
        <v/>
      </c>
      <c r="AK277" s="445" t="str">
        <f t="array" ref="AK277">IFERROR(INDEX($A$171:$F$270,MATCH(LARGE(($E$171:$E$270=AK$273)*1/ROW($A$171:$A$270),ROWS($A$274:$A277)),1/ROW($A$171:$A$270),0),COLUMNS($A$274:$A$274)),"")</f>
        <v/>
      </c>
      <c r="AL277" s="445" t="str">
        <f t="array" ref="AL277">IFERROR(INDEX($A$171:$F$270,MATCH(LARGE(($E$171:$E$270=AL$273)*1/ROW($A$171:$A$270),ROWS($A$274:$A277)),1/ROW($A$171:$A$270),0),COLUMNS($A$274:$A$274)),"")</f>
        <v/>
      </c>
      <c r="AM277" s="445" t="str">
        <f t="array" ref="AM277">IFERROR(INDEX($A$171:$F$270,MATCH(LARGE(($E$171:$E$270=AM$273)*1/ROW($A$171:$A$270),ROWS($A$274:$A277)),1/ROW($A$171:$A$270),0),COLUMNS($A$274:$A$274)),"")</f>
        <v/>
      </c>
      <c r="AN277" s="445" t="str">
        <f t="array" ref="AN277">IFERROR(INDEX($A$171:$F$270,MATCH(LARGE(($F$171:$F$270=AN$273)*1/ROW($A$171:$A$270),ROWS($A$274:$A277)),1/ROW($A$171:$A$270),0),COLUMNS($A$274:$A$274)),"")</f>
        <v/>
      </c>
      <c r="AO277" s="445" t="str">
        <f t="array" ref="AO277">IFERROR(INDEX($A$171:$F$270,MATCH(LARGE(($F$171:$F$270=AO$273)*1/ROW($A$171:$A$270),ROWS($A$274:$A277)),1/ROW($A$171:$A$270),0),COLUMNS($A$274:$A$274)),"")</f>
        <v/>
      </c>
      <c r="AP277" s="445" t="str">
        <f t="array" ref="AP277">IFERROR(INDEX($A$171:$F$270,MATCH(LARGE(($F$171:$F$270=AP$273)*1/ROW($A$171:$A$270),ROWS($A$274:$A277)),1/ROW($A$171:$A$270),0),COLUMNS($A$274:$A$274)),"")</f>
        <v/>
      </c>
      <c r="AQ277" s="445" t="str">
        <f t="array" ref="AQ277">IFERROR(INDEX($A$171:$F$270,MATCH(LARGE(($F$171:$F$270=AQ$273)*1/ROW($A$171:$A$270),ROWS($A$274:$A277)),1/ROW($A$171:$A$270),0),COLUMNS($A$274:$A$274)),"")</f>
        <v/>
      </c>
      <c r="AR277" s="445" t="str">
        <f t="array" ref="AR277">IFERROR(INDEX($A$171:$B$270,MATCH(LARGE(($B$171:$B$270=AR$273)*1/ROW($A$171:$A$270),ROWS($A$274:$A277)),1/ROW($A$171:$A$270),0),COLUMNS($A$274:$A$274)),"")</f>
        <v/>
      </c>
      <c r="AS277" s="445" t="str">
        <f t="shared" si="94"/>
        <v/>
      </c>
      <c r="AT277" s="445" t="str">
        <f t="shared" si="95"/>
        <v/>
      </c>
      <c r="AU277" s="445" t="str">
        <f t="shared" si="96"/>
        <v/>
      </c>
      <c r="BE277" s="435"/>
      <c r="BK277" s="50"/>
      <c r="BM277" s="118"/>
      <c r="EE277" s="435"/>
    </row>
    <row r="278" spans="1:135" hidden="1">
      <c r="A278" s="445" t="str">
        <f t="array" ref="A278">IFERROR(INDEX($A$171:$B$270,MATCH(LARGE(($B$171:$B$270=A$273)*1/ROW($A$171:$A$270),ROWS($A$274:$A278)),1/ROW($A$171:$A$270),0),COLUMNS($A$274:$A$274)),"")</f>
        <v/>
      </c>
      <c r="B278" s="445" t="str">
        <f t="array" ref="B278">IFERROR(INDEX($A$171:$B$270,MATCH(LARGE(($B$171:$B$270=B$273)*1/ROW($A$171:$A$270),ROWS($A$274:$A278)),1/ROW($A$171:$A$270),0),COLUMNS($A$274:$A$274)),"")</f>
        <v/>
      </c>
      <c r="C278" s="444" t="str">
        <f t="array" ref="C278">IFERROR(INDEX($A$171:$B$270,MATCH(LARGE(($B$171:$B$270=C$273)*1/ROW($A$171:$A$270),ROWS($A$274:$A278)),1/ROW($A$171:$A$270),0),COLUMNS($A$274:$A$274)),"")</f>
        <v/>
      </c>
      <c r="D278" s="445" t="str">
        <f t="array" ref="D278">IFERROR(INDEX($A$171:$B$270,MATCH(LARGE(($B$171:$B$270=D$273)*1/ROW($A$171:$A$270),ROWS($A$274:$A278)),1/ROW($A$171:$A$270),0),COLUMNS($A$274:$A$274)),"")</f>
        <v/>
      </c>
      <c r="E278" s="445" t="str">
        <f t="array" ref="E278">IFERROR(INDEX($A$171:$B$270,MATCH(LARGE(($B$171:$B$270=E$273)*1/ROW($A$171:$A$270),ROWS($A$274:$A278)),1/ROW($A$171:$A$270),0),COLUMNS($A$274:$A$274)),"")</f>
        <v/>
      </c>
      <c r="F278" s="445" t="str">
        <f t="array" ref="F278">IFERROR(INDEX($A$171:$B$270,MATCH(LARGE(($B$171:$B$270=F$273)*1/ROW($A$171:$A$270),ROWS($A$274:$A278)),1/ROW($A$171:$A$270),0),COLUMNS($A$274:$A$274)),"")</f>
        <v/>
      </c>
      <c r="G278" s="445" t="str">
        <f t="array" ref="G278">IFERROR(INDEX($A$171:$B$270,MATCH(LARGE(($B$171:$B$270=G$273)*1/ROW($A$171:$A$270),ROWS($A$274:$A278)),1/ROW($A$171:$A$270),0),COLUMNS($A$274:$A$274)),"")</f>
        <v/>
      </c>
      <c r="H278" s="445" t="str">
        <f t="array" ref="H278">IFERROR(INDEX($A$171:$B$270,MATCH(LARGE(($B$171:$B$270=H$273)*1/ROW($A$171:$A$270),ROWS($A$274:$A278)),1/ROW($A$171:$A$270),0),COLUMNS($A$274:$A$274)),"")</f>
        <v/>
      </c>
      <c r="I278" s="445" t="str">
        <f t="array" ref="I278">IFERROR(INDEX($A$171:$B$270,MATCH(LARGE(($B$171:$B$270=I$273)*1/ROW($A$171:$A$270),ROWS($A$274:$A278)),1/ROW($A$171:$A$270),0),COLUMNS($A$274:$A$274)),"")</f>
        <v/>
      </c>
      <c r="J278" s="445" t="str">
        <f t="array" ref="J278">IFERROR(INDEX($A$171:$B$270,MATCH(LARGE(($B$171:$B$270=J$273)*1/ROW($A$171:$A$270),ROWS($A$274:$A278)),1/ROW($A$171:$A$270),0),COLUMNS($A$274:$A$274)),"")</f>
        <v/>
      </c>
      <c r="K278" s="445" t="str">
        <f t="array" ref="K278">IFERROR(INDEX($A$171:$B$270,MATCH(LARGE(($B$171:$B$270=K$273)*1/ROW($A$171:$A$270),ROWS($A$274:$A278)),1/ROW($A$171:$A$270),0),COLUMNS($A$274:$A$274)),"")</f>
        <v/>
      </c>
      <c r="L278" s="445" t="str">
        <f t="array" ref="L278">IFERROR(INDEX($A$171:$B$270,MATCH(LARGE(($B$171:$B$270=L$273)*1/ROW($A$171:$A$270),ROWS($A$274:$A278)),1/ROW($A$171:$A$270),0),COLUMNS($A$274:$A$274)),"")</f>
        <v/>
      </c>
      <c r="M278" s="445" t="str">
        <f t="array" ref="M278">IFERROR(INDEX($A$171:$B$270,MATCH(LARGE(($B$171:$B$270=M$273)*1/ROW($A$171:$A$270),ROWS($A$274:$A278)),1/ROW($A$171:$A$270),0),COLUMNS($A$274:$A$274)),"")</f>
        <v/>
      </c>
      <c r="N278" s="445" t="str">
        <f t="array" ref="N278">IFERROR(INDEX($A$171:$B$270,MATCH(LARGE(($B$171:$B$270=N$273)*1/ROW($A$171:$A$270),ROWS($A$274:$A278)),1/ROW($A$171:$A$270),0),COLUMNS($A$274:$A$274)),"")</f>
        <v/>
      </c>
      <c r="O278" s="445" t="str">
        <f t="array" ref="O278">IFERROR(INDEX($A$171:$B$270,MATCH(LARGE(($B$171:$B$270=O$273)*1/ROW($A$171:$A$270),ROWS($A$274:$A278)),1/ROW($A$171:$A$270),0),COLUMNS($A$274:$A$274)),"")</f>
        <v/>
      </c>
      <c r="P278" s="445" t="str">
        <f t="array" ref="P278">IFERROR(INDEX($A$171:$B$270,MATCH(LARGE(($B$171:$B$270=P$273)*1/ROW($A$171:$A$270),ROWS($A$274:$A278)),1/ROW($A$171:$A$270),0),COLUMNS($A$274:$A$274)),"")</f>
        <v/>
      </c>
      <c r="Q278" s="445" t="str">
        <f t="array" ref="Q278">IFERROR(INDEX($A$171:$B$270,MATCH(LARGE(($B$171:$B$270=Q$273)*1/ROW($A$171:$A$270),ROWS($A$274:$A278)),1/ROW($A$171:$A$270),0),COLUMNS($A$274:$A$274)),"")</f>
        <v/>
      </c>
      <c r="R278" s="445" t="str">
        <f t="array" ref="R278">IFERROR(INDEX($A$171:$B$270,MATCH(LARGE(($B$171:$B$270=R$273)*1/ROW($A$171:$A$270),ROWS($A$274:$A278)),1/ROW($A$171:$A$270),0),COLUMNS($A$274:$A$274)),"")</f>
        <v/>
      </c>
      <c r="S278" s="445" t="str">
        <f t="array" ref="S278">IFERROR(INDEX($A$171:$B$270,MATCH(LARGE(($B$171:$B$270=S$273)*1/ROW($A$171:$A$270),ROWS($A$274:$A278)),1/ROW($A$171:$A$270),0),COLUMNS($A$274:$A$274)),"")</f>
        <v/>
      </c>
      <c r="T278" s="445" t="str">
        <f t="array" ref="T278">IFERROR(INDEX($A$171:$B$270,MATCH(LARGE(($B$171:$B$270=T$273)*1/ROW($A$171:$A$270),ROWS($A$274:$A278)),1/ROW($A$171:$A$270),0),COLUMNS($A$274:$A$274)),"")</f>
        <v/>
      </c>
      <c r="U278" s="445" t="str">
        <f t="array" ref="U278">IFERROR(INDEX($A$171:$B$270,MATCH(LARGE(($B$171:$B$270=U$273)*1/ROW($A$171:$A$270),ROWS($A$274:$A278)),1/ROW($A$171:$A$270),0),COLUMNS($A$274:$A$274)),"")</f>
        <v/>
      </c>
      <c r="V278" s="453" t="str">
        <f t="array" ref="V278">IFERROR(INDEX($A$171:$B$270,MATCH(LARGE(($B$171:$B$270=V$273)*1/ROW($A$171:$A$270),ROWS($A$274:$A278)),1/ROW($A$171:$A$270),0),COLUMNS($A$274:$A$274)),"")</f>
        <v/>
      </c>
      <c r="W278" s="445" t="str">
        <f t="array" ref="W278">IFERROR(INDEX($A$171:$B$270,MATCH(LARGE(($B$171:$B$270=W$273)*1/ROW($A$171:$A$270),ROWS($A$274:$A278)),1/ROW($A$171:$A$270),0),COLUMNS($A$274:$A$274)),"")</f>
        <v/>
      </c>
      <c r="X278" s="445" t="str">
        <f t="array" ref="X278">IFERROR(INDEX($A$171:$B$270,MATCH(LARGE(($B$171:$B$270=X$273)*1/ROW($A$171:$A$270),ROWS($A$274:$A278)),1/ROW($A$171:$A$270),0),COLUMNS($A$274:$A$274)),"")</f>
        <v/>
      </c>
      <c r="Y278" s="445" t="str">
        <f t="array" ref="Y278">IFERROR(INDEX($A$171:$B$270,MATCH(LARGE(($B$171:$B$270=Y$273)*1/ROW($A$171:$A$270),ROWS($A$274:$A278)),1/ROW($A$171:$A$270),0),COLUMNS($A$274:$A$274)),"")</f>
        <v/>
      </c>
      <c r="Z278" s="445" t="str">
        <f t="array" ref="Z278">IFERROR(INDEX($A$171:$B$270,MATCH(LARGE(($B$171:$B$270=Z$273)*1/ROW($A$171:$A$270),ROWS($A$274:$A278)),1/ROW($A$171:$A$270),0),COLUMNS($A$274:$A$274)),"")</f>
        <v/>
      </c>
      <c r="AA278" s="445" t="str">
        <f t="array" ref="AA278">IFERROR(INDEX($A$171:$B$270,MATCH(LARGE(($B$171:$B$270=AA$273)*1/ROW($A$171:$A$270),ROWS($A$274:$A278)),1/ROW($A$171:$A$270),0),COLUMNS($A$274:$A$274)),"")</f>
        <v/>
      </c>
      <c r="AB278" s="445" t="str">
        <f t="array" ref="AB278">IFERROR(INDEX($A$171:$B$270,MATCH(LARGE(($B$171:$B$270=AB$273)*1/ROW($A$171:$A$270),ROWS($A$274:$A278)),1/ROW($A$171:$A$270),0),COLUMNS($A$274:$A$274)),"")</f>
        <v/>
      </c>
      <c r="AC278" s="445" t="str">
        <f t="array" ref="AC278">IFERROR(INDEX($A$171:$B$270,MATCH(LARGE(($B$171:$B$270=AC$273)*1/ROW($A$171:$A$270),ROWS($A$274:$A278)),1/ROW($A$171:$A$270),0),COLUMNS($A$274:$A$274)),"")</f>
        <v/>
      </c>
      <c r="AD278" s="445" t="str">
        <f t="array" ref="AD278">IFERROR(INDEX($A$171:$B$270,MATCH(LARGE(($B$171:$B$270=AD$273)*1/ROW($A$171:$A$270),ROWS($A$274:$A278)),1/ROW($A$171:$A$270),0),COLUMNS($A$274:$A$274)),"")</f>
        <v/>
      </c>
      <c r="AE278" s="445" t="str">
        <f t="array" ref="AE278">IFERROR(INDEX($A$171:$B$270,MATCH(LARGE(($B$171:$B$270=AE$273)*1/ROW($A$171:$A$270),ROWS($A$274:$A278)),1/ROW($A$171:$A$270),0),COLUMNS($A$274:$A$274)),"")</f>
        <v/>
      </c>
      <c r="AF278" s="445" t="str">
        <f t="array" ref="AF278">IFERROR(INDEX($A$171:$B$270,MATCH(LARGE(($B$171:$B$270=AF$273)*1/ROW($A$171:$A$270),ROWS($A$274:$A278)),1/ROW($A$171:$A$270),0),COLUMNS($A$274:$A$274)),"")</f>
        <v/>
      </c>
      <c r="AG278" s="454" t="str">
        <f t="array" ref="AG278">IFERROR(INDEX($A$171:$B$270,MATCH(LARGE(($B$171:$B$270=AG$273)*1/ROW($A$171:$A$270),ROWS($A$274:$A278)),1/ROW($A$171:$A$270),0),COLUMNS($A$274:$A$274)),"")</f>
        <v/>
      </c>
      <c r="AH278" s="445" t="str">
        <f t="array" ref="AH278">IFERROR(INDEX($A$171:$F$270,MATCH(LARGE(($D$171:$D$270=AH$273)*1/ROW($A$171:$A$270),ROWS($A$274:$A278)),1/ROW($A$171:$A$270),0),COLUMNS($A$274:$A$274)),"")</f>
        <v/>
      </c>
      <c r="AI278" s="445" t="str">
        <f t="array" ref="AI278">IFERROR(INDEX($A$171:$F$270,MATCH(LARGE(($D$171:$D$270=AI$273)*1/ROW($A$171:$A$270),ROWS($A$274:$A278)),1/ROW($A$171:$A$270),0),COLUMNS($A$274:$A$274)),"")</f>
        <v/>
      </c>
      <c r="AJ278" s="445" t="str">
        <f t="array" ref="AJ278">IFERROR(INDEX($A$171:$F$270,MATCH(LARGE(($D$171:$D$270=AJ$273)*1/ROW($A$171:$A$270),ROWS($A$274:$A278)),1/ROW($A$171:$A$270),0),COLUMNS($A$274:$A$274)),"")</f>
        <v/>
      </c>
      <c r="AK278" s="445" t="str">
        <f t="array" ref="AK278">IFERROR(INDEX($A$171:$F$270,MATCH(LARGE(($E$171:$E$270=AK$273)*1/ROW($A$171:$A$270),ROWS($A$274:$A278)),1/ROW($A$171:$A$270),0),COLUMNS($A$274:$A$274)),"")</f>
        <v/>
      </c>
      <c r="AL278" s="445" t="str">
        <f t="array" ref="AL278">IFERROR(INDEX($A$171:$F$270,MATCH(LARGE(($E$171:$E$270=AL$273)*1/ROW($A$171:$A$270),ROWS($A$274:$A278)),1/ROW($A$171:$A$270),0),COLUMNS($A$274:$A$274)),"")</f>
        <v/>
      </c>
      <c r="AM278" s="445" t="str">
        <f t="array" ref="AM278">IFERROR(INDEX($A$171:$F$270,MATCH(LARGE(($E$171:$E$270=AM$273)*1/ROW($A$171:$A$270),ROWS($A$274:$A278)),1/ROW($A$171:$A$270),0),COLUMNS($A$274:$A$274)),"")</f>
        <v/>
      </c>
      <c r="AN278" s="445" t="str">
        <f t="array" ref="AN278">IFERROR(INDEX($A$171:$F$270,MATCH(LARGE(($F$171:$F$270=AN$273)*1/ROW($A$171:$A$270),ROWS($A$274:$A278)),1/ROW($A$171:$A$270),0),COLUMNS($A$274:$A$274)),"")</f>
        <v/>
      </c>
      <c r="AO278" s="445" t="str">
        <f t="array" ref="AO278">IFERROR(INDEX($A$171:$F$270,MATCH(LARGE(($F$171:$F$270=AO$273)*1/ROW($A$171:$A$270),ROWS($A$274:$A278)),1/ROW($A$171:$A$270),0),COLUMNS($A$274:$A$274)),"")</f>
        <v/>
      </c>
      <c r="AP278" s="445" t="str">
        <f t="array" ref="AP278">IFERROR(INDEX($A$171:$F$270,MATCH(LARGE(($F$171:$F$270=AP$273)*1/ROW($A$171:$A$270),ROWS($A$274:$A278)),1/ROW($A$171:$A$270),0),COLUMNS($A$274:$A$274)),"")</f>
        <v/>
      </c>
      <c r="AQ278" s="445" t="str">
        <f t="array" ref="AQ278">IFERROR(INDEX($A$171:$F$270,MATCH(LARGE(($F$171:$F$270=AQ$273)*1/ROW($A$171:$A$270),ROWS($A$274:$A278)),1/ROW($A$171:$A$270),0),COLUMNS($A$274:$A$274)),"")</f>
        <v/>
      </c>
      <c r="AR278" s="445" t="str">
        <f t="array" ref="AR278">IFERROR(INDEX($A$171:$B$270,MATCH(LARGE(($B$171:$B$270=AR$273)*1/ROW($A$171:$A$270),ROWS($A$274:$A278)),1/ROW($A$171:$A$270),0),COLUMNS($A$274:$A$274)),"")</f>
        <v/>
      </c>
      <c r="AS278" s="445" t="str">
        <f t="shared" si="94"/>
        <v/>
      </c>
      <c r="AT278" s="445" t="str">
        <f t="shared" si="95"/>
        <v/>
      </c>
      <c r="AU278" s="445" t="str">
        <f t="shared" si="96"/>
        <v/>
      </c>
      <c r="BE278" s="435"/>
      <c r="BK278" s="50"/>
      <c r="BM278" s="118"/>
      <c r="EE278" s="435"/>
    </row>
    <row r="279" spans="1:135" hidden="1">
      <c r="A279" s="445" t="str">
        <f t="array" ref="A279">IFERROR(INDEX($A$171:$B$270,MATCH(LARGE(($B$171:$B$270=A$273)*1/ROW($A$171:$A$270),ROWS($A$274:$A279)),1/ROW($A$171:$A$270),0),COLUMNS($A$274:$A$274)),"")</f>
        <v/>
      </c>
      <c r="B279" s="445" t="str">
        <f t="array" ref="B279">IFERROR(INDEX($A$171:$B$270,MATCH(LARGE(($B$171:$B$270=B$273)*1/ROW($A$171:$A$270),ROWS($A$274:$A279)),1/ROW($A$171:$A$270),0),COLUMNS($A$274:$A$274)),"")</f>
        <v/>
      </c>
      <c r="C279" s="444" t="str">
        <f t="array" ref="C279">IFERROR(INDEX($A$171:$B$270,MATCH(LARGE(($B$171:$B$270=C$273)*1/ROW($A$171:$A$270),ROWS($A$274:$A279)),1/ROW($A$171:$A$270),0),COLUMNS($A$274:$A$274)),"")</f>
        <v/>
      </c>
      <c r="D279" s="445" t="str">
        <f t="array" ref="D279">IFERROR(INDEX($A$171:$B$270,MATCH(LARGE(($B$171:$B$270=D$273)*1/ROW($A$171:$A$270),ROWS($A$274:$A279)),1/ROW($A$171:$A$270),0),COLUMNS($A$274:$A$274)),"")</f>
        <v/>
      </c>
      <c r="E279" s="445" t="str">
        <f t="array" ref="E279">IFERROR(INDEX($A$171:$B$270,MATCH(LARGE(($B$171:$B$270=E$273)*1/ROW($A$171:$A$270),ROWS($A$274:$A279)),1/ROW($A$171:$A$270),0),COLUMNS($A$274:$A$274)),"")</f>
        <v/>
      </c>
      <c r="F279" s="445" t="str">
        <f t="array" ref="F279">IFERROR(INDEX($A$171:$B$270,MATCH(LARGE(($B$171:$B$270=F$273)*1/ROW($A$171:$A$270),ROWS($A$274:$A279)),1/ROW($A$171:$A$270),0),COLUMNS($A$274:$A$274)),"")</f>
        <v/>
      </c>
      <c r="G279" s="445" t="str">
        <f t="array" ref="G279">IFERROR(INDEX($A$171:$B$270,MATCH(LARGE(($B$171:$B$270=G$273)*1/ROW($A$171:$A$270),ROWS($A$274:$A279)),1/ROW($A$171:$A$270),0),COLUMNS($A$274:$A$274)),"")</f>
        <v/>
      </c>
      <c r="H279" s="445" t="str">
        <f t="array" ref="H279">IFERROR(INDEX($A$171:$B$270,MATCH(LARGE(($B$171:$B$270=H$273)*1/ROW($A$171:$A$270),ROWS($A$274:$A279)),1/ROW($A$171:$A$270),0),COLUMNS($A$274:$A$274)),"")</f>
        <v/>
      </c>
      <c r="I279" s="445" t="str">
        <f t="array" ref="I279">IFERROR(INDEX($A$171:$B$270,MATCH(LARGE(($B$171:$B$270=I$273)*1/ROW($A$171:$A$270),ROWS($A$274:$A279)),1/ROW($A$171:$A$270),0),COLUMNS($A$274:$A$274)),"")</f>
        <v/>
      </c>
      <c r="J279" s="445" t="str">
        <f t="array" ref="J279">IFERROR(INDEX($A$171:$B$270,MATCH(LARGE(($B$171:$B$270=J$273)*1/ROW($A$171:$A$270),ROWS($A$274:$A279)),1/ROW($A$171:$A$270),0),COLUMNS($A$274:$A$274)),"")</f>
        <v/>
      </c>
      <c r="K279" s="445" t="str">
        <f t="array" ref="K279">IFERROR(INDEX($A$171:$B$270,MATCH(LARGE(($B$171:$B$270=K$273)*1/ROW($A$171:$A$270),ROWS($A$274:$A279)),1/ROW($A$171:$A$270),0),COLUMNS($A$274:$A$274)),"")</f>
        <v/>
      </c>
      <c r="L279" s="445" t="str">
        <f t="array" ref="L279">IFERROR(INDEX($A$171:$B$270,MATCH(LARGE(($B$171:$B$270=L$273)*1/ROW($A$171:$A$270),ROWS($A$274:$A279)),1/ROW($A$171:$A$270),0),COLUMNS($A$274:$A$274)),"")</f>
        <v/>
      </c>
      <c r="M279" s="445" t="str">
        <f t="array" ref="M279">IFERROR(INDEX($A$171:$B$270,MATCH(LARGE(($B$171:$B$270=M$273)*1/ROW($A$171:$A$270),ROWS($A$274:$A279)),1/ROW($A$171:$A$270),0),COLUMNS($A$274:$A$274)),"")</f>
        <v/>
      </c>
      <c r="N279" s="445" t="str">
        <f t="array" ref="N279">IFERROR(INDEX($A$171:$B$270,MATCH(LARGE(($B$171:$B$270=N$273)*1/ROW($A$171:$A$270),ROWS($A$274:$A279)),1/ROW($A$171:$A$270),0),COLUMNS($A$274:$A$274)),"")</f>
        <v/>
      </c>
      <c r="O279" s="445" t="str">
        <f t="array" ref="O279">IFERROR(INDEX($A$171:$B$270,MATCH(LARGE(($B$171:$B$270=O$273)*1/ROW($A$171:$A$270),ROWS($A$274:$A279)),1/ROW($A$171:$A$270),0),COLUMNS($A$274:$A$274)),"")</f>
        <v/>
      </c>
      <c r="P279" s="445" t="str">
        <f t="array" ref="P279">IFERROR(INDEX($A$171:$B$270,MATCH(LARGE(($B$171:$B$270=P$273)*1/ROW($A$171:$A$270),ROWS($A$274:$A279)),1/ROW($A$171:$A$270),0),COLUMNS($A$274:$A$274)),"")</f>
        <v/>
      </c>
      <c r="Q279" s="445" t="str">
        <f t="array" ref="Q279">IFERROR(INDEX($A$171:$B$270,MATCH(LARGE(($B$171:$B$270=Q$273)*1/ROW($A$171:$A$270),ROWS($A$274:$A279)),1/ROW($A$171:$A$270),0),COLUMNS($A$274:$A$274)),"")</f>
        <v/>
      </c>
      <c r="R279" s="445" t="str">
        <f t="array" ref="R279">IFERROR(INDEX($A$171:$B$270,MATCH(LARGE(($B$171:$B$270=R$273)*1/ROW($A$171:$A$270),ROWS($A$274:$A279)),1/ROW($A$171:$A$270),0),COLUMNS($A$274:$A$274)),"")</f>
        <v/>
      </c>
      <c r="S279" s="445" t="str">
        <f t="array" ref="S279">IFERROR(INDEX($A$171:$B$270,MATCH(LARGE(($B$171:$B$270=S$273)*1/ROW($A$171:$A$270),ROWS($A$274:$A279)),1/ROW($A$171:$A$270),0),COLUMNS($A$274:$A$274)),"")</f>
        <v/>
      </c>
      <c r="T279" s="445" t="str">
        <f t="array" ref="T279">IFERROR(INDEX($A$171:$B$270,MATCH(LARGE(($B$171:$B$270=T$273)*1/ROW($A$171:$A$270),ROWS($A$274:$A279)),1/ROW($A$171:$A$270),0),COLUMNS($A$274:$A$274)),"")</f>
        <v/>
      </c>
      <c r="U279" s="445" t="str">
        <f t="array" ref="U279">IFERROR(INDEX($A$171:$B$270,MATCH(LARGE(($B$171:$B$270=U$273)*1/ROW($A$171:$A$270),ROWS($A$274:$A279)),1/ROW($A$171:$A$270),0),COLUMNS($A$274:$A$274)),"")</f>
        <v/>
      </c>
      <c r="V279" s="453" t="str">
        <f t="array" ref="V279">IFERROR(INDEX($A$171:$B$270,MATCH(LARGE(($B$171:$B$270=V$273)*1/ROW($A$171:$A$270),ROWS($A$274:$A279)),1/ROW($A$171:$A$270),0),COLUMNS($A$274:$A$274)),"")</f>
        <v/>
      </c>
      <c r="W279" s="445" t="str">
        <f t="array" ref="W279">IFERROR(INDEX($A$171:$B$270,MATCH(LARGE(($B$171:$B$270=W$273)*1/ROW($A$171:$A$270),ROWS($A$274:$A279)),1/ROW($A$171:$A$270),0),COLUMNS($A$274:$A$274)),"")</f>
        <v/>
      </c>
      <c r="X279" s="445" t="str">
        <f t="array" ref="X279">IFERROR(INDEX($A$171:$B$270,MATCH(LARGE(($B$171:$B$270=X$273)*1/ROW($A$171:$A$270),ROWS($A$274:$A279)),1/ROW($A$171:$A$270),0),COLUMNS($A$274:$A$274)),"")</f>
        <v/>
      </c>
      <c r="Y279" s="445" t="str">
        <f t="array" ref="Y279">IFERROR(INDEX($A$171:$B$270,MATCH(LARGE(($B$171:$B$270=Y$273)*1/ROW($A$171:$A$270),ROWS($A$274:$A279)),1/ROW($A$171:$A$270),0),COLUMNS($A$274:$A$274)),"")</f>
        <v/>
      </c>
      <c r="Z279" s="445" t="str">
        <f t="array" ref="Z279">IFERROR(INDEX($A$171:$B$270,MATCH(LARGE(($B$171:$B$270=Z$273)*1/ROW($A$171:$A$270),ROWS($A$274:$A279)),1/ROW($A$171:$A$270),0),COLUMNS($A$274:$A$274)),"")</f>
        <v/>
      </c>
      <c r="AA279" s="445" t="str">
        <f t="array" ref="AA279">IFERROR(INDEX($A$171:$B$270,MATCH(LARGE(($B$171:$B$270=AA$273)*1/ROW($A$171:$A$270),ROWS($A$274:$A279)),1/ROW($A$171:$A$270),0),COLUMNS($A$274:$A$274)),"")</f>
        <v/>
      </c>
      <c r="AB279" s="445" t="str">
        <f t="array" ref="AB279">IFERROR(INDEX($A$171:$B$270,MATCH(LARGE(($B$171:$B$270=AB$273)*1/ROW($A$171:$A$270),ROWS($A$274:$A279)),1/ROW($A$171:$A$270),0),COLUMNS($A$274:$A$274)),"")</f>
        <v/>
      </c>
      <c r="AC279" s="445" t="str">
        <f t="array" ref="AC279">IFERROR(INDEX($A$171:$B$270,MATCH(LARGE(($B$171:$B$270=AC$273)*1/ROW($A$171:$A$270),ROWS($A$274:$A279)),1/ROW($A$171:$A$270),0),COLUMNS($A$274:$A$274)),"")</f>
        <v/>
      </c>
      <c r="AD279" s="445" t="str">
        <f t="array" ref="AD279">IFERROR(INDEX($A$171:$B$270,MATCH(LARGE(($B$171:$B$270=AD$273)*1/ROW($A$171:$A$270),ROWS($A$274:$A279)),1/ROW($A$171:$A$270),0),COLUMNS($A$274:$A$274)),"")</f>
        <v/>
      </c>
      <c r="AE279" s="445" t="str">
        <f t="array" ref="AE279">IFERROR(INDEX($A$171:$B$270,MATCH(LARGE(($B$171:$B$270=AE$273)*1/ROW($A$171:$A$270),ROWS($A$274:$A279)),1/ROW($A$171:$A$270),0),COLUMNS($A$274:$A$274)),"")</f>
        <v/>
      </c>
      <c r="AF279" s="445" t="str">
        <f t="array" ref="AF279">IFERROR(INDEX($A$171:$B$270,MATCH(LARGE(($B$171:$B$270=AF$273)*1/ROW($A$171:$A$270),ROWS($A$274:$A279)),1/ROW($A$171:$A$270),0),COLUMNS($A$274:$A$274)),"")</f>
        <v/>
      </c>
      <c r="AG279" s="454" t="str">
        <f t="array" ref="AG279">IFERROR(INDEX($A$171:$B$270,MATCH(LARGE(($B$171:$B$270=AG$273)*1/ROW($A$171:$A$270),ROWS($A$274:$A279)),1/ROW($A$171:$A$270),0),COLUMNS($A$274:$A$274)),"")</f>
        <v/>
      </c>
      <c r="AH279" s="445" t="str">
        <f t="array" ref="AH279">IFERROR(INDEX($A$171:$F$270,MATCH(LARGE(($D$171:$D$270=AH$273)*1/ROW($A$171:$A$270),ROWS($A$274:$A279)),1/ROW($A$171:$A$270),0),COLUMNS($A$274:$A$274)),"")</f>
        <v/>
      </c>
      <c r="AI279" s="445" t="str">
        <f t="array" ref="AI279">IFERROR(INDEX($A$171:$F$270,MATCH(LARGE(($D$171:$D$270=AI$273)*1/ROW($A$171:$A$270),ROWS($A$274:$A279)),1/ROW($A$171:$A$270),0),COLUMNS($A$274:$A$274)),"")</f>
        <v/>
      </c>
      <c r="AJ279" s="445" t="str">
        <f t="array" ref="AJ279">IFERROR(INDEX($A$171:$F$270,MATCH(LARGE(($D$171:$D$270=AJ$273)*1/ROW($A$171:$A$270),ROWS($A$274:$A279)),1/ROW($A$171:$A$270),0),COLUMNS($A$274:$A$274)),"")</f>
        <v/>
      </c>
      <c r="AK279" s="445" t="str">
        <f t="array" ref="AK279">IFERROR(INDEX($A$171:$F$270,MATCH(LARGE(($E$171:$E$270=AK$273)*1/ROW($A$171:$A$270),ROWS($A$274:$A279)),1/ROW($A$171:$A$270),0),COLUMNS($A$274:$A$274)),"")</f>
        <v/>
      </c>
      <c r="AL279" s="445" t="str">
        <f t="array" ref="AL279">IFERROR(INDEX($A$171:$F$270,MATCH(LARGE(($E$171:$E$270=AL$273)*1/ROW($A$171:$A$270),ROWS($A$274:$A279)),1/ROW($A$171:$A$270),0),COLUMNS($A$274:$A$274)),"")</f>
        <v/>
      </c>
      <c r="AM279" s="445" t="str">
        <f t="array" ref="AM279">IFERROR(INDEX($A$171:$F$270,MATCH(LARGE(($E$171:$E$270=AM$273)*1/ROW($A$171:$A$270),ROWS($A$274:$A279)),1/ROW($A$171:$A$270),0),COLUMNS($A$274:$A$274)),"")</f>
        <v/>
      </c>
      <c r="AN279" s="445" t="str">
        <f t="array" ref="AN279">IFERROR(INDEX($A$171:$F$270,MATCH(LARGE(($F$171:$F$270=AN$273)*1/ROW($A$171:$A$270),ROWS($A$274:$A279)),1/ROW($A$171:$A$270),0),COLUMNS($A$274:$A$274)),"")</f>
        <v/>
      </c>
      <c r="AO279" s="445" t="str">
        <f t="array" ref="AO279">IFERROR(INDEX($A$171:$F$270,MATCH(LARGE(($F$171:$F$270=AO$273)*1/ROW($A$171:$A$270),ROWS($A$274:$A279)),1/ROW($A$171:$A$270),0),COLUMNS($A$274:$A$274)),"")</f>
        <v/>
      </c>
      <c r="AP279" s="445" t="str">
        <f t="array" ref="AP279">IFERROR(INDEX($A$171:$F$270,MATCH(LARGE(($F$171:$F$270=AP$273)*1/ROW($A$171:$A$270),ROWS($A$274:$A279)),1/ROW($A$171:$A$270),0),COLUMNS($A$274:$A$274)),"")</f>
        <v/>
      </c>
      <c r="AQ279" s="445" t="str">
        <f t="array" ref="AQ279">IFERROR(INDEX($A$171:$F$270,MATCH(LARGE(($F$171:$F$270=AQ$273)*1/ROW($A$171:$A$270),ROWS($A$274:$A279)),1/ROW($A$171:$A$270),0),COLUMNS($A$274:$A$274)),"")</f>
        <v/>
      </c>
      <c r="AR279" s="445" t="str">
        <f t="array" ref="AR279">IFERROR(INDEX($A$171:$B$270,MATCH(LARGE(($B$171:$B$270=AR$273)*1/ROW($A$171:$A$270),ROWS($A$274:$A279)),1/ROW($A$171:$A$270),0),COLUMNS($A$274:$A$274)),"")</f>
        <v/>
      </c>
      <c r="AS279" s="445" t="str">
        <f t="shared" si="94"/>
        <v/>
      </c>
      <c r="AT279" s="445" t="str">
        <f t="shared" si="95"/>
        <v/>
      </c>
      <c r="AU279" s="445" t="str">
        <f t="shared" si="96"/>
        <v/>
      </c>
      <c r="BE279" s="435"/>
      <c r="BK279" s="50"/>
      <c r="BM279" s="118"/>
      <c r="EE279" s="435"/>
    </row>
    <row r="280" spans="1:135" hidden="1">
      <c r="A280" s="445" t="str">
        <f t="array" ref="A280">IFERROR(INDEX($A$171:$B$270,MATCH(LARGE(($B$171:$B$270=A$273)*1/ROW($A$171:$A$270),ROWS($A$274:$A280)),1/ROW($A$171:$A$270),0),COLUMNS($A$274:$A$274)),"")</f>
        <v/>
      </c>
      <c r="B280" s="445" t="str">
        <f t="array" ref="B280">IFERROR(INDEX($A$171:$B$270,MATCH(LARGE(($B$171:$B$270=B$273)*1/ROW($A$171:$A$270),ROWS($A$274:$A280)),1/ROW($A$171:$A$270),0),COLUMNS($A$274:$A$274)),"")</f>
        <v/>
      </c>
      <c r="C280" s="444" t="str">
        <f t="array" ref="C280">IFERROR(INDEX($A$171:$B$270,MATCH(LARGE(($B$171:$B$270=C$273)*1/ROW($A$171:$A$270),ROWS($A$274:$A280)),1/ROW($A$171:$A$270),0),COLUMNS($A$274:$A$274)),"")</f>
        <v/>
      </c>
      <c r="D280" s="445" t="str">
        <f t="array" ref="D280">IFERROR(INDEX($A$171:$B$270,MATCH(LARGE(($B$171:$B$270=D$273)*1/ROW($A$171:$A$270),ROWS($A$274:$A280)),1/ROW($A$171:$A$270),0),COLUMNS($A$274:$A$274)),"")</f>
        <v/>
      </c>
      <c r="E280" s="445" t="str">
        <f t="array" ref="E280">IFERROR(INDEX($A$171:$B$270,MATCH(LARGE(($B$171:$B$270=E$273)*1/ROW($A$171:$A$270),ROWS($A$274:$A280)),1/ROW($A$171:$A$270),0),COLUMNS($A$274:$A$274)),"")</f>
        <v/>
      </c>
      <c r="F280" s="445" t="str">
        <f t="array" ref="F280">IFERROR(INDEX($A$171:$B$270,MATCH(LARGE(($B$171:$B$270=F$273)*1/ROW($A$171:$A$270),ROWS($A$274:$A280)),1/ROW($A$171:$A$270),0),COLUMNS($A$274:$A$274)),"")</f>
        <v/>
      </c>
      <c r="G280" s="445" t="str">
        <f t="array" ref="G280">IFERROR(INDEX($A$171:$B$270,MATCH(LARGE(($B$171:$B$270=G$273)*1/ROW($A$171:$A$270),ROWS($A$274:$A280)),1/ROW($A$171:$A$270),0),COLUMNS($A$274:$A$274)),"")</f>
        <v/>
      </c>
      <c r="H280" s="445" t="str">
        <f t="array" ref="H280">IFERROR(INDEX($A$171:$B$270,MATCH(LARGE(($B$171:$B$270=H$273)*1/ROW($A$171:$A$270),ROWS($A$274:$A280)),1/ROW($A$171:$A$270),0),COLUMNS($A$274:$A$274)),"")</f>
        <v/>
      </c>
      <c r="I280" s="445" t="str">
        <f t="array" ref="I280">IFERROR(INDEX($A$171:$B$270,MATCH(LARGE(($B$171:$B$270=I$273)*1/ROW($A$171:$A$270),ROWS($A$274:$A280)),1/ROW($A$171:$A$270),0),COLUMNS($A$274:$A$274)),"")</f>
        <v/>
      </c>
      <c r="J280" s="445" t="str">
        <f t="array" ref="J280">IFERROR(INDEX($A$171:$B$270,MATCH(LARGE(($B$171:$B$270=J$273)*1/ROW($A$171:$A$270),ROWS($A$274:$A280)),1/ROW($A$171:$A$270),0),COLUMNS($A$274:$A$274)),"")</f>
        <v/>
      </c>
      <c r="K280" s="445" t="str">
        <f t="array" ref="K280">IFERROR(INDEX($A$171:$B$270,MATCH(LARGE(($B$171:$B$270=K$273)*1/ROW($A$171:$A$270),ROWS($A$274:$A280)),1/ROW($A$171:$A$270),0),COLUMNS($A$274:$A$274)),"")</f>
        <v/>
      </c>
      <c r="L280" s="445" t="str">
        <f t="array" ref="L280">IFERROR(INDEX($A$171:$B$270,MATCH(LARGE(($B$171:$B$270=L$273)*1/ROW($A$171:$A$270),ROWS($A$274:$A280)),1/ROW($A$171:$A$270),0),COLUMNS($A$274:$A$274)),"")</f>
        <v/>
      </c>
      <c r="M280" s="445" t="str">
        <f t="array" ref="M280">IFERROR(INDEX($A$171:$B$270,MATCH(LARGE(($B$171:$B$270=M$273)*1/ROW($A$171:$A$270),ROWS($A$274:$A280)),1/ROW($A$171:$A$270),0),COLUMNS($A$274:$A$274)),"")</f>
        <v/>
      </c>
      <c r="N280" s="445" t="str">
        <f t="array" ref="N280">IFERROR(INDEX($A$171:$B$270,MATCH(LARGE(($B$171:$B$270=N$273)*1/ROW($A$171:$A$270),ROWS($A$274:$A280)),1/ROW($A$171:$A$270),0),COLUMNS($A$274:$A$274)),"")</f>
        <v/>
      </c>
      <c r="O280" s="445" t="str">
        <f t="array" ref="O280">IFERROR(INDEX($A$171:$B$270,MATCH(LARGE(($B$171:$B$270=O$273)*1/ROW($A$171:$A$270),ROWS($A$274:$A280)),1/ROW($A$171:$A$270),0),COLUMNS($A$274:$A$274)),"")</f>
        <v/>
      </c>
      <c r="P280" s="445" t="str">
        <f t="array" ref="P280">IFERROR(INDEX($A$171:$B$270,MATCH(LARGE(($B$171:$B$270=P$273)*1/ROW($A$171:$A$270),ROWS($A$274:$A280)),1/ROW($A$171:$A$270),0),COLUMNS($A$274:$A$274)),"")</f>
        <v/>
      </c>
      <c r="Q280" s="445" t="str">
        <f t="array" ref="Q280">IFERROR(INDEX($A$171:$B$270,MATCH(LARGE(($B$171:$B$270=Q$273)*1/ROW($A$171:$A$270),ROWS($A$274:$A280)),1/ROW($A$171:$A$270),0),COLUMNS($A$274:$A$274)),"")</f>
        <v/>
      </c>
      <c r="R280" s="445" t="str">
        <f t="array" ref="R280">IFERROR(INDEX($A$171:$B$270,MATCH(LARGE(($B$171:$B$270=R$273)*1/ROW($A$171:$A$270),ROWS($A$274:$A280)),1/ROW($A$171:$A$270),0),COLUMNS($A$274:$A$274)),"")</f>
        <v/>
      </c>
      <c r="S280" s="445" t="str">
        <f t="array" ref="S280">IFERROR(INDEX($A$171:$B$270,MATCH(LARGE(($B$171:$B$270=S$273)*1/ROW($A$171:$A$270),ROWS($A$274:$A280)),1/ROW($A$171:$A$270),0),COLUMNS($A$274:$A$274)),"")</f>
        <v/>
      </c>
      <c r="T280" s="445" t="str">
        <f t="array" ref="T280">IFERROR(INDEX($A$171:$B$270,MATCH(LARGE(($B$171:$B$270=T$273)*1/ROW($A$171:$A$270),ROWS($A$274:$A280)),1/ROW($A$171:$A$270),0),COLUMNS($A$274:$A$274)),"")</f>
        <v/>
      </c>
      <c r="U280" s="445" t="str">
        <f t="array" ref="U280">IFERROR(INDEX($A$171:$B$270,MATCH(LARGE(($B$171:$B$270=U$273)*1/ROW($A$171:$A$270),ROWS($A$274:$A280)),1/ROW($A$171:$A$270),0),COLUMNS($A$274:$A$274)),"")</f>
        <v/>
      </c>
      <c r="V280" s="453" t="str">
        <f t="array" ref="V280">IFERROR(INDEX($A$171:$B$270,MATCH(LARGE(($B$171:$B$270=V$273)*1/ROW($A$171:$A$270),ROWS($A$274:$A280)),1/ROW($A$171:$A$270),0),COLUMNS($A$274:$A$274)),"")</f>
        <v/>
      </c>
      <c r="W280" s="445" t="str">
        <f t="array" ref="W280">IFERROR(INDEX($A$171:$B$270,MATCH(LARGE(($B$171:$B$270=W$273)*1/ROW($A$171:$A$270),ROWS($A$274:$A280)),1/ROW($A$171:$A$270),0),COLUMNS($A$274:$A$274)),"")</f>
        <v/>
      </c>
      <c r="X280" s="445" t="str">
        <f t="array" ref="X280">IFERROR(INDEX($A$171:$B$270,MATCH(LARGE(($B$171:$B$270=X$273)*1/ROW($A$171:$A$270),ROWS($A$274:$A280)),1/ROW($A$171:$A$270),0),COLUMNS($A$274:$A$274)),"")</f>
        <v/>
      </c>
      <c r="Y280" s="445" t="str">
        <f t="array" ref="Y280">IFERROR(INDEX($A$171:$B$270,MATCH(LARGE(($B$171:$B$270=Y$273)*1/ROW($A$171:$A$270),ROWS($A$274:$A280)),1/ROW($A$171:$A$270),0),COLUMNS($A$274:$A$274)),"")</f>
        <v/>
      </c>
      <c r="Z280" s="445" t="str">
        <f t="array" ref="Z280">IFERROR(INDEX($A$171:$B$270,MATCH(LARGE(($B$171:$B$270=Z$273)*1/ROW($A$171:$A$270),ROWS($A$274:$A280)),1/ROW($A$171:$A$270),0),COLUMNS($A$274:$A$274)),"")</f>
        <v/>
      </c>
      <c r="AA280" s="445" t="str">
        <f t="array" ref="AA280">IFERROR(INDEX($A$171:$B$270,MATCH(LARGE(($B$171:$B$270=AA$273)*1/ROW($A$171:$A$270),ROWS($A$274:$A280)),1/ROW($A$171:$A$270),0),COLUMNS($A$274:$A$274)),"")</f>
        <v/>
      </c>
      <c r="AB280" s="445" t="str">
        <f t="array" ref="AB280">IFERROR(INDEX($A$171:$B$270,MATCH(LARGE(($B$171:$B$270=AB$273)*1/ROW($A$171:$A$270),ROWS($A$274:$A280)),1/ROW($A$171:$A$270),0),COLUMNS($A$274:$A$274)),"")</f>
        <v/>
      </c>
      <c r="AC280" s="445" t="str">
        <f t="array" ref="AC280">IFERROR(INDEX($A$171:$B$270,MATCH(LARGE(($B$171:$B$270=AC$273)*1/ROW($A$171:$A$270),ROWS($A$274:$A280)),1/ROW($A$171:$A$270),0),COLUMNS($A$274:$A$274)),"")</f>
        <v/>
      </c>
      <c r="AD280" s="445" t="str">
        <f t="array" ref="AD280">IFERROR(INDEX($A$171:$B$270,MATCH(LARGE(($B$171:$B$270=AD$273)*1/ROW($A$171:$A$270),ROWS($A$274:$A280)),1/ROW($A$171:$A$270),0),COLUMNS($A$274:$A$274)),"")</f>
        <v/>
      </c>
      <c r="AE280" s="445" t="str">
        <f t="array" ref="AE280">IFERROR(INDEX($A$171:$B$270,MATCH(LARGE(($B$171:$B$270=AE$273)*1/ROW($A$171:$A$270),ROWS($A$274:$A280)),1/ROW($A$171:$A$270),0),COLUMNS($A$274:$A$274)),"")</f>
        <v/>
      </c>
      <c r="AF280" s="445" t="str">
        <f t="array" ref="AF280">IFERROR(INDEX($A$171:$B$270,MATCH(LARGE(($B$171:$B$270=AF$273)*1/ROW($A$171:$A$270),ROWS($A$274:$A280)),1/ROW($A$171:$A$270),0),COLUMNS($A$274:$A$274)),"")</f>
        <v/>
      </c>
      <c r="AG280" s="454" t="str">
        <f t="array" ref="AG280">IFERROR(INDEX($A$171:$B$270,MATCH(LARGE(($B$171:$B$270=AG$273)*1/ROW($A$171:$A$270),ROWS($A$274:$A280)),1/ROW($A$171:$A$270),0),COLUMNS($A$274:$A$274)),"")</f>
        <v/>
      </c>
      <c r="AH280" s="445" t="str">
        <f t="array" ref="AH280">IFERROR(INDEX($A$171:$F$270,MATCH(LARGE(($D$171:$D$270=AH$273)*1/ROW($A$171:$A$270),ROWS($A$274:$A280)),1/ROW($A$171:$A$270),0),COLUMNS($A$274:$A$274)),"")</f>
        <v/>
      </c>
      <c r="AI280" s="445" t="str">
        <f t="array" ref="AI280">IFERROR(INDEX($A$171:$F$270,MATCH(LARGE(($D$171:$D$270=AI$273)*1/ROW($A$171:$A$270),ROWS($A$274:$A280)),1/ROW($A$171:$A$270),0),COLUMNS($A$274:$A$274)),"")</f>
        <v/>
      </c>
      <c r="AJ280" s="445" t="str">
        <f t="array" ref="AJ280">IFERROR(INDEX($A$171:$F$270,MATCH(LARGE(($D$171:$D$270=AJ$273)*1/ROW($A$171:$A$270),ROWS($A$274:$A280)),1/ROW($A$171:$A$270),0),COLUMNS($A$274:$A$274)),"")</f>
        <v/>
      </c>
      <c r="AK280" s="445" t="str">
        <f t="array" ref="AK280">IFERROR(INDEX($A$171:$F$270,MATCH(LARGE(($E$171:$E$270=AK$273)*1/ROW($A$171:$A$270),ROWS($A$274:$A280)),1/ROW($A$171:$A$270),0),COLUMNS($A$274:$A$274)),"")</f>
        <v/>
      </c>
      <c r="AL280" s="445" t="str">
        <f t="array" ref="AL280">IFERROR(INDEX($A$171:$F$270,MATCH(LARGE(($E$171:$E$270=AL$273)*1/ROW($A$171:$A$270),ROWS($A$274:$A280)),1/ROW($A$171:$A$270),0),COLUMNS($A$274:$A$274)),"")</f>
        <v/>
      </c>
      <c r="AM280" s="445" t="str">
        <f t="array" ref="AM280">IFERROR(INDEX($A$171:$F$270,MATCH(LARGE(($E$171:$E$270=AM$273)*1/ROW($A$171:$A$270),ROWS($A$274:$A280)),1/ROW($A$171:$A$270),0),COLUMNS($A$274:$A$274)),"")</f>
        <v/>
      </c>
      <c r="AN280" s="445" t="str">
        <f t="array" ref="AN280">IFERROR(INDEX($A$171:$F$270,MATCH(LARGE(($F$171:$F$270=AN$273)*1/ROW($A$171:$A$270),ROWS($A$274:$A280)),1/ROW($A$171:$A$270),0),COLUMNS($A$274:$A$274)),"")</f>
        <v/>
      </c>
      <c r="AO280" s="445" t="str">
        <f t="array" ref="AO280">IFERROR(INDEX($A$171:$F$270,MATCH(LARGE(($F$171:$F$270=AO$273)*1/ROW($A$171:$A$270),ROWS($A$274:$A280)),1/ROW($A$171:$A$270),0),COLUMNS($A$274:$A$274)),"")</f>
        <v/>
      </c>
      <c r="AP280" s="445" t="str">
        <f t="array" ref="AP280">IFERROR(INDEX($A$171:$F$270,MATCH(LARGE(($F$171:$F$270=AP$273)*1/ROW($A$171:$A$270),ROWS($A$274:$A280)),1/ROW($A$171:$A$270),0),COLUMNS($A$274:$A$274)),"")</f>
        <v/>
      </c>
      <c r="AQ280" s="445" t="str">
        <f t="array" ref="AQ280">IFERROR(INDEX($A$171:$F$270,MATCH(LARGE(($F$171:$F$270=AQ$273)*1/ROW($A$171:$A$270),ROWS($A$274:$A280)),1/ROW($A$171:$A$270),0),COLUMNS($A$274:$A$274)),"")</f>
        <v/>
      </c>
      <c r="AR280" s="445" t="str">
        <f t="array" ref="AR280">IFERROR(INDEX($A$171:$B$270,MATCH(LARGE(($B$171:$B$270=AR$273)*1/ROW($A$171:$A$270),ROWS($A$274:$A280)),1/ROW($A$171:$A$270),0),COLUMNS($A$274:$A$274)),"")</f>
        <v/>
      </c>
      <c r="AS280" s="445" t="str">
        <f t="shared" si="94"/>
        <v/>
      </c>
      <c r="AT280" s="445" t="str">
        <f t="shared" si="95"/>
        <v/>
      </c>
      <c r="AU280" s="445" t="str">
        <f t="shared" si="96"/>
        <v/>
      </c>
      <c r="BE280" s="435"/>
      <c r="BK280" s="50"/>
      <c r="BM280" s="118"/>
      <c r="EE280" s="435"/>
    </row>
    <row r="281" spans="1:135" hidden="1">
      <c r="A281" s="445" t="str">
        <f t="array" ref="A281">IFERROR(INDEX($A$171:$B$270,MATCH(LARGE(($B$171:$B$270=A$273)*1/ROW($A$171:$A$270),ROWS($A$274:$A281)),1/ROW($A$171:$A$270),0),COLUMNS($A$274:$A$274)),"")</f>
        <v/>
      </c>
      <c r="B281" s="445" t="str">
        <f t="array" ref="B281">IFERROR(INDEX($A$171:$B$270,MATCH(LARGE(($B$171:$B$270=B$273)*1/ROW($A$171:$A$270),ROWS($A$274:$A281)),1/ROW($A$171:$A$270),0),COLUMNS($A$274:$A$274)),"")</f>
        <v/>
      </c>
      <c r="C281" s="444" t="str">
        <f t="array" ref="C281">IFERROR(INDEX($A$171:$B$270,MATCH(LARGE(($B$171:$B$270=C$273)*1/ROW($A$171:$A$270),ROWS($A$274:$A281)),1/ROW($A$171:$A$270),0),COLUMNS($A$274:$A$274)),"")</f>
        <v/>
      </c>
      <c r="D281" s="445" t="str">
        <f t="array" ref="D281">IFERROR(INDEX($A$171:$B$270,MATCH(LARGE(($B$171:$B$270=D$273)*1/ROW($A$171:$A$270),ROWS($A$274:$A281)),1/ROW($A$171:$A$270),0),COLUMNS($A$274:$A$274)),"")</f>
        <v/>
      </c>
      <c r="E281" s="445" t="str">
        <f t="array" ref="E281">IFERROR(INDEX($A$171:$B$270,MATCH(LARGE(($B$171:$B$270=E$273)*1/ROW($A$171:$A$270),ROWS($A$274:$A281)),1/ROW($A$171:$A$270),0),COLUMNS($A$274:$A$274)),"")</f>
        <v/>
      </c>
      <c r="F281" s="445" t="str">
        <f t="array" ref="F281">IFERROR(INDEX($A$171:$B$270,MATCH(LARGE(($B$171:$B$270=F$273)*1/ROW($A$171:$A$270),ROWS($A$274:$A281)),1/ROW($A$171:$A$270),0),COLUMNS($A$274:$A$274)),"")</f>
        <v/>
      </c>
      <c r="G281" s="445" t="str">
        <f t="array" ref="G281">IFERROR(INDEX($A$171:$B$270,MATCH(LARGE(($B$171:$B$270=G$273)*1/ROW($A$171:$A$270),ROWS($A$274:$A281)),1/ROW($A$171:$A$270),0),COLUMNS($A$274:$A$274)),"")</f>
        <v/>
      </c>
      <c r="H281" s="445" t="str">
        <f t="array" ref="H281">IFERROR(INDEX($A$171:$B$270,MATCH(LARGE(($B$171:$B$270=H$273)*1/ROW($A$171:$A$270),ROWS($A$274:$A281)),1/ROW($A$171:$A$270),0),COLUMNS($A$274:$A$274)),"")</f>
        <v/>
      </c>
      <c r="I281" s="445" t="str">
        <f t="array" ref="I281">IFERROR(INDEX($A$171:$B$270,MATCH(LARGE(($B$171:$B$270=I$273)*1/ROW($A$171:$A$270),ROWS($A$274:$A281)),1/ROW($A$171:$A$270),0),COLUMNS($A$274:$A$274)),"")</f>
        <v/>
      </c>
      <c r="J281" s="445" t="str">
        <f t="array" ref="J281">IFERROR(INDEX($A$171:$B$270,MATCH(LARGE(($B$171:$B$270=J$273)*1/ROW($A$171:$A$270),ROWS($A$274:$A281)),1/ROW($A$171:$A$270),0),COLUMNS($A$274:$A$274)),"")</f>
        <v/>
      </c>
      <c r="K281" s="445" t="str">
        <f t="array" ref="K281">IFERROR(INDEX($A$171:$B$270,MATCH(LARGE(($B$171:$B$270=K$273)*1/ROW($A$171:$A$270),ROWS($A$274:$A281)),1/ROW($A$171:$A$270),0),COLUMNS($A$274:$A$274)),"")</f>
        <v/>
      </c>
      <c r="L281" s="445" t="str">
        <f t="array" ref="L281">IFERROR(INDEX($A$171:$B$270,MATCH(LARGE(($B$171:$B$270=L$273)*1/ROW($A$171:$A$270),ROWS($A$274:$A281)),1/ROW($A$171:$A$270),0),COLUMNS($A$274:$A$274)),"")</f>
        <v/>
      </c>
      <c r="M281" s="445" t="str">
        <f t="array" ref="M281">IFERROR(INDEX($A$171:$B$270,MATCH(LARGE(($B$171:$B$270=M$273)*1/ROW($A$171:$A$270),ROWS($A$274:$A281)),1/ROW($A$171:$A$270),0),COLUMNS($A$274:$A$274)),"")</f>
        <v/>
      </c>
      <c r="N281" s="445" t="str">
        <f t="array" ref="N281">IFERROR(INDEX($A$171:$B$270,MATCH(LARGE(($B$171:$B$270=N$273)*1/ROW($A$171:$A$270),ROWS($A$274:$A281)),1/ROW($A$171:$A$270),0),COLUMNS($A$274:$A$274)),"")</f>
        <v/>
      </c>
      <c r="O281" s="445" t="str">
        <f t="array" ref="O281">IFERROR(INDEX($A$171:$B$270,MATCH(LARGE(($B$171:$B$270=O$273)*1/ROW($A$171:$A$270),ROWS($A$274:$A281)),1/ROW($A$171:$A$270),0),COLUMNS($A$274:$A$274)),"")</f>
        <v/>
      </c>
      <c r="P281" s="445" t="str">
        <f t="array" ref="P281">IFERROR(INDEX($A$171:$B$270,MATCH(LARGE(($B$171:$B$270=P$273)*1/ROW($A$171:$A$270),ROWS($A$274:$A281)),1/ROW($A$171:$A$270),0),COLUMNS($A$274:$A$274)),"")</f>
        <v/>
      </c>
      <c r="Q281" s="445" t="str">
        <f t="array" ref="Q281">IFERROR(INDEX($A$171:$B$270,MATCH(LARGE(($B$171:$B$270=Q$273)*1/ROW($A$171:$A$270),ROWS($A$274:$A281)),1/ROW($A$171:$A$270),0),COLUMNS($A$274:$A$274)),"")</f>
        <v/>
      </c>
      <c r="R281" s="445" t="str">
        <f t="array" ref="R281">IFERROR(INDEX($A$171:$B$270,MATCH(LARGE(($B$171:$B$270=R$273)*1/ROW($A$171:$A$270),ROWS($A$274:$A281)),1/ROW($A$171:$A$270),0),COLUMNS($A$274:$A$274)),"")</f>
        <v/>
      </c>
      <c r="S281" s="445" t="str">
        <f t="array" ref="S281">IFERROR(INDEX($A$171:$B$270,MATCH(LARGE(($B$171:$B$270=S$273)*1/ROW($A$171:$A$270),ROWS($A$274:$A281)),1/ROW($A$171:$A$270),0),COLUMNS($A$274:$A$274)),"")</f>
        <v/>
      </c>
      <c r="T281" s="445" t="str">
        <f t="array" ref="T281">IFERROR(INDEX($A$171:$B$270,MATCH(LARGE(($B$171:$B$270=T$273)*1/ROW($A$171:$A$270),ROWS($A$274:$A281)),1/ROW($A$171:$A$270),0),COLUMNS($A$274:$A$274)),"")</f>
        <v/>
      </c>
      <c r="U281" s="445" t="str">
        <f t="array" ref="U281">IFERROR(INDEX($A$171:$B$270,MATCH(LARGE(($B$171:$B$270=U$273)*1/ROW($A$171:$A$270),ROWS($A$274:$A281)),1/ROW($A$171:$A$270),0),COLUMNS($A$274:$A$274)),"")</f>
        <v/>
      </c>
      <c r="V281" s="453" t="str">
        <f t="array" ref="V281">IFERROR(INDEX($A$171:$B$270,MATCH(LARGE(($B$171:$B$270=V$273)*1/ROW($A$171:$A$270),ROWS($A$274:$A281)),1/ROW($A$171:$A$270),0),COLUMNS($A$274:$A$274)),"")</f>
        <v/>
      </c>
      <c r="W281" s="445" t="str">
        <f t="array" ref="W281">IFERROR(INDEX($A$171:$B$270,MATCH(LARGE(($B$171:$B$270=W$273)*1/ROW($A$171:$A$270),ROWS($A$274:$A281)),1/ROW($A$171:$A$270),0),COLUMNS($A$274:$A$274)),"")</f>
        <v/>
      </c>
      <c r="X281" s="445" t="str">
        <f t="array" ref="X281">IFERROR(INDEX($A$171:$B$270,MATCH(LARGE(($B$171:$B$270=X$273)*1/ROW($A$171:$A$270),ROWS($A$274:$A281)),1/ROW($A$171:$A$270),0),COLUMNS($A$274:$A$274)),"")</f>
        <v/>
      </c>
      <c r="Y281" s="445" t="str">
        <f t="array" ref="Y281">IFERROR(INDEX($A$171:$B$270,MATCH(LARGE(($B$171:$B$270=Y$273)*1/ROW($A$171:$A$270),ROWS($A$274:$A281)),1/ROW($A$171:$A$270),0),COLUMNS($A$274:$A$274)),"")</f>
        <v/>
      </c>
      <c r="Z281" s="445" t="str">
        <f t="array" ref="Z281">IFERROR(INDEX($A$171:$B$270,MATCH(LARGE(($B$171:$B$270=Z$273)*1/ROW($A$171:$A$270),ROWS($A$274:$A281)),1/ROW($A$171:$A$270),0),COLUMNS($A$274:$A$274)),"")</f>
        <v/>
      </c>
      <c r="AA281" s="445" t="str">
        <f t="array" ref="AA281">IFERROR(INDEX($A$171:$B$270,MATCH(LARGE(($B$171:$B$270=AA$273)*1/ROW($A$171:$A$270),ROWS($A$274:$A281)),1/ROW($A$171:$A$270),0),COLUMNS($A$274:$A$274)),"")</f>
        <v/>
      </c>
      <c r="AB281" s="445" t="str">
        <f t="array" ref="AB281">IFERROR(INDEX($A$171:$B$270,MATCH(LARGE(($B$171:$B$270=AB$273)*1/ROW($A$171:$A$270),ROWS($A$274:$A281)),1/ROW($A$171:$A$270),0),COLUMNS($A$274:$A$274)),"")</f>
        <v/>
      </c>
      <c r="AC281" s="445" t="str">
        <f t="array" ref="AC281">IFERROR(INDEX($A$171:$B$270,MATCH(LARGE(($B$171:$B$270=AC$273)*1/ROW($A$171:$A$270),ROWS($A$274:$A281)),1/ROW($A$171:$A$270),0),COLUMNS($A$274:$A$274)),"")</f>
        <v/>
      </c>
      <c r="AD281" s="445" t="str">
        <f t="array" ref="AD281">IFERROR(INDEX($A$171:$B$270,MATCH(LARGE(($B$171:$B$270=AD$273)*1/ROW($A$171:$A$270),ROWS($A$274:$A281)),1/ROW($A$171:$A$270),0),COLUMNS($A$274:$A$274)),"")</f>
        <v/>
      </c>
      <c r="AE281" s="445" t="str">
        <f t="array" ref="AE281">IFERROR(INDEX($A$171:$B$270,MATCH(LARGE(($B$171:$B$270=AE$273)*1/ROW($A$171:$A$270),ROWS($A$274:$A281)),1/ROW($A$171:$A$270),0),COLUMNS($A$274:$A$274)),"")</f>
        <v/>
      </c>
      <c r="AF281" s="445" t="str">
        <f t="array" ref="AF281">IFERROR(INDEX($A$171:$B$270,MATCH(LARGE(($B$171:$B$270=AF$273)*1/ROW($A$171:$A$270),ROWS($A$274:$A281)),1/ROW($A$171:$A$270),0),COLUMNS($A$274:$A$274)),"")</f>
        <v/>
      </c>
      <c r="AG281" s="454" t="str">
        <f t="array" ref="AG281">IFERROR(INDEX($A$171:$B$270,MATCH(LARGE(($B$171:$B$270=AG$273)*1/ROW($A$171:$A$270),ROWS($A$274:$A281)),1/ROW($A$171:$A$270),0),COLUMNS($A$274:$A$274)),"")</f>
        <v/>
      </c>
      <c r="AH281" s="445" t="str">
        <f t="array" ref="AH281">IFERROR(INDEX($A$171:$F$270,MATCH(LARGE(($D$171:$D$270=AH$273)*1/ROW($A$171:$A$270),ROWS($A$274:$A281)),1/ROW($A$171:$A$270),0),COLUMNS($A$274:$A$274)),"")</f>
        <v/>
      </c>
      <c r="AI281" s="445" t="str">
        <f t="array" ref="AI281">IFERROR(INDEX($A$171:$F$270,MATCH(LARGE(($D$171:$D$270=AI$273)*1/ROW($A$171:$A$270),ROWS($A$274:$A281)),1/ROW($A$171:$A$270),0),COLUMNS($A$274:$A$274)),"")</f>
        <v/>
      </c>
      <c r="AJ281" s="445" t="str">
        <f t="array" ref="AJ281">IFERROR(INDEX($A$171:$F$270,MATCH(LARGE(($D$171:$D$270=AJ$273)*1/ROW($A$171:$A$270),ROWS($A$274:$A281)),1/ROW($A$171:$A$270),0),COLUMNS($A$274:$A$274)),"")</f>
        <v/>
      </c>
      <c r="AK281" s="445" t="str">
        <f t="array" ref="AK281">IFERROR(INDEX($A$171:$F$270,MATCH(LARGE(($E$171:$E$270=AK$273)*1/ROW($A$171:$A$270),ROWS($A$274:$A281)),1/ROW($A$171:$A$270),0),COLUMNS($A$274:$A$274)),"")</f>
        <v/>
      </c>
      <c r="AL281" s="445" t="str">
        <f t="array" ref="AL281">IFERROR(INDEX($A$171:$F$270,MATCH(LARGE(($E$171:$E$270=AL$273)*1/ROW($A$171:$A$270),ROWS($A$274:$A281)),1/ROW($A$171:$A$270),0),COLUMNS($A$274:$A$274)),"")</f>
        <v/>
      </c>
      <c r="AM281" s="445" t="str">
        <f t="array" ref="AM281">IFERROR(INDEX($A$171:$F$270,MATCH(LARGE(($E$171:$E$270=AM$273)*1/ROW($A$171:$A$270),ROWS($A$274:$A281)),1/ROW($A$171:$A$270),0),COLUMNS($A$274:$A$274)),"")</f>
        <v/>
      </c>
      <c r="AN281" s="445" t="str">
        <f t="array" ref="AN281">IFERROR(INDEX($A$171:$F$270,MATCH(LARGE(($F$171:$F$270=AN$273)*1/ROW($A$171:$A$270),ROWS($A$274:$A281)),1/ROW($A$171:$A$270),0),COLUMNS($A$274:$A$274)),"")</f>
        <v/>
      </c>
      <c r="AO281" s="445" t="str">
        <f t="array" ref="AO281">IFERROR(INDEX($A$171:$F$270,MATCH(LARGE(($F$171:$F$270=AO$273)*1/ROW($A$171:$A$270),ROWS($A$274:$A281)),1/ROW($A$171:$A$270),0),COLUMNS($A$274:$A$274)),"")</f>
        <v/>
      </c>
      <c r="AP281" s="445" t="str">
        <f t="array" ref="AP281">IFERROR(INDEX($A$171:$F$270,MATCH(LARGE(($F$171:$F$270=AP$273)*1/ROW($A$171:$A$270),ROWS($A$274:$A281)),1/ROW($A$171:$A$270),0),COLUMNS($A$274:$A$274)),"")</f>
        <v/>
      </c>
      <c r="AQ281" s="445" t="str">
        <f t="array" ref="AQ281">IFERROR(INDEX($A$171:$F$270,MATCH(LARGE(($F$171:$F$270=AQ$273)*1/ROW($A$171:$A$270),ROWS($A$274:$A281)),1/ROW($A$171:$A$270),0),COLUMNS($A$274:$A$274)),"")</f>
        <v/>
      </c>
      <c r="AR281" s="445" t="str">
        <f t="array" ref="AR281">IFERROR(INDEX($A$171:$B$270,MATCH(LARGE(($B$171:$B$270=AR$273)*1/ROW($A$171:$A$270),ROWS($A$274:$A281)),1/ROW($A$171:$A$270),0),COLUMNS($A$274:$A$274)),"")</f>
        <v/>
      </c>
      <c r="AS281" s="445" t="str">
        <f t="shared" si="94"/>
        <v/>
      </c>
      <c r="AT281" s="445" t="str">
        <f t="shared" si="95"/>
        <v/>
      </c>
      <c r="AU281" s="445" t="str">
        <f t="shared" si="96"/>
        <v/>
      </c>
      <c r="BE281" s="435"/>
      <c r="BK281" s="50"/>
      <c r="BM281" s="118"/>
      <c r="EE281" s="435"/>
    </row>
    <row r="282" spans="1:135" hidden="1">
      <c r="A282" s="445" t="str">
        <f t="array" ref="A282">IFERROR(INDEX($A$171:$B$270,MATCH(LARGE(($B$171:$B$270=A$273)*1/ROW($A$171:$A$270),ROWS($A$274:$A282)),1/ROW($A$171:$A$270),0),COLUMNS($A$274:$A$274)),"")</f>
        <v/>
      </c>
      <c r="B282" s="445" t="str">
        <f t="array" ref="B282">IFERROR(INDEX($A$171:$B$270,MATCH(LARGE(($B$171:$B$270=B$273)*1/ROW($A$171:$A$270),ROWS($A$274:$A282)),1/ROW($A$171:$A$270),0),COLUMNS($A$274:$A$274)),"")</f>
        <v/>
      </c>
      <c r="C282" s="444" t="str">
        <f t="array" ref="C282">IFERROR(INDEX($A$171:$B$270,MATCH(LARGE(($B$171:$B$270=C$273)*1/ROW($A$171:$A$270),ROWS($A$274:$A282)),1/ROW($A$171:$A$270),0),COLUMNS($A$274:$A$274)),"")</f>
        <v/>
      </c>
      <c r="D282" s="445" t="str">
        <f t="array" ref="D282">IFERROR(INDEX($A$171:$B$270,MATCH(LARGE(($B$171:$B$270=D$273)*1/ROW($A$171:$A$270),ROWS($A$274:$A282)),1/ROW($A$171:$A$270),0),COLUMNS($A$274:$A$274)),"")</f>
        <v/>
      </c>
      <c r="E282" s="445" t="str">
        <f t="array" ref="E282">IFERROR(INDEX($A$171:$B$270,MATCH(LARGE(($B$171:$B$270=E$273)*1/ROW($A$171:$A$270),ROWS($A$274:$A282)),1/ROW($A$171:$A$270),0),COLUMNS($A$274:$A$274)),"")</f>
        <v/>
      </c>
      <c r="F282" s="445" t="str">
        <f t="array" ref="F282">IFERROR(INDEX($A$171:$B$270,MATCH(LARGE(($B$171:$B$270=F$273)*1/ROW($A$171:$A$270),ROWS($A$274:$A282)),1/ROW($A$171:$A$270),0),COLUMNS($A$274:$A$274)),"")</f>
        <v/>
      </c>
      <c r="G282" s="445" t="str">
        <f t="array" ref="G282">IFERROR(INDEX($A$171:$B$270,MATCH(LARGE(($B$171:$B$270=G$273)*1/ROW($A$171:$A$270),ROWS($A$274:$A282)),1/ROW($A$171:$A$270),0),COLUMNS($A$274:$A$274)),"")</f>
        <v/>
      </c>
      <c r="H282" s="445" t="str">
        <f t="array" ref="H282">IFERROR(INDEX($A$171:$B$270,MATCH(LARGE(($B$171:$B$270=H$273)*1/ROW($A$171:$A$270),ROWS($A$274:$A282)),1/ROW($A$171:$A$270),0),COLUMNS($A$274:$A$274)),"")</f>
        <v/>
      </c>
      <c r="I282" s="445" t="str">
        <f t="array" ref="I282">IFERROR(INDEX($A$171:$B$270,MATCH(LARGE(($B$171:$B$270=I$273)*1/ROW($A$171:$A$270),ROWS($A$274:$A282)),1/ROW($A$171:$A$270),0),COLUMNS($A$274:$A$274)),"")</f>
        <v/>
      </c>
      <c r="J282" s="445" t="str">
        <f t="array" ref="J282">IFERROR(INDEX($A$171:$B$270,MATCH(LARGE(($B$171:$B$270=J$273)*1/ROW($A$171:$A$270),ROWS($A$274:$A282)),1/ROW($A$171:$A$270),0),COLUMNS($A$274:$A$274)),"")</f>
        <v/>
      </c>
      <c r="K282" s="445" t="str">
        <f t="array" ref="K282">IFERROR(INDEX($A$171:$B$270,MATCH(LARGE(($B$171:$B$270=K$273)*1/ROW($A$171:$A$270),ROWS($A$274:$A282)),1/ROW($A$171:$A$270),0),COLUMNS($A$274:$A$274)),"")</f>
        <v/>
      </c>
      <c r="L282" s="445" t="str">
        <f t="array" ref="L282">IFERROR(INDEX($A$171:$B$270,MATCH(LARGE(($B$171:$B$270=L$273)*1/ROW($A$171:$A$270),ROWS($A$274:$A282)),1/ROW($A$171:$A$270),0),COLUMNS($A$274:$A$274)),"")</f>
        <v/>
      </c>
      <c r="M282" s="445" t="str">
        <f t="array" ref="M282">IFERROR(INDEX($A$171:$B$270,MATCH(LARGE(($B$171:$B$270=M$273)*1/ROW($A$171:$A$270),ROWS($A$274:$A282)),1/ROW($A$171:$A$270),0),COLUMNS($A$274:$A$274)),"")</f>
        <v/>
      </c>
      <c r="N282" s="445" t="str">
        <f t="array" ref="N282">IFERROR(INDEX($A$171:$B$270,MATCH(LARGE(($B$171:$B$270=N$273)*1/ROW($A$171:$A$270),ROWS($A$274:$A282)),1/ROW($A$171:$A$270),0),COLUMNS($A$274:$A$274)),"")</f>
        <v/>
      </c>
      <c r="O282" s="445" t="str">
        <f t="array" ref="O282">IFERROR(INDEX($A$171:$B$270,MATCH(LARGE(($B$171:$B$270=O$273)*1/ROW($A$171:$A$270),ROWS($A$274:$A282)),1/ROW($A$171:$A$270),0),COLUMNS($A$274:$A$274)),"")</f>
        <v/>
      </c>
      <c r="P282" s="445" t="str">
        <f t="array" ref="P282">IFERROR(INDEX($A$171:$B$270,MATCH(LARGE(($B$171:$B$270=P$273)*1/ROW($A$171:$A$270),ROWS($A$274:$A282)),1/ROW($A$171:$A$270),0),COLUMNS($A$274:$A$274)),"")</f>
        <v/>
      </c>
      <c r="Q282" s="445" t="str">
        <f t="array" ref="Q282">IFERROR(INDEX($A$171:$B$270,MATCH(LARGE(($B$171:$B$270=Q$273)*1/ROW($A$171:$A$270),ROWS($A$274:$A282)),1/ROW($A$171:$A$270),0),COLUMNS($A$274:$A$274)),"")</f>
        <v/>
      </c>
      <c r="R282" s="445" t="str">
        <f t="array" ref="R282">IFERROR(INDEX($A$171:$B$270,MATCH(LARGE(($B$171:$B$270=R$273)*1/ROW($A$171:$A$270),ROWS($A$274:$A282)),1/ROW($A$171:$A$270),0),COLUMNS($A$274:$A$274)),"")</f>
        <v/>
      </c>
      <c r="S282" s="445" t="str">
        <f t="array" ref="S282">IFERROR(INDEX($A$171:$B$270,MATCH(LARGE(($B$171:$B$270=S$273)*1/ROW($A$171:$A$270),ROWS($A$274:$A282)),1/ROW($A$171:$A$270),0),COLUMNS($A$274:$A$274)),"")</f>
        <v/>
      </c>
      <c r="T282" s="445" t="str">
        <f t="array" ref="T282">IFERROR(INDEX($A$171:$B$270,MATCH(LARGE(($B$171:$B$270=T$273)*1/ROW($A$171:$A$270),ROWS($A$274:$A282)),1/ROW($A$171:$A$270),0),COLUMNS($A$274:$A$274)),"")</f>
        <v/>
      </c>
      <c r="U282" s="445" t="str">
        <f t="array" ref="U282">IFERROR(INDEX($A$171:$B$270,MATCH(LARGE(($B$171:$B$270=U$273)*1/ROW($A$171:$A$270),ROWS($A$274:$A282)),1/ROW($A$171:$A$270),0),COLUMNS($A$274:$A$274)),"")</f>
        <v/>
      </c>
      <c r="V282" s="453" t="str">
        <f t="array" ref="V282">IFERROR(INDEX($A$171:$B$270,MATCH(LARGE(($B$171:$B$270=V$273)*1/ROW($A$171:$A$270),ROWS($A$274:$A282)),1/ROW($A$171:$A$270),0),COLUMNS($A$274:$A$274)),"")</f>
        <v/>
      </c>
      <c r="W282" s="445" t="str">
        <f t="array" ref="W282">IFERROR(INDEX($A$171:$B$270,MATCH(LARGE(($B$171:$B$270=W$273)*1/ROW($A$171:$A$270),ROWS($A$274:$A282)),1/ROW($A$171:$A$270),0),COLUMNS($A$274:$A$274)),"")</f>
        <v/>
      </c>
      <c r="X282" s="445" t="str">
        <f t="array" ref="X282">IFERROR(INDEX($A$171:$B$270,MATCH(LARGE(($B$171:$B$270=X$273)*1/ROW($A$171:$A$270),ROWS($A$274:$A282)),1/ROW($A$171:$A$270),0),COLUMNS($A$274:$A$274)),"")</f>
        <v/>
      </c>
      <c r="Y282" s="445" t="str">
        <f t="array" ref="Y282">IFERROR(INDEX($A$171:$B$270,MATCH(LARGE(($B$171:$B$270=Y$273)*1/ROW($A$171:$A$270),ROWS($A$274:$A282)),1/ROW($A$171:$A$270),0),COLUMNS($A$274:$A$274)),"")</f>
        <v/>
      </c>
      <c r="Z282" s="445" t="str">
        <f t="array" ref="Z282">IFERROR(INDEX($A$171:$B$270,MATCH(LARGE(($B$171:$B$270=Z$273)*1/ROW($A$171:$A$270),ROWS($A$274:$A282)),1/ROW($A$171:$A$270),0),COLUMNS($A$274:$A$274)),"")</f>
        <v/>
      </c>
      <c r="AA282" s="445" t="str">
        <f t="array" ref="AA282">IFERROR(INDEX($A$171:$B$270,MATCH(LARGE(($B$171:$B$270=AA$273)*1/ROW($A$171:$A$270),ROWS($A$274:$A282)),1/ROW($A$171:$A$270),0),COLUMNS($A$274:$A$274)),"")</f>
        <v/>
      </c>
      <c r="AB282" s="445" t="str">
        <f t="array" ref="AB282">IFERROR(INDEX($A$171:$B$270,MATCH(LARGE(($B$171:$B$270=AB$273)*1/ROW($A$171:$A$270),ROWS($A$274:$A282)),1/ROW($A$171:$A$270),0),COLUMNS($A$274:$A$274)),"")</f>
        <v/>
      </c>
      <c r="AC282" s="445" t="str">
        <f t="array" ref="AC282">IFERROR(INDEX($A$171:$B$270,MATCH(LARGE(($B$171:$B$270=AC$273)*1/ROW($A$171:$A$270),ROWS($A$274:$A282)),1/ROW($A$171:$A$270),0),COLUMNS($A$274:$A$274)),"")</f>
        <v/>
      </c>
      <c r="AD282" s="445" t="str">
        <f t="array" ref="AD282">IFERROR(INDEX($A$171:$B$270,MATCH(LARGE(($B$171:$B$270=AD$273)*1/ROW($A$171:$A$270),ROWS($A$274:$A282)),1/ROW($A$171:$A$270),0),COLUMNS($A$274:$A$274)),"")</f>
        <v/>
      </c>
      <c r="AE282" s="445" t="str">
        <f t="array" ref="AE282">IFERROR(INDEX($A$171:$B$270,MATCH(LARGE(($B$171:$B$270=AE$273)*1/ROW($A$171:$A$270),ROWS($A$274:$A282)),1/ROW($A$171:$A$270),0),COLUMNS($A$274:$A$274)),"")</f>
        <v/>
      </c>
      <c r="AF282" s="445" t="str">
        <f t="array" ref="AF282">IFERROR(INDEX($A$171:$B$270,MATCH(LARGE(($B$171:$B$270=AF$273)*1/ROW($A$171:$A$270),ROWS($A$274:$A282)),1/ROW($A$171:$A$270),0),COLUMNS($A$274:$A$274)),"")</f>
        <v/>
      </c>
      <c r="AG282" s="454" t="str">
        <f t="array" ref="AG282">IFERROR(INDEX($A$171:$B$270,MATCH(LARGE(($B$171:$B$270=AG$273)*1/ROW($A$171:$A$270),ROWS($A$274:$A282)),1/ROW($A$171:$A$270),0),COLUMNS($A$274:$A$274)),"")</f>
        <v/>
      </c>
      <c r="AH282" s="445" t="str">
        <f t="array" ref="AH282">IFERROR(INDEX($A$171:$F$270,MATCH(LARGE(($D$171:$D$270=AH$273)*1/ROW($A$171:$A$270),ROWS($A$274:$A282)),1/ROW($A$171:$A$270),0),COLUMNS($A$274:$A$274)),"")</f>
        <v/>
      </c>
      <c r="AI282" s="445" t="str">
        <f t="array" ref="AI282">IFERROR(INDEX($A$171:$F$270,MATCH(LARGE(($D$171:$D$270=AI$273)*1/ROW($A$171:$A$270),ROWS($A$274:$A282)),1/ROW($A$171:$A$270),0),COLUMNS($A$274:$A$274)),"")</f>
        <v/>
      </c>
      <c r="AJ282" s="445" t="str">
        <f t="array" ref="AJ282">IFERROR(INDEX($A$171:$F$270,MATCH(LARGE(($D$171:$D$270=AJ$273)*1/ROW($A$171:$A$270),ROWS($A$274:$A282)),1/ROW($A$171:$A$270),0),COLUMNS($A$274:$A$274)),"")</f>
        <v/>
      </c>
      <c r="AK282" s="445" t="str">
        <f t="array" ref="AK282">IFERROR(INDEX($A$171:$F$270,MATCH(LARGE(($E$171:$E$270=AK$273)*1/ROW($A$171:$A$270),ROWS($A$274:$A282)),1/ROW($A$171:$A$270),0),COLUMNS($A$274:$A$274)),"")</f>
        <v/>
      </c>
      <c r="AL282" s="445" t="str">
        <f t="array" ref="AL282">IFERROR(INDEX($A$171:$F$270,MATCH(LARGE(($E$171:$E$270=AL$273)*1/ROW($A$171:$A$270),ROWS($A$274:$A282)),1/ROW($A$171:$A$270),0),COLUMNS($A$274:$A$274)),"")</f>
        <v/>
      </c>
      <c r="AM282" s="445" t="str">
        <f t="array" ref="AM282">IFERROR(INDEX($A$171:$F$270,MATCH(LARGE(($E$171:$E$270=AM$273)*1/ROW($A$171:$A$270),ROWS($A$274:$A282)),1/ROW($A$171:$A$270),0),COLUMNS($A$274:$A$274)),"")</f>
        <v/>
      </c>
      <c r="AN282" s="445" t="str">
        <f t="array" ref="AN282">IFERROR(INDEX($A$171:$F$270,MATCH(LARGE(($F$171:$F$270=AN$273)*1/ROW($A$171:$A$270),ROWS($A$274:$A282)),1/ROW($A$171:$A$270),0),COLUMNS($A$274:$A$274)),"")</f>
        <v/>
      </c>
      <c r="AO282" s="445" t="str">
        <f t="array" ref="AO282">IFERROR(INDEX($A$171:$F$270,MATCH(LARGE(($F$171:$F$270=AO$273)*1/ROW($A$171:$A$270),ROWS($A$274:$A282)),1/ROW($A$171:$A$270),0),COLUMNS($A$274:$A$274)),"")</f>
        <v/>
      </c>
      <c r="AP282" s="445" t="str">
        <f t="array" ref="AP282">IFERROR(INDEX($A$171:$F$270,MATCH(LARGE(($F$171:$F$270=AP$273)*1/ROW($A$171:$A$270),ROWS($A$274:$A282)),1/ROW($A$171:$A$270),0),COLUMNS($A$274:$A$274)),"")</f>
        <v/>
      </c>
      <c r="AQ282" s="445" t="str">
        <f t="array" ref="AQ282">IFERROR(INDEX($A$171:$F$270,MATCH(LARGE(($F$171:$F$270=AQ$273)*1/ROW($A$171:$A$270),ROWS($A$274:$A282)),1/ROW($A$171:$A$270),0),COLUMNS($A$274:$A$274)),"")</f>
        <v/>
      </c>
      <c r="AR282" s="445" t="str">
        <f t="array" ref="AR282">IFERROR(INDEX($A$171:$B$270,MATCH(LARGE(($B$171:$B$270=AR$273)*1/ROW($A$171:$A$270),ROWS($A$274:$A282)),1/ROW($A$171:$A$270),0),COLUMNS($A$274:$A$274)),"")</f>
        <v/>
      </c>
      <c r="AS282" s="445" t="str">
        <f t="shared" si="94"/>
        <v/>
      </c>
      <c r="AT282" s="445" t="str">
        <f t="shared" si="95"/>
        <v/>
      </c>
      <c r="AU282" s="445" t="str">
        <f t="shared" si="96"/>
        <v/>
      </c>
      <c r="BE282" s="435"/>
      <c r="BK282" s="50"/>
      <c r="BM282" s="118"/>
      <c r="EE282" s="435"/>
    </row>
    <row r="283" spans="1:135" hidden="1">
      <c r="A283" s="445" t="str">
        <f t="array" ref="A283">IFERROR(INDEX($A$171:$B$270,MATCH(LARGE(($B$171:$B$270=A$273)*1/ROW($A$171:$A$270),ROWS($A$274:$A283)),1/ROW($A$171:$A$270),0),COLUMNS($A$274:$A$274)),"")</f>
        <v/>
      </c>
      <c r="B283" s="445" t="str">
        <f t="array" ref="B283">IFERROR(INDEX($A$171:$B$270,MATCH(LARGE(($B$171:$B$270=B$273)*1/ROW($A$171:$A$270),ROWS($A$274:$A283)),1/ROW($A$171:$A$270),0),COLUMNS($A$274:$A$274)),"")</f>
        <v/>
      </c>
      <c r="C283" s="444" t="str">
        <f t="array" ref="C283">IFERROR(INDEX($A$171:$B$270,MATCH(LARGE(($B$171:$B$270=C$273)*1/ROW($A$171:$A$270),ROWS($A$274:$A283)),1/ROW($A$171:$A$270),0),COLUMNS($A$274:$A$274)),"")</f>
        <v/>
      </c>
      <c r="D283" s="445" t="str">
        <f t="array" ref="D283">IFERROR(INDEX($A$171:$B$270,MATCH(LARGE(($B$171:$B$270=D$273)*1/ROW($A$171:$A$270),ROWS($A$274:$A283)),1/ROW($A$171:$A$270),0),COLUMNS($A$274:$A$274)),"")</f>
        <v/>
      </c>
      <c r="E283" s="445" t="str">
        <f t="array" ref="E283">IFERROR(INDEX($A$171:$B$270,MATCH(LARGE(($B$171:$B$270=E$273)*1/ROW($A$171:$A$270),ROWS($A$274:$A283)),1/ROW($A$171:$A$270),0),COLUMNS($A$274:$A$274)),"")</f>
        <v/>
      </c>
      <c r="F283" s="445" t="str">
        <f t="array" ref="F283">IFERROR(INDEX($A$171:$B$270,MATCH(LARGE(($B$171:$B$270=F$273)*1/ROW($A$171:$A$270),ROWS($A$274:$A283)),1/ROW($A$171:$A$270),0),COLUMNS($A$274:$A$274)),"")</f>
        <v/>
      </c>
      <c r="G283" s="445" t="str">
        <f t="array" ref="G283">IFERROR(INDEX($A$171:$B$270,MATCH(LARGE(($B$171:$B$270=G$273)*1/ROW($A$171:$A$270),ROWS($A$274:$A283)),1/ROW($A$171:$A$270),0),COLUMNS($A$274:$A$274)),"")</f>
        <v/>
      </c>
      <c r="H283" s="445" t="str">
        <f t="array" ref="H283">IFERROR(INDEX($A$171:$B$270,MATCH(LARGE(($B$171:$B$270=H$273)*1/ROW($A$171:$A$270),ROWS($A$274:$A283)),1/ROW($A$171:$A$270),0),COLUMNS($A$274:$A$274)),"")</f>
        <v/>
      </c>
      <c r="I283" s="445" t="str">
        <f t="array" ref="I283">IFERROR(INDEX($A$171:$B$270,MATCH(LARGE(($B$171:$B$270=I$273)*1/ROW($A$171:$A$270),ROWS($A$274:$A283)),1/ROW($A$171:$A$270),0),COLUMNS($A$274:$A$274)),"")</f>
        <v/>
      </c>
      <c r="J283" s="445" t="str">
        <f t="array" ref="J283">IFERROR(INDEX($A$171:$B$270,MATCH(LARGE(($B$171:$B$270=J$273)*1/ROW($A$171:$A$270),ROWS($A$274:$A283)),1/ROW($A$171:$A$270),0),COLUMNS($A$274:$A$274)),"")</f>
        <v/>
      </c>
      <c r="K283" s="445" t="str">
        <f t="array" ref="K283">IFERROR(INDEX($A$171:$B$270,MATCH(LARGE(($B$171:$B$270=K$273)*1/ROW($A$171:$A$270),ROWS($A$274:$A283)),1/ROW($A$171:$A$270),0),COLUMNS($A$274:$A$274)),"")</f>
        <v/>
      </c>
      <c r="L283" s="445" t="str">
        <f t="array" ref="L283">IFERROR(INDEX($A$171:$B$270,MATCH(LARGE(($B$171:$B$270=L$273)*1/ROW($A$171:$A$270),ROWS($A$274:$A283)),1/ROW($A$171:$A$270),0),COLUMNS($A$274:$A$274)),"")</f>
        <v/>
      </c>
      <c r="M283" s="445" t="str">
        <f t="array" ref="M283">IFERROR(INDEX($A$171:$B$270,MATCH(LARGE(($B$171:$B$270=M$273)*1/ROW($A$171:$A$270),ROWS($A$274:$A283)),1/ROW($A$171:$A$270),0),COLUMNS($A$274:$A$274)),"")</f>
        <v/>
      </c>
      <c r="N283" s="445" t="str">
        <f t="array" ref="N283">IFERROR(INDEX($A$171:$B$270,MATCH(LARGE(($B$171:$B$270=N$273)*1/ROW($A$171:$A$270),ROWS($A$274:$A283)),1/ROW($A$171:$A$270),0),COLUMNS($A$274:$A$274)),"")</f>
        <v/>
      </c>
      <c r="O283" s="445" t="str">
        <f t="array" ref="O283">IFERROR(INDEX($A$171:$B$270,MATCH(LARGE(($B$171:$B$270=O$273)*1/ROW($A$171:$A$270),ROWS($A$274:$A283)),1/ROW($A$171:$A$270),0),COLUMNS($A$274:$A$274)),"")</f>
        <v/>
      </c>
      <c r="P283" s="445" t="str">
        <f t="array" ref="P283">IFERROR(INDEX($A$171:$B$270,MATCH(LARGE(($B$171:$B$270=P$273)*1/ROW($A$171:$A$270),ROWS($A$274:$A283)),1/ROW($A$171:$A$270),0),COLUMNS($A$274:$A$274)),"")</f>
        <v/>
      </c>
      <c r="Q283" s="445" t="str">
        <f t="array" ref="Q283">IFERROR(INDEX($A$171:$B$270,MATCH(LARGE(($B$171:$B$270=Q$273)*1/ROW($A$171:$A$270),ROWS($A$274:$A283)),1/ROW($A$171:$A$270),0),COLUMNS($A$274:$A$274)),"")</f>
        <v/>
      </c>
      <c r="R283" s="445" t="str">
        <f t="array" ref="R283">IFERROR(INDEX($A$171:$B$270,MATCH(LARGE(($B$171:$B$270=R$273)*1/ROW($A$171:$A$270),ROWS($A$274:$A283)),1/ROW($A$171:$A$270),0),COLUMNS($A$274:$A$274)),"")</f>
        <v/>
      </c>
      <c r="S283" s="445" t="str">
        <f t="array" ref="S283">IFERROR(INDEX($A$171:$B$270,MATCH(LARGE(($B$171:$B$270=S$273)*1/ROW($A$171:$A$270),ROWS($A$274:$A283)),1/ROW($A$171:$A$270),0),COLUMNS($A$274:$A$274)),"")</f>
        <v/>
      </c>
      <c r="T283" s="445" t="str">
        <f t="array" ref="T283">IFERROR(INDEX($A$171:$B$270,MATCH(LARGE(($B$171:$B$270=T$273)*1/ROW($A$171:$A$270),ROWS($A$274:$A283)),1/ROW($A$171:$A$270),0),COLUMNS($A$274:$A$274)),"")</f>
        <v/>
      </c>
      <c r="U283" s="445" t="str">
        <f t="array" ref="U283">IFERROR(INDEX($A$171:$B$270,MATCH(LARGE(($B$171:$B$270=U$273)*1/ROW($A$171:$A$270),ROWS($A$274:$A283)),1/ROW($A$171:$A$270),0),COLUMNS($A$274:$A$274)),"")</f>
        <v/>
      </c>
      <c r="V283" s="453" t="str">
        <f t="array" ref="V283">IFERROR(INDEX($A$171:$B$270,MATCH(LARGE(($B$171:$B$270=V$273)*1/ROW($A$171:$A$270),ROWS($A$274:$A283)),1/ROW($A$171:$A$270),0),COLUMNS($A$274:$A$274)),"")</f>
        <v/>
      </c>
      <c r="W283" s="445" t="str">
        <f t="array" ref="W283">IFERROR(INDEX($A$171:$B$270,MATCH(LARGE(($B$171:$B$270=W$273)*1/ROW($A$171:$A$270),ROWS($A$274:$A283)),1/ROW($A$171:$A$270),0),COLUMNS($A$274:$A$274)),"")</f>
        <v/>
      </c>
      <c r="X283" s="445" t="str">
        <f t="array" ref="X283">IFERROR(INDEX($A$171:$B$270,MATCH(LARGE(($B$171:$B$270=X$273)*1/ROW($A$171:$A$270),ROWS($A$274:$A283)),1/ROW($A$171:$A$270),0),COLUMNS($A$274:$A$274)),"")</f>
        <v/>
      </c>
      <c r="Y283" s="445" t="str">
        <f t="array" ref="Y283">IFERROR(INDEX($A$171:$B$270,MATCH(LARGE(($B$171:$B$270=Y$273)*1/ROW($A$171:$A$270),ROWS($A$274:$A283)),1/ROW($A$171:$A$270),0),COLUMNS($A$274:$A$274)),"")</f>
        <v/>
      </c>
      <c r="Z283" s="445" t="str">
        <f t="array" ref="Z283">IFERROR(INDEX($A$171:$B$270,MATCH(LARGE(($B$171:$B$270=Z$273)*1/ROW($A$171:$A$270),ROWS($A$274:$A283)),1/ROW($A$171:$A$270),0),COLUMNS($A$274:$A$274)),"")</f>
        <v/>
      </c>
      <c r="AA283" s="445" t="str">
        <f t="array" ref="AA283">IFERROR(INDEX($A$171:$B$270,MATCH(LARGE(($B$171:$B$270=AA$273)*1/ROW($A$171:$A$270),ROWS($A$274:$A283)),1/ROW($A$171:$A$270),0),COLUMNS($A$274:$A$274)),"")</f>
        <v/>
      </c>
      <c r="AB283" s="445" t="str">
        <f t="array" ref="AB283">IFERROR(INDEX($A$171:$B$270,MATCH(LARGE(($B$171:$B$270=AB$273)*1/ROW($A$171:$A$270),ROWS($A$274:$A283)),1/ROW($A$171:$A$270),0),COLUMNS($A$274:$A$274)),"")</f>
        <v/>
      </c>
      <c r="AC283" s="445" t="str">
        <f t="array" ref="AC283">IFERROR(INDEX($A$171:$B$270,MATCH(LARGE(($B$171:$B$270=AC$273)*1/ROW($A$171:$A$270),ROWS($A$274:$A283)),1/ROW($A$171:$A$270),0),COLUMNS($A$274:$A$274)),"")</f>
        <v/>
      </c>
      <c r="AD283" s="445" t="str">
        <f t="array" ref="AD283">IFERROR(INDEX($A$171:$B$270,MATCH(LARGE(($B$171:$B$270=AD$273)*1/ROW($A$171:$A$270),ROWS($A$274:$A283)),1/ROW($A$171:$A$270),0),COLUMNS($A$274:$A$274)),"")</f>
        <v/>
      </c>
      <c r="AE283" s="445" t="str">
        <f t="array" ref="AE283">IFERROR(INDEX($A$171:$B$270,MATCH(LARGE(($B$171:$B$270=AE$273)*1/ROW($A$171:$A$270),ROWS($A$274:$A283)),1/ROW($A$171:$A$270),0),COLUMNS($A$274:$A$274)),"")</f>
        <v/>
      </c>
      <c r="AF283" s="445" t="str">
        <f t="array" ref="AF283">IFERROR(INDEX($A$171:$B$270,MATCH(LARGE(($B$171:$B$270=AF$273)*1/ROW($A$171:$A$270),ROWS($A$274:$A283)),1/ROW($A$171:$A$270),0),COLUMNS($A$274:$A$274)),"")</f>
        <v/>
      </c>
      <c r="AG283" s="454" t="str">
        <f t="array" ref="AG283">IFERROR(INDEX($A$171:$B$270,MATCH(LARGE(($B$171:$B$270=AG$273)*1/ROW($A$171:$A$270),ROWS($A$274:$A283)),1/ROW($A$171:$A$270),0),COLUMNS($A$274:$A$274)),"")</f>
        <v/>
      </c>
      <c r="AH283" s="445" t="str">
        <f t="array" ref="AH283">IFERROR(INDEX($A$171:$F$270,MATCH(LARGE(($D$171:$D$270=AH$273)*1/ROW($A$171:$A$270),ROWS($A$274:$A283)),1/ROW($A$171:$A$270),0),COLUMNS($A$274:$A$274)),"")</f>
        <v/>
      </c>
      <c r="AI283" s="445" t="str">
        <f t="array" ref="AI283">IFERROR(INDEX($A$171:$F$270,MATCH(LARGE(($D$171:$D$270=AI$273)*1/ROW($A$171:$A$270),ROWS($A$274:$A283)),1/ROW($A$171:$A$270),0),COLUMNS($A$274:$A$274)),"")</f>
        <v/>
      </c>
      <c r="AJ283" s="445" t="str">
        <f t="array" ref="AJ283">IFERROR(INDEX($A$171:$F$270,MATCH(LARGE(($D$171:$D$270=AJ$273)*1/ROW($A$171:$A$270),ROWS($A$274:$A283)),1/ROW($A$171:$A$270),0),COLUMNS($A$274:$A$274)),"")</f>
        <v/>
      </c>
      <c r="AK283" s="445" t="str">
        <f t="array" ref="AK283">IFERROR(INDEX($A$171:$F$270,MATCH(LARGE(($E$171:$E$270=AK$273)*1/ROW($A$171:$A$270),ROWS($A$274:$A283)),1/ROW($A$171:$A$270),0),COLUMNS($A$274:$A$274)),"")</f>
        <v/>
      </c>
      <c r="AL283" s="445" t="str">
        <f t="array" ref="AL283">IFERROR(INDEX($A$171:$F$270,MATCH(LARGE(($E$171:$E$270=AL$273)*1/ROW($A$171:$A$270),ROWS($A$274:$A283)),1/ROW($A$171:$A$270),0),COLUMNS($A$274:$A$274)),"")</f>
        <v/>
      </c>
      <c r="AM283" s="445" t="str">
        <f t="array" ref="AM283">IFERROR(INDEX($A$171:$F$270,MATCH(LARGE(($E$171:$E$270=AM$273)*1/ROW($A$171:$A$270),ROWS($A$274:$A283)),1/ROW($A$171:$A$270),0),COLUMNS($A$274:$A$274)),"")</f>
        <v/>
      </c>
      <c r="AN283" s="445" t="str">
        <f t="array" ref="AN283">IFERROR(INDEX($A$171:$F$270,MATCH(LARGE(($F$171:$F$270=AN$273)*1/ROW($A$171:$A$270),ROWS($A$274:$A283)),1/ROW($A$171:$A$270),0),COLUMNS($A$274:$A$274)),"")</f>
        <v/>
      </c>
      <c r="AO283" s="445" t="str">
        <f t="array" ref="AO283">IFERROR(INDEX($A$171:$F$270,MATCH(LARGE(($F$171:$F$270=AO$273)*1/ROW($A$171:$A$270),ROWS($A$274:$A283)),1/ROW($A$171:$A$270),0),COLUMNS($A$274:$A$274)),"")</f>
        <v/>
      </c>
      <c r="AP283" s="445" t="str">
        <f t="array" ref="AP283">IFERROR(INDEX($A$171:$F$270,MATCH(LARGE(($F$171:$F$270=AP$273)*1/ROW($A$171:$A$270),ROWS($A$274:$A283)),1/ROW($A$171:$A$270),0),COLUMNS($A$274:$A$274)),"")</f>
        <v/>
      </c>
      <c r="AQ283" s="445" t="str">
        <f t="array" ref="AQ283">IFERROR(INDEX($A$171:$F$270,MATCH(LARGE(($F$171:$F$270=AQ$273)*1/ROW($A$171:$A$270),ROWS($A$274:$A283)),1/ROW($A$171:$A$270),0),COLUMNS($A$274:$A$274)),"")</f>
        <v/>
      </c>
      <c r="AR283" s="445" t="str">
        <f t="array" ref="AR283">IFERROR(INDEX($A$171:$B$270,MATCH(LARGE(($B$171:$B$270=AR$273)*1/ROW($A$171:$A$270),ROWS($A$274:$A283)),1/ROW($A$171:$A$270),0),COLUMNS($A$274:$A$274)),"")</f>
        <v/>
      </c>
      <c r="AS283" s="445" t="str">
        <f t="shared" si="94"/>
        <v/>
      </c>
      <c r="AT283" s="445" t="str">
        <f t="shared" si="95"/>
        <v/>
      </c>
      <c r="AU283" s="445" t="str">
        <f t="shared" si="96"/>
        <v/>
      </c>
      <c r="BE283" s="435"/>
      <c r="BK283" s="50"/>
      <c r="BM283" s="118"/>
      <c r="EE283" s="435"/>
    </row>
    <row r="284" spans="1:135" hidden="1">
      <c r="A284" s="445" t="str">
        <f t="array" ref="A284">IFERROR(INDEX($A$171:$B$270,MATCH(LARGE(($B$171:$B$270=A$273)*1/ROW($A$171:$A$270),ROWS($A$274:$A284)),1/ROW($A$171:$A$270),0),COLUMNS($A$274:$A$274)),"")</f>
        <v/>
      </c>
      <c r="B284" s="445" t="str">
        <f t="array" ref="B284">IFERROR(INDEX($A$171:$B$270,MATCH(LARGE(($B$171:$B$270=B$273)*1/ROW($A$171:$A$270),ROWS($A$274:$A284)),1/ROW($A$171:$A$270),0),COLUMNS($A$274:$A$274)),"")</f>
        <v/>
      </c>
      <c r="C284" s="444" t="str">
        <f t="array" ref="C284">IFERROR(INDEX($A$171:$B$270,MATCH(LARGE(($B$171:$B$270=C$273)*1/ROW($A$171:$A$270),ROWS($A$274:$A284)),1/ROW($A$171:$A$270),0),COLUMNS($A$274:$A$274)),"")</f>
        <v/>
      </c>
      <c r="D284" s="445" t="str">
        <f t="array" ref="D284">IFERROR(INDEX($A$171:$B$270,MATCH(LARGE(($B$171:$B$270=D$273)*1/ROW($A$171:$A$270),ROWS($A$274:$A284)),1/ROW($A$171:$A$270),0),COLUMNS($A$274:$A$274)),"")</f>
        <v/>
      </c>
      <c r="E284" s="445" t="str">
        <f t="array" ref="E284">IFERROR(INDEX($A$171:$B$270,MATCH(LARGE(($B$171:$B$270=E$273)*1/ROW($A$171:$A$270),ROWS($A$274:$A284)),1/ROW($A$171:$A$270),0),COLUMNS($A$274:$A$274)),"")</f>
        <v/>
      </c>
      <c r="F284" s="445" t="str">
        <f t="array" ref="F284">IFERROR(INDEX($A$171:$B$270,MATCH(LARGE(($B$171:$B$270=F$273)*1/ROW($A$171:$A$270),ROWS($A$274:$A284)),1/ROW($A$171:$A$270),0),COLUMNS($A$274:$A$274)),"")</f>
        <v/>
      </c>
      <c r="G284" s="445" t="str">
        <f t="array" ref="G284">IFERROR(INDEX($A$171:$B$270,MATCH(LARGE(($B$171:$B$270=G$273)*1/ROW($A$171:$A$270),ROWS($A$274:$A284)),1/ROW($A$171:$A$270),0),COLUMNS($A$274:$A$274)),"")</f>
        <v/>
      </c>
      <c r="H284" s="445" t="str">
        <f t="array" ref="H284">IFERROR(INDEX($A$171:$B$270,MATCH(LARGE(($B$171:$B$270=H$273)*1/ROW($A$171:$A$270),ROWS($A$274:$A284)),1/ROW($A$171:$A$270),0),COLUMNS($A$274:$A$274)),"")</f>
        <v/>
      </c>
      <c r="I284" s="445" t="str">
        <f t="array" ref="I284">IFERROR(INDEX($A$171:$B$270,MATCH(LARGE(($B$171:$B$270=I$273)*1/ROW($A$171:$A$270),ROWS($A$274:$A284)),1/ROW($A$171:$A$270),0),COLUMNS($A$274:$A$274)),"")</f>
        <v/>
      </c>
      <c r="J284" s="445" t="str">
        <f t="array" ref="J284">IFERROR(INDEX($A$171:$B$270,MATCH(LARGE(($B$171:$B$270=J$273)*1/ROW($A$171:$A$270),ROWS($A$274:$A284)),1/ROW($A$171:$A$270),0),COLUMNS($A$274:$A$274)),"")</f>
        <v/>
      </c>
      <c r="K284" s="445" t="str">
        <f t="array" ref="K284">IFERROR(INDEX($A$171:$B$270,MATCH(LARGE(($B$171:$B$270=K$273)*1/ROW($A$171:$A$270),ROWS($A$274:$A284)),1/ROW($A$171:$A$270),0),COLUMNS($A$274:$A$274)),"")</f>
        <v/>
      </c>
      <c r="L284" s="445" t="str">
        <f t="array" ref="L284">IFERROR(INDEX($A$171:$B$270,MATCH(LARGE(($B$171:$B$270=L$273)*1/ROW($A$171:$A$270),ROWS($A$274:$A284)),1/ROW($A$171:$A$270),0),COLUMNS($A$274:$A$274)),"")</f>
        <v/>
      </c>
      <c r="M284" s="445" t="str">
        <f t="array" ref="M284">IFERROR(INDEX($A$171:$B$270,MATCH(LARGE(($B$171:$B$270=M$273)*1/ROW($A$171:$A$270),ROWS($A$274:$A284)),1/ROW($A$171:$A$270),0),COLUMNS($A$274:$A$274)),"")</f>
        <v/>
      </c>
      <c r="N284" s="445" t="str">
        <f t="array" ref="N284">IFERROR(INDEX($A$171:$B$270,MATCH(LARGE(($B$171:$B$270=N$273)*1/ROW($A$171:$A$270),ROWS($A$274:$A284)),1/ROW($A$171:$A$270),0),COLUMNS($A$274:$A$274)),"")</f>
        <v/>
      </c>
      <c r="O284" s="445" t="str">
        <f t="array" ref="O284">IFERROR(INDEX($A$171:$B$270,MATCH(LARGE(($B$171:$B$270=O$273)*1/ROW($A$171:$A$270),ROWS($A$274:$A284)),1/ROW($A$171:$A$270),0),COLUMNS($A$274:$A$274)),"")</f>
        <v/>
      </c>
      <c r="P284" s="445" t="str">
        <f t="array" ref="P284">IFERROR(INDEX($A$171:$B$270,MATCH(LARGE(($B$171:$B$270=P$273)*1/ROW($A$171:$A$270),ROWS($A$274:$A284)),1/ROW($A$171:$A$270),0),COLUMNS($A$274:$A$274)),"")</f>
        <v/>
      </c>
      <c r="Q284" s="445" t="str">
        <f t="array" ref="Q284">IFERROR(INDEX($A$171:$B$270,MATCH(LARGE(($B$171:$B$270=Q$273)*1/ROW($A$171:$A$270),ROWS($A$274:$A284)),1/ROW($A$171:$A$270),0),COLUMNS($A$274:$A$274)),"")</f>
        <v/>
      </c>
      <c r="R284" s="445" t="str">
        <f t="array" ref="R284">IFERROR(INDEX($A$171:$B$270,MATCH(LARGE(($B$171:$B$270=R$273)*1/ROW($A$171:$A$270),ROWS($A$274:$A284)),1/ROW($A$171:$A$270),0),COLUMNS($A$274:$A$274)),"")</f>
        <v/>
      </c>
      <c r="S284" s="445" t="str">
        <f t="array" ref="S284">IFERROR(INDEX($A$171:$B$270,MATCH(LARGE(($B$171:$B$270=S$273)*1/ROW($A$171:$A$270),ROWS($A$274:$A284)),1/ROW($A$171:$A$270),0),COLUMNS($A$274:$A$274)),"")</f>
        <v/>
      </c>
      <c r="T284" s="445" t="str">
        <f t="array" ref="T284">IFERROR(INDEX($A$171:$B$270,MATCH(LARGE(($B$171:$B$270=T$273)*1/ROW($A$171:$A$270),ROWS($A$274:$A284)),1/ROW($A$171:$A$270),0),COLUMNS($A$274:$A$274)),"")</f>
        <v/>
      </c>
      <c r="U284" s="445" t="str">
        <f t="array" ref="U284">IFERROR(INDEX($A$171:$B$270,MATCH(LARGE(($B$171:$B$270=U$273)*1/ROW($A$171:$A$270),ROWS($A$274:$A284)),1/ROW($A$171:$A$270),0),COLUMNS($A$274:$A$274)),"")</f>
        <v/>
      </c>
      <c r="V284" s="453" t="str">
        <f t="array" ref="V284">IFERROR(INDEX($A$171:$B$270,MATCH(LARGE(($B$171:$B$270=V$273)*1/ROW($A$171:$A$270),ROWS($A$274:$A284)),1/ROW($A$171:$A$270),0),COLUMNS($A$274:$A$274)),"")</f>
        <v/>
      </c>
      <c r="W284" s="445" t="str">
        <f t="array" ref="W284">IFERROR(INDEX($A$171:$B$270,MATCH(LARGE(($B$171:$B$270=W$273)*1/ROW($A$171:$A$270),ROWS($A$274:$A284)),1/ROW($A$171:$A$270),0),COLUMNS($A$274:$A$274)),"")</f>
        <v/>
      </c>
      <c r="X284" s="445" t="str">
        <f t="array" ref="X284">IFERROR(INDEX($A$171:$B$270,MATCH(LARGE(($B$171:$B$270=X$273)*1/ROW($A$171:$A$270),ROWS($A$274:$A284)),1/ROW($A$171:$A$270),0),COLUMNS($A$274:$A$274)),"")</f>
        <v/>
      </c>
      <c r="Y284" s="445" t="str">
        <f t="array" ref="Y284">IFERROR(INDEX($A$171:$B$270,MATCH(LARGE(($B$171:$B$270=Y$273)*1/ROW($A$171:$A$270),ROWS($A$274:$A284)),1/ROW($A$171:$A$270),0),COLUMNS($A$274:$A$274)),"")</f>
        <v/>
      </c>
      <c r="Z284" s="445" t="str">
        <f t="array" ref="Z284">IFERROR(INDEX($A$171:$B$270,MATCH(LARGE(($B$171:$B$270=Z$273)*1/ROW($A$171:$A$270),ROWS($A$274:$A284)),1/ROW($A$171:$A$270),0),COLUMNS($A$274:$A$274)),"")</f>
        <v/>
      </c>
      <c r="AA284" s="445" t="str">
        <f t="array" ref="AA284">IFERROR(INDEX($A$171:$B$270,MATCH(LARGE(($B$171:$B$270=AA$273)*1/ROW($A$171:$A$270),ROWS($A$274:$A284)),1/ROW($A$171:$A$270),0),COLUMNS($A$274:$A$274)),"")</f>
        <v/>
      </c>
      <c r="AB284" s="445" t="str">
        <f t="array" ref="AB284">IFERROR(INDEX($A$171:$B$270,MATCH(LARGE(($B$171:$B$270=AB$273)*1/ROW($A$171:$A$270),ROWS($A$274:$A284)),1/ROW($A$171:$A$270),0),COLUMNS($A$274:$A$274)),"")</f>
        <v/>
      </c>
      <c r="AC284" s="445" t="str">
        <f t="array" ref="AC284">IFERROR(INDEX($A$171:$B$270,MATCH(LARGE(($B$171:$B$270=AC$273)*1/ROW($A$171:$A$270),ROWS($A$274:$A284)),1/ROW($A$171:$A$270),0),COLUMNS($A$274:$A$274)),"")</f>
        <v/>
      </c>
      <c r="AD284" s="445" t="str">
        <f t="array" ref="AD284">IFERROR(INDEX($A$171:$B$270,MATCH(LARGE(($B$171:$B$270=AD$273)*1/ROW($A$171:$A$270),ROWS($A$274:$A284)),1/ROW($A$171:$A$270),0),COLUMNS($A$274:$A$274)),"")</f>
        <v/>
      </c>
      <c r="AE284" s="445" t="str">
        <f t="array" ref="AE284">IFERROR(INDEX($A$171:$B$270,MATCH(LARGE(($B$171:$B$270=AE$273)*1/ROW($A$171:$A$270),ROWS($A$274:$A284)),1/ROW($A$171:$A$270),0),COLUMNS($A$274:$A$274)),"")</f>
        <v/>
      </c>
      <c r="AF284" s="445" t="str">
        <f t="array" ref="AF284">IFERROR(INDEX($A$171:$B$270,MATCH(LARGE(($B$171:$B$270=AF$273)*1/ROW($A$171:$A$270),ROWS($A$274:$A284)),1/ROW($A$171:$A$270),0),COLUMNS($A$274:$A$274)),"")</f>
        <v/>
      </c>
      <c r="AG284" s="454" t="str">
        <f t="array" ref="AG284">IFERROR(INDEX($A$171:$B$270,MATCH(LARGE(($B$171:$B$270=AG$273)*1/ROW($A$171:$A$270),ROWS($A$274:$A284)),1/ROW($A$171:$A$270),0),COLUMNS($A$274:$A$274)),"")</f>
        <v/>
      </c>
      <c r="AH284" s="445" t="str">
        <f t="array" ref="AH284">IFERROR(INDEX($A$171:$F$270,MATCH(LARGE(($D$171:$D$270=AH$273)*1/ROW($A$171:$A$270),ROWS($A$274:$A284)),1/ROW($A$171:$A$270),0),COLUMNS($A$274:$A$274)),"")</f>
        <v/>
      </c>
      <c r="AI284" s="445" t="str">
        <f t="array" ref="AI284">IFERROR(INDEX($A$171:$F$270,MATCH(LARGE(($D$171:$D$270=AI$273)*1/ROW($A$171:$A$270),ROWS($A$274:$A284)),1/ROW($A$171:$A$270),0),COLUMNS($A$274:$A$274)),"")</f>
        <v/>
      </c>
      <c r="AJ284" s="445" t="str">
        <f t="array" ref="AJ284">IFERROR(INDEX($A$171:$F$270,MATCH(LARGE(($D$171:$D$270=AJ$273)*1/ROW($A$171:$A$270),ROWS($A$274:$A284)),1/ROW($A$171:$A$270),0),COLUMNS($A$274:$A$274)),"")</f>
        <v/>
      </c>
      <c r="AK284" s="445" t="str">
        <f t="array" ref="AK284">IFERROR(INDEX($A$171:$F$270,MATCH(LARGE(($E$171:$E$270=AK$273)*1/ROW($A$171:$A$270),ROWS($A$274:$A284)),1/ROW($A$171:$A$270),0),COLUMNS($A$274:$A$274)),"")</f>
        <v/>
      </c>
      <c r="AL284" s="445" t="str">
        <f t="array" ref="AL284">IFERROR(INDEX($A$171:$F$270,MATCH(LARGE(($E$171:$E$270=AL$273)*1/ROW($A$171:$A$270),ROWS($A$274:$A284)),1/ROW($A$171:$A$270),0),COLUMNS($A$274:$A$274)),"")</f>
        <v/>
      </c>
      <c r="AM284" s="445" t="str">
        <f t="array" ref="AM284">IFERROR(INDEX($A$171:$F$270,MATCH(LARGE(($E$171:$E$270=AM$273)*1/ROW($A$171:$A$270),ROWS($A$274:$A284)),1/ROW($A$171:$A$270),0),COLUMNS($A$274:$A$274)),"")</f>
        <v/>
      </c>
      <c r="AN284" s="445" t="str">
        <f t="array" ref="AN284">IFERROR(INDEX($A$171:$F$270,MATCH(LARGE(($F$171:$F$270=AN$273)*1/ROW($A$171:$A$270),ROWS($A$274:$A284)),1/ROW($A$171:$A$270),0),COLUMNS($A$274:$A$274)),"")</f>
        <v/>
      </c>
      <c r="AO284" s="445" t="str">
        <f t="array" ref="AO284">IFERROR(INDEX($A$171:$F$270,MATCH(LARGE(($F$171:$F$270=AO$273)*1/ROW($A$171:$A$270),ROWS($A$274:$A284)),1/ROW($A$171:$A$270),0),COLUMNS($A$274:$A$274)),"")</f>
        <v/>
      </c>
      <c r="AP284" s="445" t="str">
        <f t="array" ref="AP284">IFERROR(INDEX($A$171:$F$270,MATCH(LARGE(($F$171:$F$270=AP$273)*1/ROW($A$171:$A$270),ROWS($A$274:$A284)),1/ROW($A$171:$A$270),0),COLUMNS($A$274:$A$274)),"")</f>
        <v/>
      </c>
      <c r="AQ284" s="445" t="str">
        <f t="array" ref="AQ284">IFERROR(INDEX($A$171:$F$270,MATCH(LARGE(($F$171:$F$270=AQ$273)*1/ROW($A$171:$A$270),ROWS($A$274:$A284)),1/ROW($A$171:$A$270),0),COLUMNS($A$274:$A$274)),"")</f>
        <v/>
      </c>
      <c r="AR284" s="445" t="str">
        <f t="array" ref="AR284">IFERROR(INDEX($A$171:$B$270,MATCH(LARGE(($B$171:$B$270=AR$273)*1/ROW($A$171:$A$270),ROWS($A$274:$A284)),1/ROW($A$171:$A$270),0),COLUMNS($A$274:$A$274)),"")</f>
        <v/>
      </c>
      <c r="AS284" s="445" t="str">
        <f t="shared" si="94"/>
        <v/>
      </c>
      <c r="AT284" s="445" t="str">
        <f t="shared" si="95"/>
        <v/>
      </c>
      <c r="AU284" s="445" t="str">
        <f t="shared" si="96"/>
        <v/>
      </c>
      <c r="BE284" s="435"/>
      <c r="BK284" s="50"/>
      <c r="BM284" s="118"/>
      <c r="EE284" s="435"/>
    </row>
    <row r="285" spans="1:135" hidden="1">
      <c r="A285" s="445" t="str">
        <f t="array" ref="A285">IFERROR(INDEX($A$171:$B$270,MATCH(LARGE(($B$171:$B$270=A$273)*1/ROW($A$171:$A$270),ROWS($A$274:$A285)),1/ROW($A$171:$A$270),0),COLUMNS($A$274:$A$274)),"")</f>
        <v/>
      </c>
      <c r="B285" s="445" t="str">
        <f t="array" ref="B285">IFERROR(INDEX($A$171:$B$270,MATCH(LARGE(($B$171:$B$270=B$273)*1/ROW($A$171:$A$270),ROWS($A$274:$A285)),1/ROW($A$171:$A$270),0),COLUMNS($A$274:$A$274)),"")</f>
        <v/>
      </c>
      <c r="C285" s="444" t="str">
        <f t="array" ref="C285">IFERROR(INDEX($A$171:$B$270,MATCH(LARGE(($B$171:$B$270=C$273)*1/ROW($A$171:$A$270),ROWS($A$274:$A285)),1/ROW($A$171:$A$270),0),COLUMNS($A$274:$A$274)),"")</f>
        <v/>
      </c>
      <c r="D285" s="445" t="str">
        <f t="array" ref="D285">IFERROR(INDEX($A$171:$B$270,MATCH(LARGE(($B$171:$B$270=D$273)*1/ROW($A$171:$A$270),ROWS($A$274:$A285)),1/ROW($A$171:$A$270),0),COLUMNS($A$274:$A$274)),"")</f>
        <v/>
      </c>
      <c r="E285" s="445" t="str">
        <f t="array" ref="E285">IFERROR(INDEX($A$171:$B$270,MATCH(LARGE(($B$171:$B$270=E$273)*1/ROW($A$171:$A$270),ROWS($A$274:$A285)),1/ROW($A$171:$A$270),0),COLUMNS($A$274:$A$274)),"")</f>
        <v/>
      </c>
      <c r="F285" s="445" t="str">
        <f t="array" ref="F285">IFERROR(INDEX($A$171:$B$270,MATCH(LARGE(($B$171:$B$270=F$273)*1/ROW($A$171:$A$270),ROWS($A$274:$A285)),1/ROW($A$171:$A$270),0),COLUMNS($A$274:$A$274)),"")</f>
        <v/>
      </c>
      <c r="G285" s="445" t="str">
        <f t="array" ref="G285">IFERROR(INDEX($A$171:$B$270,MATCH(LARGE(($B$171:$B$270=G$273)*1/ROW($A$171:$A$270),ROWS($A$274:$A285)),1/ROW($A$171:$A$270),0),COLUMNS($A$274:$A$274)),"")</f>
        <v/>
      </c>
      <c r="H285" s="445" t="str">
        <f t="array" ref="H285">IFERROR(INDEX($A$171:$B$270,MATCH(LARGE(($B$171:$B$270=H$273)*1/ROW($A$171:$A$270),ROWS($A$274:$A285)),1/ROW($A$171:$A$270),0),COLUMNS($A$274:$A$274)),"")</f>
        <v/>
      </c>
      <c r="I285" s="445" t="str">
        <f t="array" ref="I285">IFERROR(INDEX($A$171:$B$270,MATCH(LARGE(($B$171:$B$270=I$273)*1/ROW($A$171:$A$270),ROWS($A$274:$A285)),1/ROW($A$171:$A$270),0),COLUMNS($A$274:$A$274)),"")</f>
        <v/>
      </c>
      <c r="J285" s="445" t="str">
        <f t="array" ref="J285">IFERROR(INDEX($A$171:$B$270,MATCH(LARGE(($B$171:$B$270=J$273)*1/ROW($A$171:$A$270),ROWS($A$274:$A285)),1/ROW($A$171:$A$270),0),COLUMNS($A$274:$A$274)),"")</f>
        <v/>
      </c>
      <c r="K285" s="445" t="str">
        <f t="array" ref="K285">IFERROR(INDEX($A$171:$B$270,MATCH(LARGE(($B$171:$B$270=K$273)*1/ROW($A$171:$A$270),ROWS($A$274:$A285)),1/ROW($A$171:$A$270),0),COLUMNS($A$274:$A$274)),"")</f>
        <v/>
      </c>
      <c r="L285" s="445" t="str">
        <f t="array" ref="L285">IFERROR(INDEX($A$171:$B$270,MATCH(LARGE(($B$171:$B$270=L$273)*1/ROW($A$171:$A$270),ROWS($A$274:$A285)),1/ROW($A$171:$A$270),0),COLUMNS($A$274:$A$274)),"")</f>
        <v/>
      </c>
      <c r="M285" s="445" t="str">
        <f t="array" ref="M285">IFERROR(INDEX($A$171:$B$270,MATCH(LARGE(($B$171:$B$270=M$273)*1/ROW($A$171:$A$270),ROWS($A$274:$A285)),1/ROW($A$171:$A$270),0),COLUMNS($A$274:$A$274)),"")</f>
        <v/>
      </c>
      <c r="N285" s="445" t="str">
        <f t="array" ref="N285">IFERROR(INDEX($A$171:$B$270,MATCH(LARGE(($B$171:$B$270=N$273)*1/ROW($A$171:$A$270),ROWS($A$274:$A285)),1/ROW($A$171:$A$270),0),COLUMNS($A$274:$A$274)),"")</f>
        <v/>
      </c>
      <c r="O285" s="445" t="str">
        <f t="array" ref="O285">IFERROR(INDEX($A$171:$B$270,MATCH(LARGE(($B$171:$B$270=O$273)*1/ROW($A$171:$A$270),ROWS($A$274:$A285)),1/ROW($A$171:$A$270),0),COLUMNS($A$274:$A$274)),"")</f>
        <v/>
      </c>
      <c r="P285" s="445" t="str">
        <f t="array" ref="P285">IFERROR(INDEX($A$171:$B$270,MATCH(LARGE(($B$171:$B$270=P$273)*1/ROW($A$171:$A$270),ROWS($A$274:$A285)),1/ROW($A$171:$A$270),0),COLUMNS($A$274:$A$274)),"")</f>
        <v/>
      </c>
      <c r="Q285" s="445" t="str">
        <f t="array" ref="Q285">IFERROR(INDEX($A$171:$B$270,MATCH(LARGE(($B$171:$B$270=Q$273)*1/ROW($A$171:$A$270),ROWS($A$274:$A285)),1/ROW($A$171:$A$270),0),COLUMNS($A$274:$A$274)),"")</f>
        <v/>
      </c>
      <c r="R285" s="445" t="str">
        <f t="array" ref="R285">IFERROR(INDEX($A$171:$B$270,MATCH(LARGE(($B$171:$B$270=R$273)*1/ROW($A$171:$A$270),ROWS($A$274:$A285)),1/ROW($A$171:$A$270),0),COLUMNS($A$274:$A$274)),"")</f>
        <v/>
      </c>
      <c r="S285" s="445" t="str">
        <f t="array" ref="S285">IFERROR(INDEX($A$171:$B$270,MATCH(LARGE(($B$171:$B$270=S$273)*1/ROW($A$171:$A$270),ROWS($A$274:$A285)),1/ROW($A$171:$A$270),0),COLUMNS($A$274:$A$274)),"")</f>
        <v/>
      </c>
      <c r="T285" s="445" t="str">
        <f t="array" ref="T285">IFERROR(INDEX($A$171:$B$270,MATCH(LARGE(($B$171:$B$270=T$273)*1/ROW($A$171:$A$270),ROWS($A$274:$A285)),1/ROW($A$171:$A$270),0),COLUMNS($A$274:$A$274)),"")</f>
        <v/>
      </c>
      <c r="U285" s="445" t="str">
        <f t="array" ref="U285">IFERROR(INDEX($A$171:$B$270,MATCH(LARGE(($B$171:$B$270=U$273)*1/ROW($A$171:$A$270),ROWS($A$274:$A285)),1/ROW($A$171:$A$270),0),COLUMNS($A$274:$A$274)),"")</f>
        <v/>
      </c>
      <c r="V285" s="453" t="str">
        <f t="array" ref="V285">IFERROR(INDEX($A$171:$B$270,MATCH(LARGE(($B$171:$B$270=V$273)*1/ROW($A$171:$A$270),ROWS($A$274:$A285)),1/ROW($A$171:$A$270),0),COLUMNS($A$274:$A$274)),"")</f>
        <v/>
      </c>
      <c r="W285" s="445" t="str">
        <f t="array" ref="W285">IFERROR(INDEX($A$171:$B$270,MATCH(LARGE(($B$171:$B$270=W$273)*1/ROW($A$171:$A$270),ROWS($A$274:$A285)),1/ROW($A$171:$A$270),0),COLUMNS($A$274:$A$274)),"")</f>
        <v/>
      </c>
      <c r="X285" s="445" t="str">
        <f t="array" ref="X285">IFERROR(INDEX($A$171:$B$270,MATCH(LARGE(($B$171:$B$270=X$273)*1/ROW($A$171:$A$270),ROWS($A$274:$A285)),1/ROW($A$171:$A$270),0),COLUMNS($A$274:$A$274)),"")</f>
        <v/>
      </c>
      <c r="Y285" s="445" t="str">
        <f t="array" ref="Y285">IFERROR(INDEX($A$171:$B$270,MATCH(LARGE(($B$171:$B$270=Y$273)*1/ROW($A$171:$A$270),ROWS($A$274:$A285)),1/ROW($A$171:$A$270),0),COLUMNS($A$274:$A$274)),"")</f>
        <v/>
      </c>
      <c r="Z285" s="445" t="str">
        <f t="array" ref="Z285">IFERROR(INDEX($A$171:$B$270,MATCH(LARGE(($B$171:$B$270=Z$273)*1/ROW($A$171:$A$270),ROWS($A$274:$A285)),1/ROW($A$171:$A$270),0),COLUMNS($A$274:$A$274)),"")</f>
        <v/>
      </c>
      <c r="AA285" s="445" t="str">
        <f t="array" ref="AA285">IFERROR(INDEX($A$171:$B$270,MATCH(LARGE(($B$171:$B$270=AA$273)*1/ROW($A$171:$A$270),ROWS($A$274:$A285)),1/ROW($A$171:$A$270),0),COLUMNS($A$274:$A$274)),"")</f>
        <v/>
      </c>
      <c r="AB285" s="445" t="str">
        <f t="array" ref="AB285">IFERROR(INDEX($A$171:$B$270,MATCH(LARGE(($B$171:$B$270=AB$273)*1/ROW($A$171:$A$270),ROWS($A$274:$A285)),1/ROW($A$171:$A$270),0),COLUMNS($A$274:$A$274)),"")</f>
        <v/>
      </c>
      <c r="AC285" s="445" t="str">
        <f t="array" ref="AC285">IFERROR(INDEX($A$171:$B$270,MATCH(LARGE(($B$171:$B$270=AC$273)*1/ROW($A$171:$A$270),ROWS($A$274:$A285)),1/ROW($A$171:$A$270),0),COLUMNS($A$274:$A$274)),"")</f>
        <v/>
      </c>
      <c r="AD285" s="445" t="str">
        <f t="array" ref="AD285">IFERROR(INDEX($A$171:$B$270,MATCH(LARGE(($B$171:$B$270=AD$273)*1/ROW($A$171:$A$270),ROWS($A$274:$A285)),1/ROW($A$171:$A$270),0),COLUMNS($A$274:$A$274)),"")</f>
        <v/>
      </c>
      <c r="AE285" s="445" t="str">
        <f t="array" ref="AE285">IFERROR(INDEX($A$171:$B$270,MATCH(LARGE(($B$171:$B$270=AE$273)*1/ROW($A$171:$A$270),ROWS($A$274:$A285)),1/ROW($A$171:$A$270),0),COLUMNS($A$274:$A$274)),"")</f>
        <v/>
      </c>
      <c r="AF285" s="445" t="str">
        <f t="array" ref="AF285">IFERROR(INDEX($A$171:$B$270,MATCH(LARGE(($B$171:$B$270=AF$273)*1/ROW($A$171:$A$270),ROWS($A$274:$A285)),1/ROW($A$171:$A$270),0),COLUMNS($A$274:$A$274)),"")</f>
        <v/>
      </c>
      <c r="AG285" s="454" t="str">
        <f t="array" ref="AG285">IFERROR(INDEX($A$171:$B$270,MATCH(LARGE(($B$171:$B$270=AG$273)*1/ROW($A$171:$A$270),ROWS($A$274:$A285)),1/ROW($A$171:$A$270),0),COLUMNS($A$274:$A$274)),"")</f>
        <v/>
      </c>
      <c r="AH285" s="445" t="str">
        <f t="array" ref="AH285">IFERROR(INDEX($A$171:$F$270,MATCH(LARGE(($D$171:$D$270=AH$273)*1/ROW($A$171:$A$270),ROWS($A$274:$A285)),1/ROW($A$171:$A$270),0),COLUMNS($A$274:$A$274)),"")</f>
        <v/>
      </c>
      <c r="AI285" s="445" t="str">
        <f t="array" ref="AI285">IFERROR(INDEX($A$171:$F$270,MATCH(LARGE(($D$171:$D$270=AI$273)*1/ROW($A$171:$A$270),ROWS($A$274:$A285)),1/ROW($A$171:$A$270),0),COLUMNS($A$274:$A$274)),"")</f>
        <v/>
      </c>
      <c r="AJ285" s="445" t="str">
        <f t="array" ref="AJ285">IFERROR(INDEX($A$171:$F$270,MATCH(LARGE(($D$171:$D$270=AJ$273)*1/ROW($A$171:$A$270),ROWS($A$274:$A285)),1/ROW($A$171:$A$270),0),COLUMNS($A$274:$A$274)),"")</f>
        <v/>
      </c>
      <c r="AK285" s="445" t="str">
        <f t="array" ref="AK285">IFERROR(INDEX($A$171:$F$270,MATCH(LARGE(($E$171:$E$270=AK$273)*1/ROW($A$171:$A$270),ROWS($A$274:$A285)),1/ROW($A$171:$A$270),0),COLUMNS($A$274:$A$274)),"")</f>
        <v/>
      </c>
      <c r="AL285" s="445" t="str">
        <f t="array" ref="AL285">IFERROR(INDEX($A$171:$F$270,MATCH(LARGE(($E$171:$E$270=AL$273)*1/ROW($A$171:$A$270),ROWS($A$274:$A285)),1/ROW($A$171:$A$270),0),COLUMNS($A$274:$A$274)),"")</f>
        <v/>
      </c>
      <c r="AM285" s="445" t="str">
        <f t="array" ref="AM285">IFERROR(INDEX($A$171:$F$270,MATCH(LARGE(($E$171:$E$270=AM$273)*1/ROW($A$171:$A$270),ROWS($A$274:$A285)),1/ROW($A$171:$A$270),0),COLUMNS($A$274:$A$274)),"")</f>
        <v/>
      </c>
      <c r="AN285" s="445" t="str">
        <f t="array" ref="AN285">IFERROR(INDEX($A$171:$F$270,MATCH(LARGE(($F$171:$F$270=AN$273)*1/ROW($A$171:$A$270),ROWS($A$274:$A285)),1/ROW($A$171:$A$270),0),COLUMNS($A$274:$A$274)),"")</f>
        <v/>
      </c>
      <c r="AO285" s="445" t="str">
        <f t="array" ref="AO285">IFERROR(INDEX($A$171:$F$270,MATCH(LARGE(($F$171:$F$270=AO$273)*1/ROW($A$171:$A$270),ROWS($A$274:$A285)),1/ROW($A$171:$A$270),0),COLUMNS($A$274:$A$274)),"")</f>
        <v/>
      </c>
      <c r="AP285" s="445" t="str">
        <f t="array" ref="AP285">IFERROR(INDEX($A$171:$F$270,MATCH(LARGE(($F$171:$F$270=AP$273)*1/ROW($A$171:$A$270),ROWS($A$274:$A285)),1/ROW($A$171:$A$270),0),COLUMNS($A$274:$A$274)),"")</f>
        <v/>
      </c>
      <c r="AQ285" s="445" t="str">
        <f t="array" ref="AQ285">IFERROR(INDEX($A$171:$F$270,MATCH(LARGE(($F$171:$F$270=AQ$273)*1/ROW($A$171:$A$270),ROWS($A$274:$A285)),1/ROW($A$171:$A$270),0),COLUMNS($A$274:$A$274)),"")</f>
        <v/>
      </c>
      <c r="AR285" s="445" t="str">
        <f t="array" ref="AR285">IFERROR(INDEX($A$171:$B$270,MATCH(LARGE(($B$171:$B$270=AR$273)*1/ROW($A$171:$A$270),ROWS($A$274:$A285)),1/ROW($A$171:$A$270),0),COLUMNS($A$274:$A$274)),"")</f>
        <v/>
      </c>
      <c r="AS285" s="445" t="str">
        <f t="shared" si="94"/>
        <v/>
      </c>
      <c r="AT285" s="445" t="str">
        <f t="shared" si="95"/>
        <v/>
      </c>
      <c r="AU285" s="445" t="str">
        <f t="shared" si="96"/>
        <v/>
      </c>
      <c r="BE285" s="435"/>
      <c r="BK285" s="50"/>
      <c r="BM285" s="118"/>
      <c r="EE285" s="435"/>
    </row>
    <row r="286" spans="1:135" hidden="1">
      <c r="A286" s="445" t="str">
        <f t="array" ref="A286">IFERROR(INDEX($A$171:$B$270,MATCH(LARGE(($B$171:$B$270=A$273)*1/ROW($A$171:$A$270),ROWS($A$274:$A286)),1/ROW($A$171:$A$270),0),COLUMNS($A$274:$A$274)),"")</f>
        <v/>
      </c>
      <c r="B286" s="445" t="str">
        <f t="array" ref="B286">IFERROR(INDEX($A$171:$B$270,MATCH(LARGE(($B$171:$B$270=B$273)*1/ROW($A$171:$A$270),ROWS($A$274:$A286)),1/ROW($A$171:$A$270),0),COLUMNS($A$274:$A$274)),"")</f>
        <v/>
      </c>
      <c r="C286" s="444" t="str">
        <f t="array" ref="C286">IFERROR(INDEX($A$171:$B$270,MATCH(LARGE(($B$171:$B$270=C$273)*1/ROW($A$171:$A$270),ROWS($A$274:$A286)),1/ROW($A$171:$A$270),0),COLUMNS($A$274:$A$274)),"")</f>
        <v/>
      </c>
      <c r="D286" s="445" t="str">
        <f t="array" ref="D286">IFERROR(INDEX($A$171:$B$270,MATCH(LARGE(($B$171:$B$270=D$273)*1/ROW($A$171:$A$270),ROWS($A$274:$A286)),1/ROW($A$171:$A$270),0),COLUMNS($A$274:$A$274)),"")</f>
        <v/>
      </c>
      <c r="E286" s="445" t="str">
        <f t="array" ref="E286">IFERROR(INDEX($A$171:$B$270,MATCH(LARGE(($B$171:$B$270=E$273)*1/ROW($A$171:$A$270),ROWS($A$274:$A286)),1/ROW($A$171:$A$270),0),COLUMNS($A$274:$A$274)),"")</f>
        <v/>
      </c>
      <c r="F286" s="445" t="str">
        <f t="array" ref="F286">IFERROR(INDEX($A$171:$B$270,MATCH(LARGE(($B$171:$B$270=F$273)*1/ROW($A$171:$A$270),ROWS($A$274:$A286)),1/ROW($A$171:$A$270),0),COLUMNS($A$274:$A$274)),"")</f>
        <v/>
      </c>
      <c r="G286" s="445" t="str">
        <f t="array" ref="G286">IFERROR(INDEX($A$171:$B$270,MATCH(LARGE(($B$171:$B$270=G$273)*1/ROW($A$171:$A$270),ROWS($A$274:$A286)),1/ROW($A$171:$A$270),0),COLUMNS($A$274:$A$274)),"")</f>
        <v/>
      </c>
      <c r="H286" s="445" t="str">
        <f t="array" ref="H286">IFERROR(INDEX($A$171:$B$270,MATCH(LARGE(($B$171:$B$270=H$273)*1/ROW($A$171:$A$270),ROWS($A$274:$A286)),1/ROW($A$171:$A$270),0),COLUMNS($A$274:$A$274)),"")</f>
        <v/>
      </c>
      <c r="I286" s="445" t="str">
        <f t="array" ref="I286">IFERROR(INDEX($A$171:$B$270,MATCH(LARGE(($B$171:$B$270=I$273)*1/ROW($A$171:$A$270),ROWS($A$274:$A286)),1/ROW($A$171:$A$270),0),COLUMNS($A$274:$A$274)),"")</f>
        <v/>
      </c>
      <c r="J286" s="445" t="str">
        <f t="array" ref="J286">IFERROR(INDEX($A$171:$B$270,MATCH(LARGE(($B$171:$B$270=J$273)*1/ROW($A$171:$A$270),ROWS($A$274:$A286)),1/ROW($A$171:$A$270),0),COLUMNS($A$274:$A$274)),"")</f>
        <v/>
      </c>
      <c r="K286" s="445" t="str">
        <f t="array" ref="K286">IFERROR(INDEX($A$171:$B$270,MATCH(LARGE(($B$171:$B$270=K$273)*1/ROW($A$171:$A$270),ROWS($A$274:$A286)),1/ROW($A$171:$A$270),0),COLUMNS($A$274:$A$274)),"")</f>
        <v/>
      </c>
      <c r="L286" s="445" t="str">
        <f t="array" ref="L286">IFERROR(INDEX($A$171:$B$270,MATCH(LARGE(($B$171:$B$270=L$273)*1/ROW($A$171:$A$270),ROWS($A$274:$A286)),1/ROW($A$171:$A$270),0),COLUMNS($A$274:$A$274)),"")</f>
        <v/>
      </c>
      <c r="M286" s="445" t="str">
        <f t="array" ref="M286">IFERROR(INDEX($A$171:$B$270,MATCH(LARGE(($B$171:$B$270=M$273)*1/ROW($A$171:$A$270),ROWS($A$274:$A286)),1/ROW($A$171:$A$270),0),COLUMNS($A$274:$A$274)),"")</f>
        <v/>
      </c>
      <c r="N286" s="445" t="str">
        <f t="array" ref="N286">IFERROR(INDEX($A$171:$B$270,MATCH(LARGE(($B$171:$B$270=N$273)*1/ROW($A$171:$A$270),ROWS($A$274:$A286)),1/ROW($A$171:$A$270),0),COLUMNS($A$274:$A$274)),"")</f>
        <v/>
      </c>
      <c r="O286" s="445" t="str">
        <f t="array" ref="O286">IFERROR(INDEX($A$171:$B$270,MATCH(LARGE(($B$171:$B$270=O$273)*1/ROW($A$171:$A$270),ROWS($A$274:$A286)),1/ROW($A$171:$A$270),0),COLUMNS($A$274:$A$274)),"")</f>
        <v/>
      </c>
      <c r="P286" s="445" t="str">
        <f t="array" ref="P286">IFERROR(INDEX($A$171:$B$270,MATCH(LARGE(($B$171:$B$270=P$273)*1/ROW($A$171:$A$270),ROWS($A$274:$A286)),1/ROW($A$171:$A$270),0),COLUMNS($A$274:$A$274)),"")</f>
        <v/>
      </c>
      <c r="Q286" s="445" t="str">
        <f t="array" ref="Q286">IFERROR(INDEX($A$171:$B$270,MATCH(LARGE(($B$171:$B$270=Q$273)*1/ROW($A$171:$A$270),ROWS($A$274:$A286)),1/ROW($A$171:$A$270),0),COLUMNS($A$274:$A$274)),"")</f>
        <v/>
      </c>
      <c r="R286" s="445" t="str">
        <f t="array" ref="R286">IFERROR(INDEX($A$171:$B$270,MATCH(LARGE(($B$171:$B$270=R$273)*1/ROW($A$171:$A$270),ROWS($A$274:$A286)),1/ROW($A$171:$A$270),0),COLUMNS($A$274:$A$274)),"")</f>
        <v/>
      </c>
      <c r="S286" s="445" t="str">
        <f t="array" ref="S286">IFERROR(INDEX($A$171:$B$270,MATCH(LARGE(($B$171:$B$270=S$273)*1/ROW($A$171:$A$270),ROWS($A$274:$A286)),1/ROW($A$171:$A$270),0),COLUMNS($A$274:$A$274)),"")</f>
        <v/>
      </c>
      <c r="T286" s="445" t="str">
        <f t="array" ref="T286">IFERROR(INDEX($A$171:$B$270,MATCH(LARGE(($B$171:$B$270=T$273)*1/ROW($A$171:$A$270),ROWS($A$274:$A286)),1/ROW($A$171:$A$270),0),COLUMNS($A$274:$A$274)),"")</f>
        <v/>
      </c>
      <c r="U286" s="445" t="str">
        <f t="array" ref="U286">IFERROR(INDEX($A$171:$B$270,MATCH(LARGE(($B$171:$B$270=U$273)*1/ROW($A$171:$A$270),ROWS($A$274:$A286)),1/ROW($A$171:$A$270),0),COLUMNS($A$274:$A$274)),"")</f>
        <v/>
      </c>
      <c r="V286" s="453" t="str">
        <f t="array" ref="V286">IFERROR(INDEX($A$171:$B$270,MATCH(LARGE(($B$171:$B$270=V$273)*1/ROW($A$171:$A$270),ROWS($A$274:$A286)),1/ROW($A$171:$A$270),0),COLUMNS($A$274:$A$274)),"")</f>
        <v/>
      </c>
      <c r="W286" s="445" t="str">
        <f t="array" ref="W286">IFERROR(INDEX($A$171:$B$270,MATCH(LARGE(($B$171:$B$270=W$273)*1/ROW($A$171:$A$270),ROWS($A$274:$A286)),1/ROW($A$171:$A$270),0),COLUMNS($A$274:$A$274)),"")</f>
        <v/>
      </c>
      <c r="X286" s="445" t="str">
        <f t="array" ref="X286">IFERROR(INDEX($A$171:$B$270,MATCH(LARGE(($B$171:$B$270=X$273)*1/ROW($A$171:$A$270),ROWS($A$274:$A286)),1/ROW($A$171:$A$270),0),COLUMNS($A$274:$A$274)),"")</f>
        <v/>
      </c>
      <c r="Y286" s="445" t="str">
        <f t="array" ref="Y286">IFERROR(INDEX($A$171:$B$270,MATCH(LARGE(($B$171:$B$270=Y$273)*1/ROW($A$171:$A$270),ROWS($A$274:$A286)),1/ROW($A$171:$A$270),0),COLUMNS($A$274:$A$274)),"")</f>
        <v/>
      </c>
      <c r="Z286" s="445" t="str">
        <f t="array" ref="Z286">IFERROR(INDEX($A$171:$B$270,MATCH(LARGE(($B$171:$B$270=Z$273)*1/ROW($A$171:$A$270),ROWS($A$274:$A286)),1/ROW($A$171:$A$270),0),COLUMNS($A$274:$A$274)),"")</f>
        <v/>
      </c>
      <c r="AA286" s="445" t="str">
        <f t="array" ref="AA286">IFERROR(INDEX($A$171:$B$270,MATCH(LARGE(($B$171:$B$270=AA$273)*1/ROW($A$171:$A$270),ROWS($A$274:$A286)),1/ROW($A$171:$A$270),0),COLUMNS($A$274:$A$274)),"")</f>
        <v/>
      </c>
      <c r="AB286" s="445" t="str">
        <f t="array" ref="AB286">IFERROR(INDEX($A$171:$B$270,MATCH(LARGE(($B$171:$B$270=AB$273)*1/ROW($A$171:$A$270),ROWS($A$274:$A286)),1/ROW($A$171:$A$270),0),COLUMNS($A$274:$A$274)),"")</f>
        <v/>
      </c>
      <c r="AC286" s="445" t="str">
        <f t="array" ref="AC286">IFERROR(INDEX($A$171:$B$270,MATCH(LARGE(($B$171:$B$270=AC$273)*1/ROW($A$171:$A$270),ROWS($A$274:$A286)),1/ROW($A$171:$A$270),0),COLUMNS($A$274:$A$274)),"")</f>
        <v/>
      </c>
      <c r="AD286" s="445" t="str">
        <f t="array" ref="AD286">IFERROR(INDEX($A$171:$B$270,MATCH(LARGE(($B$171:$B$270=AD$273)*1/ROW($A$171:$A$270),ROWS($A$274:$A286)),1/ROW($A$171:$A$270),0),COLUMNS($A$274:$A$274)),"")</f>
        <v/>
      </c>
      <c r="AE286" s="445" t="str">
        <f t="array" ref="AE286">IFERROR(INDEX($A$171:$B$270,MATCH(LARGE(($B$171:$B$270=AE$273)*1/ROW($A$171:$A$270),ROWS($A$274:$A286)),1/ROW($A$171:$A$270),0),COLUMNS($A$274:$A$274)),"")</f>
        <v/>
      </c>
      <c r="AF286" s="445" t="str">
        <f t="array" ref="AF286">IFERROR(INDEX($A$171:$B$270,MATCH(LARGE(($B$171:$B$270=AF$273)*1/ROW($A$171:$A$270),ROWS($A$274:$A286)),1/ROW($A$171:$A$270),0),COLUMNS($A$274:$A$274)),"")</f>
        <v/>
      </c>
      <c r="AG286" s="454" t="str">
        <f t="array" ref="AG286">IFERROR(INDEX($A$171:$B$270,MATCH(LARGE(($B$171:$B$270=AG$273)*1/ROW($A$171:$A$270),ROWS($A$274:$A286)),1/ROW($A$171:$A$270),0),COLUMNS($A$274:$A$274)),"")</f>
        <v/>
      </c>
      <c r="AH286" s="445" t="str">
        <f t="array" ref="AH286">IFERROR(INDEX($A$171:$F$270,MATCH(LARGE(($D$171:$D$270=AH$273)*1/ROW($A$171:$A$270),ROWS($A$274:$A286)),1/ROW($A$171:$A$270),0),COLUMNS($A$274:$A$274)),"")</f>
        <v/>
      </c>
      <c r="AI286" s="445" t="str">
        <f t="array" ref="AI286">IFERROR(INDEX($A$171:$F$270,MATCH(LARGE(($D$171:$D$270=AI$273)*1/ROW($A$171:$A$270),ROWS($A$274:$A286)),1/ROW($A$171:$A$270),0),COLUMNS($A$274:$A$274)),"")</f>
        <v/>
      </c>
      <c r="AJ286" s="445" t="str">
        <f t="array" ref="AJ286">IFERROR(INDEX($A$171:$F$270,MATCH(LARGE(($D$171:$D$270=AJ$273)*1/ROW($A$171:$A$270),ROWS($A$274:$A286)),1/ROW($A$171:$A$270),0),COLUMNS($A$274:$A$274)),"")</f>
        <v/>
      </c>
      <c r="AK286" s="445" t="str">
        <f t="array" ref="AK286">IFERROR(INDEX($A$171:$F$270,MATCH(LARGE(($E$171:$E$270=AK$273)*1/ROW($A$171:$A$270),ROWS($A$274:$A286)),1/ROW($A$171:$A$270),0),COLUMNS($A$274:$A$274)),"")</f>
        <v/>
      </c>
      <c r="AL286" s="445" t="str">
        <f t="array" ref="AL286">IFERROR(INDEX($A$171:$F$270,MATCH(LARGE(($E$171:$E$270=AL$273)*1/ROW($A$171:$A$270),ROWS($A$274:$A286)),1/ROW($A$171:$A$270),0),COLUMNS($A$274:$A$274)),"")</f>
        <v/>
      </c>
      <c r="AM286" s="445" t="str">
        <f t="array" ref="AM286">IFERROR(INDEX($A$171:$F$270,MATCH(LARGE(($E$171:$E$270=AM$273)*1/ROW($A$171:$A$270),ROWS($A$274:$A286)),1/ROW($A$171:$A$270),0),COLUMNS($A$274:$A$274)),"")</f>
        <v/>
      </c>
      <c r="AN286" s="445" t="str">
        <f t="array" ref="AN286">IFERROR(INDEX($A$171:$F$270,MATCH(LARGE(($F$171:$F$270=AN$273)*1/ROW($A$171:$A$270),ROWS($A$274:$A286)),1/ROW($A$171:$A$270),0),COLUMNS($A$274:$A$274)),"")</f>
        <v/>
      </c>
      <c r="AO286" s="445" t="str">
        <f t="array" ref="AO286">IFERROR(INDEX($A$171:$F$270,MATCH(LARGE(($F$171:$F$270=AO$273)*1/ROW($A$171:$A$270),ROWS($A$274:$A286)),1/ROW($A$171:$A$270),0),COLUMNS($A$274:$A$274)),"")</f>
        <v/>
      </c>
      <c r="AP286" s="445" t="str">
        <f t="array" ref="AP286">IFERROR(INDEX($A$171:$F$270,MATCH(LARGE(($F$171:$F$270=AP$273)*1/ROW($A$171:$A$270),ROWS($A$274:$A286)),1/ROW($A$171:$A$270),0),COLUMNS($A$274:$A$274)),"")</f>
        <v/>
      </c>
      <c r="AQ286" s="445" t="str">
        <f t="array" ref="AQ286">IFERROR(INDEX($A$171:$F$270,MATCH(LARGE(($F$171:$F$270=AQ$273)*1/ROW($A$171:$A$270),ROWS($A$274:$A286)),1/ROW($A$171:$A$270),0),COLUMNS($A$274:$A$274)),"")</f>
        <v/>
      </c>
      <c r="AR286" s="445" t="str">
        <f t="array" ref="AR286">IFERROR(INDEX($A$171:$B$270,MATCH(LARGE(($B$171:$B$270=AR$273)*1/ROW($A$171:$A$270),ROWS($A$274:$A286)),1/ROW($A$171:$A$270),0),COLUMNS($A$274:$A$274)),"")</f>
        <v/>
      </c>
      <c r="AS286" s="445" t="str">
        <f t="shared" si="94"/>
        <v/>
      </c>
      <c r="AT286" s="445" t="str">
        <f t="shared" si="95"/>
        <v/>
      </c>
      <c r="AU286" s="445" t="str">
        <f t="shared" si="96"/>
        <v/>
      </c>
      <c r="BE286" s="435"/>
      <c r="BK286" s="50"/>
      <c r="BM286" s="118"/>
      <c r="EE286" s="435"/>
    </row>
    <row r="287" spans="1:135" hidden="1">
      <c r="A287" s="445" t="str">
        <f t="array" ref="A287">IFERROR(INDEX($A$171:$B$270,MATCH(LARGE(($B$171:$B$270=A$273)*1/ROW($A$171:$A$270),ROWS($A$274:$A287)),1/ROW($A$171:$A$270),0),COLUMNS($A$274:$A$274)),"")</f>
        <v/>
      </c>
      <c r="B287" s="445" t="str">
        <f t="array" ref="B287">IFERROR(INDEX($A$171:$B$270,MATCH(LARGE(($B$171:$B$270=B$273)*1/ROW($A$171:$A$270),ROWS($A$274:$A287)),1/ROW($A$171:$A$270),0),COLUMNS($A$274:$A$274)),"")</f>
        <v/>
      </c>
      <c r="C287" s="444" t="str">
        <f t="array" ref="C287">IFERROR(INDEX($A$171:$B$270,MATCH(LARGE(($B$171:$B$270=C$273)*1/ROW($A$171:$A$270),ROWS($A$274:$A287)),1/ROW($A$171:$A$270),0),COLUMNS($A$274:$A$274)),"")</f>
        <v/>
      </c>
      <c r="D287" s="445" t="str">
        <f t="array" ref="D287">IFERROR(INDEX($A$171:$B$270,MATCH(LARGE(($B$171:$B$270=D$273)*1/ROW($A$171:$A$270),ROWS($A$274:$A287)),1/ROW($A$171:$A$270),0),COLUMNS($A$274:$A$274)),"")</f>
        <v/>
      </c>
      <c r="E287" s="445" t="str">
        <f t="array" ref="E287">IFERROR(INDEX($A$171:$B$270,MATCH(LARGE(($B$171:$B$270=E$273)*1/ROW($A$171:$A$270),ROWS($A$274:$A287)),1/ROW($A$171:$A$270),0),COLUMNS($A$274:$A$274)),"")</f>
        <v/>
      </c>
      <c r="F287" s="445" t="str">
        <f t="array" ref="F287">IFERROR(INDEX($A$171:$B$270,MATCH(LARGE(($B$171:$B$270=F$273)*1/ROW($A$171:$A$270),ROWS($A$274:$A287)),1/ROW($A$171:$A$270),0),COLUMNS($A$274:$A$274)),"")</f>
        <v/>
      </c>
      <c r="G287" s="445" t="str">
        <f t="array" ref="G287">IFERROR(INDEX($A$171:$B$270,MATCH(LARGE(($B$171:$B$270=G$273)*1/ROW($A$171:$A$270),ROWS($A$274:$A287)),1/ROW($A$171:$A$270),0),COLUMNS($A$274:$A$274)),"")</f>
        <v/>
      </c>
      <c r="H287" s="445" t="str">
        <f t="array" ref="H287">IFERROR(INDEX($A$171:$B$270,MATCH(LARGE(($B$171:$B$270=H$273)*1/ROW($A$171:$A$270),ROWS($A$274:$A287)),1/ROW($A$171:$A$270),0),COLUMNS($A$274:$A$274)),"")</f>
        <v/>
      </c>
      <c r="I287" s="445" t="str">
        <f t="array" ref="I287">IFERROR(INDEX($A$171:$B$270,MATCH(LARGE(($B$171:$B$270=I$273)*1/ROW($A$171:$A$270),ROWS($A$274:$A287)),1/ROW($A$171:$A$270),0),COLUMNS($A$274:$A$274)),"")</f>
        <v/>
      </c>
      <c r="J287" s="445" t="str">
        <f t="array" ref="J287">IFERROR(INDEX($A$171:$B$270,MATCH(LARGE(($B$171:$B$270=J$273)*1/ROW($A$171:$A$270),ROWS($A$274:$A287)),1/ROW($A$171:$A$270),0),COLUMNS($A$274:$A$274)),"")</f>
        <v/>
      </c>
      <c r="K287" s="445" t="str">
        <f t="array" ref="K287">IFERROR(INDEX($A$171:$B$270,MATCH(LARGE(($B$171:$B$270=K$273)*1/ROW($A$171:$A$270),ROWS($A$274:$A287)),1/ROW($A$171:$A$270),0),COLUMNS($A$274:$A$274)),"")</f>
        <v/>
      </c>
      <c r="L287" s="445" t="str">
        <f t="array" ref="L287">IFERROR(INDEX($A$171:$B$270,MATCH(LARGE(($B$171:$B$270=L$273)*1/ROW($A$171:$A$270),ROWS($A$274:$A287)),1/ROW($A$171:$A$270),0),COLUMNS($A$274:$A$274)),"")</f>
        <v/>
      </c>
      <c r="M287" s="445" t="str">
        <f t="array" ref="M287">IFERROR(INDEX($A$171:$B$270,MATCH(LARGE(($B$171:$B$270=M$273)*1/ROW($A$171:$A$270),ROWS($A$274:$A287)),1/ROW($A$171:$A$270),0),COLUMNS($A$274:$A$274)),"")</f>
        <v/>
      </c>
      <c r="N287" s="445" t="str">
        <f t="array" ref="N287">IFERROR(INDEX($A$171:$B$270,MATCH(LARGE(($B$171:$B$270=N$273)*1/ROW($A$171:$A$270),ROWS($A$274:$A287)),1/ROW($A$171:$A$270),0),COLUMNS($A$274:$A$274)),"")</f>
        <v/>
      </c>
      <c r="O287" s="445" t="str">
        <f t="array" ref="O287">IFERROR(INDEX($A$171:$B$270,MATCH(LARGE(($B$171:$B$270=O$273)*1/ROW($A$171:$A$270),ROWS($A$274:$A287)),1/ROW($A$171:$A$270),0),COLUMNS($A$274:$A$274)),"")</f>
        <v/>
      </c>
      <c r="P287" s="445" t="str">
        <f t="array" ref="P287">IFERROR(INDEX($A$171:$B$270,MATCH(LARGE(($B$171:$B$270=P$273)*1/ROW($A$171:$A$270),ROWS($A$274:$A287)),1/ROW($A$171:$A$270),0),COLUMNS($A$274:$A$274)),"")</f>
        <v/>
      </c>
      <c r="Q287" s="445" t="str">
        <f t="array" ref="Q287">IFERROR(INDEX($A$171:$B$270,MATCH(LARGE(($B$171:$B$270=Q$273)*1/ROW($A$171:$A$270),ROWS($A$274:$A287)),1/ROW($A$171:$A$270),0),COLUMNS($A$274:$A$274)),"")</f>
        <v/>
      </c>
      <c r="R287" s="445" t="str">
        <f t="array" ref="R287">IFERROR(INDEX($A$171:$B$270,MATCH(LARGE(($B$171:$B$270=R$273)*1/ROW($A$171:$A$270),ROWS($A$274:$A287)),1/ROW($A$171:$A$270),0),COLUMNS($A$274:$A$274)),"")</f>
        <v/>
      </c>
      <c r="S287" s="445" t="str">
        <f t="array" ref="S287">IFERROR(INDEX($A$171:$B$270,MATCH(LARGE(($B$171:$B$270=S$273)*1/ROW($A$171:$A$270),ROWS($A$274:$A287)),1/ROW($A$171:$A$270),0),COLUMNS($A$274:$A$274)),"")</f>
        <v/>
      </c>
      <c r="T287" s="445" t="str">
        <f t="array" ref="T287">IFERROR(INDEX($A$171:$B$270,MATCH(LARGE(($B$171:$B$270=T$273)*1/ROW($A$171:$A$270),ROWS($A$274:$A287)),1/ROW($A$171:$A$270),0),COLUMNS($A$274:$A$274)),"")</f>
        <v/>
      </c>
      <c r="U287" s="445" t="str">
        <f t="array" ref="U287">IFERROR(INDEX($A$171:$B$270,MATCH(LARGE(($B$171:$B$270=U$273)*1/ROW($A$171:$A$270),ROWS($A$274:$A287)),1/ROW($A$171:$A$270),0),COLUMNS($A$274:$A$274)),"")</f>
        <v/>
      </c>
      <c r="V287" s="453" t="str">
        <f t="array" ref="V287">IFERROR(INDEX($A$171:$B$270,MATCH(LARGE(($B$171:$B$270=V$273)*1/ROW($A$171:$A$270),ROWS($A$274:$A287)),1/ROW($A$171:$A$270),0),COLUMNS($A$274:$A$274)),"")</f>
        <v/>
      </c>
      <c r="W287" s="445" t="str">
        <f t="array" ref="W287">IFERROR(INDEX($A$171:$B$270,MATCH(LARGE(($B$171:$B$270=W$273)*1/ROW($A$171:$A$270),ROWS($A$274:$A287)),1/ROW($A$171:$A$270),0),COLUMNS($A$274:$A$274)),"")</f>
        <v/>
      </c>
      <c r="X287" s="445" t="str">
        <f t="array" ref="X287">IFERROR(INDEX($A$171:$B$270,MATCH(LARGE(($B$171:$B$270=X$273)*1/ROW($A$171:$A$270),ROWS($A$274:$A287)),1/ROW($A$171:$A$270),0),COLUMNS($A$274:$A$274)),"")</f>
        <v/>
      </c>
      <c r="Y287" s="445" t="str">
        <f t="array" ref="Y287">IFERROR(INDEX($A$171:$B$270,MATCH(LARGE(($B$171:$B$270=Y$273)*1/ROW($A$171:$A$270),ROWS($A$274:$A287)),1/ROW($A$171:$A$270),0),COLUMNS($A$274:$A$274)),"")</f>
        <v/>
      </c>
      <c r="Z287" s="445" t="str">
        <f t="array" ref="Z287">IFERROR(INDEX($A$171:$B$270,MATCH(LARGE(($B$171:$B$270=Z$273)*1/ROW($A$171:$A$270),ROWS($A$274:$A287)),1/ROW($A$171:$A$270),0),COLUMNS($A$274:$A$274)),"")</f>
        <v/>
      </c>
      <c r="AA287" s="445" t="str">
        <f t="array" ref="AA287">IFERROR(INDEX($A$171:$B$270,MATCH(LARGE(($B$171:$B$270=AA$273)*1/ROW($A$171:$A$270),ROWS($A$274:$A287)),1/ROW($A$171:$A$270),0),COLUMNS($A$274:$A$274)),"")</f>
        <v/>
      </c>
      <c r="AB287" s="445" t="str">
        <f t="array" ref="AB287">IFERROR(INDEX($A$171:$B$270,MATCH(LARGE(($B$171:$B$270=AB$273)*1/ROW($A$171:$A$270),ROWS($A$274:$A287)),1/ROW($A$171:$A$270),0),COLUMNS($A$274:$A$274)),"")</f>
        <v/>
      </c>
      <c r="AC287" s="445" t="str">
        <f t="array" ref="AC287">IFERROR(INDEX($A$171:$B$270,MATCH(LARGE(($B$171:$B$270=AC$273)*1/ROW($A$171:$A$270),ROWS($A$274:$A287)),1/ROW($A$171:$A$270),0),COLUMNS($A$274:$A$274)),"")</f>
        <v/>
      </c>
      <c r="AD287" s="445" t="str">
        <f t="array" ref="AD287">IFERROR(INDEX($A$171:$B$270,MATCH(LARGE(($B$171:$B$270=AD$273)*1/ROW($A$171:$A$270),ROWS($A$274:$A287)),1/ROW($A$171:$A$270),0),COLUMNS($A$274:$A$274)),"")</f>
        <v/>
      </c>
      <c r="AE287" s="445" t="str">
        <f t="array" ref="AE287">IFERROR(INDEX($A$171:$B$270,MATCH(LARGE(($B$171:$B$270=AE$273)*1/ROW($A$171:$A$270),ROWS($A$274:$A287)),1/ROW($A$171:$A$270),0),COLUMNS($A$274:$A$274)),"")</f>
        <v/>
      </c>
      <c r="AF287" s="445" t="str">
        <f t="array" ref="AF287">IFERROR(INDEX($A$171:$B$270,MATCH(LARGE(($B$171:$B$270=AF$273)*1/ROW($A$171:$A$270),ROWS($A$274:$A287)),1/ROW($A$171:$A$270),0),COLUMNS($A$274:$A$274)),"")</f>
        <v/>
      </c>
      <c r="AG287" s="454" t="str">
        <f t="array" ref="AG287">IFERROR(INDEX($A$171:$B$270,MATCH(LARGE(($B$171:$B$270=AG$273)*1/ROW($A$171:$A$270),ROWS($A$274:$A287)),1/ROW($A$171:$A$270),0),COLUMNS($A$274:$A$274)),"")</f>
        <v/>
      </c>
      <c r="AH287" s="445" t="str">
        <f t="array" ref="AH287">IFERROR(INDEX($A$171:$F$270,MATCH(LARGE(($D$171:$D$270=AH$273)*1/ROW($A$171:$A$270),ROWS($A$274:$A287)),1/ROW($A$171:$A$270),0),COLUMNS($A$274:$A$274)),"")</f>
        <v/>
      </c>
      <c r="AI287" s="445" t="str">
        <f t="array" ref="AI287">IFERROR(INDEX($A$171:$F$270,MATCH(LARGE(($D$171:$D$270=AI$273)*1/ROW($A$171:$A$270),ROWS($A$274:$A287)),1/ROW($A$171:$A$270),0),COLUMNS($A$274:$A$274)),"")</f>
        <v/>
      </c>
      <c r="AJ287" s="445" t="str">
        <f t="array" ref="AJ287">IFERROR(INDEX($A$171:$F$270,MATCH(LARGE(($D$171:$D$270=AJ$273)*1/ROW($A$171:$A$270),ROWS($A$274:$A287)),1/ROW($A$171:$A$270),0),COLUMNS($A$274:$A$274)),"")</f>
        <v/>
      </c>
      <c r="AK287" s="445" t="str">
        <f t="array" ref="AK287">IFERROR(INDEX($A$171:$F$270,MATCH(LARGE(($E$171:$E$270=AK$273)*1/ROW($A$171:$A$270),ROWS($A$274:$A287)),1/ROW($A$171:$A$270),0),COLUMNS($A$274:$A$274)),"")</f>
        <v/>
      </c>
      <c r="AL287" s="445" t="str">
        <f t="array" ref="AL287">IFERROR(INDEX($A$171:$F$270,MATCH(LARGE(($E$171:$E$270=AL$273)*1/ROW($A$171:$A$270),ROWS($A$274:$A287)),1/ROW($A$171:$A$270),0),COLUMNS($A$274:$A$274)),"")</f>
        <v/>
      </c>
      <c r="AM287" s="445" t="str">
        <f t="array" ref="AM287">IFERROR(INDEX($A$171:$F$270,MATCH(LARGE(($E$171:$E$270=AM$273)*1/ROW($A$171:$A$270),ROWS($A$274:$A287)),1/ROW($A$171:$A$270),0),COLUMNS($A$274:$A$274)),"")</f>
        <v/>
      </c>
      <c r="AN287" s="445" t="str">
        <f t="array" ref="AN287">IFERROR(INDEX($A$171:$F$270,MATCH(LARGE(($F$171:$F$270=AN$273)*1/ROW($A$171:$A$270),ROWS($A$274:$A287)),1/ROW($A$171:$A$270),0),COLUMNS($A$274:$A$274)),"")</f>
        <v/>
      </c>
      <c r="AO287" s="445" t="str">
        <f t="array" ref="AO287">IFERROR(INDEX($A$171:$F$270,MATCH(LARGE(($F$171:$F$270=AO$273)*1/ROW($A$171:$A$270),ROWS($A$274:$A287)),1/ROW($A$171:$A$270),0),COLUMNS($A$274:$A$274)),"")</f>
        <v/>
      </c>
      <c r="AP287" s="445" t="str">
        <f t="array" ref="AP287">IFERROR(INDEX($A$171:$F$270,MATCH(LARGE(($F$171:$F$270=AP$273)*1/ROW($A$171:$A$270),ROWS($A$274:$A287)),1/ROW($A$171:$A$270),0),COLUMNS($A$274:$A$274)),"")</f>
        <v/>
      </c>
      <c r="AQ287" s="445" t="str">
        <f t="array" ref="AQ287">IFERROR(INDEX($A$171:$F$270,MATCH(LARGE(($F$171:$F$270=AQ$273)*1/ROW($A$171:$A$270),ROWS($A$274:$A287)),1/ROW($A$171:$A$270),0),COLUMNS($A$274:$A$274)),"")</f>
        <v/>
      </c>
      <c r="AR287" s="445" t="str">
        <f t="array" ref="AR287">IFERROR(INDEX($A$171:$B$270,MATCH(LARGE(($B$171:$B$270=AR$273)*1/ROW($A$171:$A$270),ROWS($A$274:$A287)),1/ROW($A$171:$A$270),0),COLUMNS($A$274:$A$274)),"")</f>
        <v/>
      </c>
      <c r="AS287" s="445" t="str">
        <f t="shared" si="94"/>
        <v/>
      </c>
      <c r="AT287" s="445" t="str">
        <f t="shared" si="95"/>
        <v/>
      </c>
      <c r="AU287" s="445" t="str">
        <f t="shared" si="96"/>
        <v/>
      </c>
      <c r="BE287" s="435"/>
      <c r="BK287" s="50"/>
      <c r="BM287" s="118"/>
      <c r="EE287" s="435"/>
    </row>
    <row r="288" spans="1:135" hidden="1">
      <c r="A288" s="445" t="str">
        <f t="array" ref="A288">IFERROR(INDEX($A$171:$B$270,MATCH(LARGE(($B$171:$B$270=A$273)*1/ROW($A$171:$A$270),ROWS($A$274:$A288)),1/ROW($A$171:$A$270),0),COLUMNS($A$274:$A$274)),"")</f>
        <v/>
      </c>
      <c r="B288" s="445" t="str">
        <f t="array" ref="B288">IFERROR(INDEX($A$171:$B$270,MATCH(LARGE(($B$171:$B$270=B$273)*1/ROW($A$171:$A$270),ROWS($A$274:$A288)),1/ROW($A$171:$A$270),0),COLUMNS($A$274:$A$274)),"")</f>
        <v/>
      </c>
      <c r="C288" s="444" t="str">
        <f t="array" ref="C288">IFERROR(INDEX($A$171:$B$270,MATCH(LARGE(($B$171:$B$270=C$273)*1/ROW($A$171:$A$270),ROWS($A$274:$A288)),1/ROW($A$171:$A$270),0),COLUMNS($A$274:$A$274)),"")</f>
        <v/>
      </c>
      <c r="D288" s="445" t="str">
        <f t="array" ref="D288">IFERROR(INDEX($A$171:$B$270,MATCH(LARGE(($B$171:$B$270=D$273)*1/ROW($A$171:$A$270),ROWS($A$274:$A288)),1/ROW($A$171:$A$270),0),COLUMNS($A$274:$A$274)),"")</f>
        <v/>
      </c>
      <c r="E288" s="445" t="str">
        <f t="array" ref="E288">IFERROR(INDEX($A$171:$B$270,MATCH(LARGE(($B$171:$B$270=E$273)*1/ROW($A$171:$A$270),ROWS($A$274:$A288)),1/ROW($A$171:$A$270),0),COLUMNS($A$274:$A$274)),"")</f>
        <v/>
      </c>
      <c r="F288" s="445" t="str">
        <f t="array" ref="F288">IFERROR(INDEX($A$171:$B$270,MATCH(LARGE(($B$171:$B$270=F$273)*1/ROW($A$171:$A$270),ROWS($A$274:$A288)),1/ROW($A$171:$A$270),0),COLUMNS($A$274:$A$274)),"")</f>
        <v/>
      </c>
      <c r="G288" s="445" t="str">
        <f t="array" ref="G288">IFERROR(INDEX($A$171:$B$270,MATCH(LARGE(($B$171:$B$270=G$273)*1/ROW($A$171:$A$270),ROWS($A$274:$A288)),1/ROW($A$171:$A$270),0),COLUMNS($A$274:$A$274)),"")</f>
        <v/>
      </c>
      <c r="H288" s="445" t="str">
        <f t="array" ref="H288">IFERROR(INDEX($A$171:$B$270,MATCH(LARGE(($B$171:$B$270=H$273)*1/ROW($A$171:$A$270),ROWS($A$274:$A288)),1/ROW($A$171:$A$270),0),COLUMNS($A$274:$A$274)),"")</f>
        <v/>
      </c>
      <c r="I288" s="445" t="str">
        <f t="array" ref="I288">IFERROR(INDEX($A$171:$B$270,MATCH(LARGE(($B$171:$B$270=I$273)*1/ROW($A$171:$A$270),ROWS($A$274:$A288)),1/ROW($A$171:$A$270),0),COLUMNS($A$274:$A$274)),"")</f>
        <v/>
      </c>
      <c r="J288" s="445" t="str">
        <f t="array" ref="J288">IFERROR(INDEX($A$171:$B$270,MATCH(LARGE(($B$171:$B$270=J$273)*1/ROW($A$171:$A$270),ROWS($A$274:$A288)),1/ROW($A$171:$A$270),0),COLUMNS($A$274:$A$274)),"")</f>
        <v/>
      </c>
      <c r="K288" s="445" t="str">
        <f t="array" ref="K288">IFERROR(INDEX($A$171:$B$270,MATCH(LARGE(($B$171:$B$270=K$273)*1/ROW($A$171:$A$270),ROWS($A$274:$A288)),1/ROW($A$171:$A$270),0),COLUMNS($A$274:$A$274)),"")</f>
        <v/>
      </c>
      <c r="L288" s="445" t="str">
        <f t="array" ref="L288">IFERROR(INDEX($A$171:$B$270,MATCH(LARGE(($B$171:$B$270=L$273)*1/ROW($A$171:$A$270),ROWS($A$274:$A288)),1/ROW($A$171:$A$270),0),COLUMNS($A$274:$A$274)),"")</f>
        <v/>
      </c>
      <c r="M288" s="445" t="str">
        <f t="array" ref="M288">IFERROR(INDEX($A$171:$B$270,MATCH(LARGE(($B$171:$B$270=M$273)*1/ROW($A$171:$A$270),ROWS($A$274:$A288)),1/ROW($A$171:$A$270),0),COLUMNS($A$274:$A$274)),"")</f>
        <v/>
      </c>
      <c r="N288" s="445" t="str">
        <f t="array" ref="N288">IFERROR(INDEX($A$171:$B$270,MATCH(LARGE(($B$171:$B$270=N$273)*1/ROW($A$171:$A$270),ROWS($A$274:$A288)),1/ROW($A$171:$A$270),0),COLUMNS($A$274:$A$274)),"")</f>
        <v/>
      </c>
      <c r="O288" s="445" t="str">
        <f t="array" ref="O288">IFERROR(INDEX($A$171:$B$270,MATCH(LARGE(($B$171:$B$270=O$273)*1/ROW($A$171:$A$270),ROWS($A$274:$A288)),1/ROW($A$171:$A$270),0),COLUMNS($A$274:$A$274)),"")</f>
        <v/>
      </c>
      <c r="P288" s="445" t="str">
        <f t="array" ref="P288">IFERROR(INDEX($A$171:$B$270,MATCH(LARGE(($B$171:$B$270=P$273)*1/ROW($A$171:$A$270),ROWS($A$274:$A288)),1/ROW($A$171:$A$270),0),COLUMNS($A$274:$A$274)),"")</f>
        <v/>
      </c>
      <c r="Q288" s="445" t="str">
        <f t="array" ref="Q288">IFERROR(INDEX($A$171:$B$270,MATCH(LARGE(($B$171:$B$270=Q$273)*1/ROW($A$171:$A$270),ROWS($A$274:$A288)),1/ROW($A$171:$A$270),0),COLUMNS($A$274:$A$274)),"")</f>
        <v/>
      </c>
      <c r="R288" s="445" t="str">
        <f t="array" ref="R288">IFERROR(INDEX($A$171:$B$270,MATCH(LARGE(($B$171:$B$270=R$273)*1/ROW($A$171:$A$270),ROWS($A$274:$A288)),1/ROW($A$171:$A$270),0),COLUMNS($A$274:$A$274)),"")</f>
        <v/>
      </c>
      <c r="S288" s="445" t="str">
        <f t="array" ref="S288">IFERROR(INDEX($A$171:$B$270,MATCH(LARGE(($B$171:$B$270=S$273)*1/ROW($A$171:$A$270),ROWS($A$274:$A288)),1/ROW($A$171:$A$270),0),COLUMNS($A$274:$A$274)),"")</f>
        <v/>
      </c>
      <c r="T288" s="445" t="str">
        <f t="array" ref="T288">IFERROR(INDEX($A$171:$B$270,MATCH(LARGE(($B$171:$B$270=T$273)*1/ROW($A$171:$A$270),ROWS($A$274:$A288)),1/ROW($A$171:$A$270),0),COLUMNS($A$274:$A$274)),"")</f>
        <v/>
      </c>
      <c r="U288" s="445" t="str">
        <f t="array" ref="U288">IFERROR(INDEX($A$171:$B$270,MATCH(LARGE(($B$171:$B$270=U$273)*1/ROW($A$171:$A$270),ROWS($A$274:$A288)),1/ROW($A$171:$A$270),0),COLUMNS($A$274:$A$274)),"")</f>
        <v/>
      </c>
      <c r="V288" s="453" t="str">
        <f t="array" ref="V288">IFERROR(INDEX($A$171:$B$270,MATCH(LARGE(($B$171:$B$270=V$273)*1/ROW($A$171:$A$270),ROWS($A$274:$A288)),1/ROW($A$171:$A$270),0),COLUMNS($A$274:$A$274)),"")</f>
        <v/>
      </c>
      <c r="W288" s="445" t="str">
        <f t="array" ref="W288">IFERROR(INDEX($A$171:$B$270,MATCH(LARGE(($B$171:$B$270=W$273)*1/ROW($A$171:$A$270),ROWS($A$274:$A288)),1/ROW($A$171:$A$270),0),COLUMNS($A$274:$A$274)),"")</f>
        <v/>
      </c>
      <c r="X288" s="445" t="str">
        <f t="array" ref="X288">IFERROR(INDEX($A$171:$B$270,MATCH(LARGE(($B$171:$B$270=X$273)*1/ROW($A$171:$A$270),ROWS($A$274:$A288)),1/ROW($A$171:$A$270),0),COLUMNS($A$274:$A$274)),"")</f>
        <v/>
      </c>
      <c r="Y288" s="445" t="str">
        <f t="array" ref="Y288">IFERROR(INDEX($A$171:$B$270,MATCH(LARGE(($B$171:$B$270=Y$273)*1/ROW($A$171:$A$270),ROWS($A$274:$A288)),1/ROW($A$171:$A$270),0),COLUMNS($A$274:$A$274)),"")</f>
        <v/>
      </c>
      <c r="Z288" s="445" t="str">
        <f t="array" ref="Z288">IFERROR(INDEX($A$171:$B$270,MATCH(LARGE(($B$171:$B$270=Z$273)*1/ROW($A$171:$A$270),ROWS($A$274:$A288)),1/ROW($A$171:$A$270),0),COLUMNS($A$274:$A$274)),"")</f>
        <v/>
      </c>
      <c r="AA288" s="445" t="str">
        <f t="array" ref="AA288">IFERROR(INDEX($A$171:$B$270,MATCH(LARGE(($B$171:$B$270=AA$273)*1/ROW($A$171:$A$270),ROWS($A$274:$A288)),1/ROW($A$171:$A$270),0),COLUMNS($A$274:$A$274)),"")</f>
        <v/>
      </c>
      <c r="AB288" s="445" t="str">
        <f t="array" ref="AB288">IFERROR(INDEX($A$171:$B$270,MATCH(LARGE(($B$171:$B$270=AB$273)*1/ROW($A$171:$A$270),ROWS($A$274:$A288)),1/ROW($A$171:$A$270),0),COLUMNS($A$274:$A$274)),"")</f>
        <v/>
      </c>
      <c r="AC288" s="445" t="str">
        <f t="array" ref="AC288">IFERROR(INDEX($A$171:$B$270,MATCH(LARGE(($B$171:$B$270=AC$273)*1/ROW($A$171:$A$270),ROWS($A$274:$A288)),1/ROW($A$171:$A$270),0),COLUMNS($A$274:$A$274)),"")</f>
        <v/>
      </c>
      <c r="AD288" s="445" t="str">
        <f t="array" ref="AD288">IFERROR(INDEX($A$171:$B$270,MATCH(LARGE(($B$171:$B$270=AD$273)*1/ROW($A$171:$A$270),ROWS($A$274:$A288)),1/ROW($A$171:$A$270),0),COLUMNS($A$274:$A$274)),"")</f>
        <v/>
      </c>
      <c r="AE288" s="445" t="str">
        <f t="array" ref="AE288">IFERROR(INDEX($A$171:$B$270,MATCH(LARGE(($B$171:$B$270=AE$273)*1/ROW($A$171:$A$270),ROWS($A$274:$A288)),1/ROW($A$171:$A$270),0),COLUMNS($A$274:$A$274)),"")</f>
        <v/>
      </c>
      <c r="AF288" s="445" t="str">
        <f t="array" ref="AF288">IFERROR(INDEX($A$171:$B$270,MATCH(LARGE(($B$171:$B$270=AF$273)*1/ROW($A$171:$A$270),ROWS($A$274:$A288)),1/ROW($A$171:$A$270),0),COLUMNS($A$274:$A$274)),"")</f>
        <v/>
      </c>
      <c r="AG288" s="454" t="str">
        <f t="array" ref="AG288">IFERROR(INDEX($A$171:$B$270,MATCH(LARGE(($B$171:$B$270=AG$273)*1/ROW($A$171:$A$270),ROWS($A$274:$A288)),1/ROW($A$171:$A$270),0),COLUMNS($A$274:$A$274)),"")</f>
        <v/>
      </c>
      <c r="AH288" s="445" t="str">
        <f t="array" ref="AH288">IFERROR(INDEX($A$171:$F$270,MATCH(LARGE(($D$171:$D$270=AH$273)*1/ROW($A$171:$A$270),ROWS($A$274:$A288)),1/ROW($A$171:$A$270),0),COLUMNS($A$274:$A$274)),"")</f>
        <v/>
      </c>
      <c r="AI288" s="445" t="str">
        <f t="array" ref="AI288">IFERROR(INDEX($A$171:$F$270,MATCH(LARGE(($D$171:$D$270=AI$273)*1/ROW($A$171:$A$270),ROWS($A$274:$A288)),1/ROW($A$171:$A$270),0),COLUMNS($A$274:$A$274)),"")</f>
        <v/>
      </c>
      <c r="AJ288" s="445" t="str">
        <f t="array" ref="AJ288">IFERROR(INDEX($A$171:$F$270,MATCH(LARGE(($D$171:$D$270=AJ$273)*1/ROW($A$171:$A$270),ROWS($A$274:$A288)),1/ROW($A$171:$A$270),0),COLUMNS($A$274:$A$274)),"")</f>
        <v/>
      </c>
      <c r="AK288" s="445" t="str">
        <f t="array" ref="AK288">IFERROR(INDEX($A$171:$F$270,MATCH(LARGE(($E$171:$E$270=AK$273)*1/ROW($A$171:$A$270),ROWS($A$274:$A288)),1/ROW($A$171:$A$270),0),COLUMNS($A$274:$A$274)),"")</f>
        <v/>
      </c>
      <c r="AL288" s="445" t="str">
        <f t="array" ref="AL288">IFERROR(INDEX($A$171:$F$270,MATCH(LARGE(($E$171:$E$270=AL$273)*1/ROW($A$171:$A$270),ROWS($A$274:$A288)),1/ROW($A$171:$A$270),0),COLUMNS($A$274:$A$274)),"")</f>
        <v/>
      </c>
      <c r="AM288" s="445" t="str">
        <f t="array" ref="AM288">IFERROR(INDEX($A$171:$F$270,MATCH(LARGE(($E$171:$E$270=AM$273)*1/ROW($A$171:$A$270),ROWS($A$274:$A288)),1/ROW($A$171:$A$270),0),COLUMNS($A$274:$A$274)),"")</f>
        <v/>
      </c>
      <c r="AN288" s="445" t="str">
        <f t="array" ref="AN288">IFERROR(INDEX($A$171:$F$270,MATCH(LARGE(($F$171:$F$270=AN$273)*1/ROW($A$171:$A$270),ROWS($A$274:$A288)),1/ROW($A$171:$A$270),0),COLUMNS($A$274:$A$274)),"")</f>
        <v/>
      </c>
      <c r="AO288" s="445" t="str">
        <f t="array" ref="AO288">IFERROR(INDEX($A$171:$F$270,MATCH(LARGE(($F$171:$F$270=AO$273)*1/ROW($A$171:$A$270),ROWS($A$274:$A288)),1/ROW($A$171:$A$270),0),COLUMNS($A$274:$A$274)),"")</f>
        <v/>
      </c>
      <c r="AP288" s="445" t="str">
        <f t="array" ref="AP288">IFERROR(INDEX($A$171:$F$270,MATCH(LARGE(($F$171:$F$270=AP$273)*1/ROW($A$171:$A$270),ROWS($A$274:$A288)),1/ROW($A$171:$A$270),0),COLUMNS($A$274:$A$274)),"")</f>
        <v/>
      </c>
      <c r="AQ288" s="445" t="str">
        <f t="array" ref="AQ288">IFERROR(INDEX($A$171:$F$270,MATCH(LARGE(($F$171:$F$270=AQ$273)*1/ROW($A$171:$A$270),ROWS($A$274:$A288)),1/ROW($A$171:$A$270),0),COLUMNS($A$274:$A$274)),"")</f>
        <v/>
      </c>
      <c r="AR288" s="445" t="str">
        <f t="array" ref="AR288">IFERROR(INDEX($A$171:$B$270,MATCH(LARGE(($B$171:$B$270=AR$273)*1/ROW($A$171:$A$270),ROWS($A$274:$A288)),1/ROW($A$171:$A$270),0),COLUMNS($A$274:$A$274)),"")</f>
        <v/>
      </c>
      <c r="AS288" s="445" t="str">
        <f t="shared" si="94"/>
        <v/>
      </c>
      <c r="AT288" s="445" t="str">
        <f t="shared" si="95"/>
        <v/>
      </c>
      <c r="AU288" s="445" t="str">
        <f t="shared" si="96"/>
        <v/>
      </c>
      <c r="BE288" s="435"/>
      <c r="BK288" s="50"/>
      <c r="BM288" s="118"/>
      <c r="EE288" s="435"/>
    </row>
    <row r="289" spans="1:135" hidden="1">
      <c r="A289" s="445" t="str">
        <f t="array" ref="A289">IFERROR(INDEX($A$171:$B$270,MATCH(LARGE(($B$171:$B$270=A$273)*1/ROW($A$171:$A$270),ROWS($A$274:$A289)),1/ROW($A$171:$A$270),0),COLUMNS($A$274:$A$274)),"")</f>
        <v/>
      </c>
      <c r="B289" s="445" t="str">
        <f t="array" ref="B289">IFERROR(INDEX($A$171:$B$270,MATCH(LARGE(($B$171:$B$270=B$273)*1/ROW($A$171:$A$270),ROWS($A$274:$A289)),1/ROW($A$171:$A$270),0),COLUMNS($A$274:$A$274)),"")</f>
        <v/>
      </c>
      <c r="C289" s="444" t="str">
        <f t="array" ref="C289">IFERROR(INDEX($A$171:$B$270,MATCH(LARGE(($B$171:$B$270=C$273)*1/ROW($A$171:$A$270),ROWS($A$274:$A289)),1/ROW($A$171:$A$270),0),COLUMNS($A$274:$A$274)),"")</f>
        <v/>
      </c>
      <c r="D289" s="445" t="str">
        <f t="array" ref="D289">IFERROR(INDEX($A$171:$B$270,MATCH(LARGE(($B$171:$B$270=D$273)*1/ROW($A$171:$A$270),ROWS($A$274:$A289)),1/ROW($A$171:$A$270),0),COLUMNS($A$274:$A$274)),"")</f>
        <v/>
      </c>
      <c r="E289" s="445" t="str">
        <f t="array" ref="E289">IFERROR(INDEX($A$171:$B$270,MATCH(LARGE(($B$171:$B$270=E$273)*1/ROW($A$171:$A$270),ROWS($A$274:$A289)),1/ROW($A$171:$A$270),0),COLUMNS($A$274:$A$274)),"")</f>
        <v/>
      </c>
      <c r="F289" s="445" t="str">
        <f t="array" ref="F289">IFERROR(INDEX($A$171:$B$270,MATCH(LARGE(($B$171:$B$270=F$273)*1/ROW($A$171:$A$270),ROWS($A$274:$A289)),1/ROW($A$171:$A$270),0),COLUMNS($A$274:$A$274)),"")</f>
        <v/>
      </c>
      <c r="G289" s="445" t="str">
        <f t="array" ref="G289">IFERROR(INDEX($A$171:$B$270,MATCH(LARGE(($B$171:$B$270=G$273)*1/ROW($A$171:$A$270),ROWS($A$274:$A289)),1/ROW($A$171:$A$270),0),COLUMNS($A$274:$A$274)),"")</f>
        <v/>
      </c>
      <c r="H289" s="445" t="str">
        <f t="array" ref="H289">IFERROR(INDEX($A$171:$B$270,MATCH(LARGE(($B$171:$B$270=H$273)*1/ROW($A$171:$A$270),ROWS($A$274:$A289)),1/ROW($A$171:$A$270),0),COLUMNS($A$274:$A$274)),"")</f>
        <v/>
      </c>
      <c r="I289" s="445" t="str">
        <f t="array" ref="I289">IFERROR(INDEX($A$171:$B$270,MATCH(LARGE(($B$171:$B$270=I$273)*1/ROW($A$171:$A$270),ROWS($A$274:$A289)),1/ROW($A$171:$A$270),0),COLUMNS($A$274:$A$274)),"")</f>
        <v/>
      </c>
      <c r="J289" s="445" t="str">
        <f t="array" ref="J289">IFERROR(INDEX($A$171:$B$270,MATCH(LARGE(($B$171:$B$270=J$273)*1/ROW($A$171:$A$270),ROWS($A$274:$A289)),1/ROW($A$171:$A$270),0),COLUMNS($A$274:$A$274)),"")</f>
        <v/>
      </c>
      <c r="K289" s="445" t="str">
        <f t="array" ref="K289">IFERROR(INDEX($A$171:$B$270,MATCH(LARGE(($B$171:$B$270=K$273)*1/ROW($A$171:$A$270),ROWS($A$274:$A289)),1/ROW($A$171:$A$270),0),COLUMNS($A$274:$A$274)),"")</f>
        <v/>
      </c>
      <c r="L289" s="445" t="str">
        <f t="array" ref="L289">IFERROR(INDEX($A$171:$B$270,MATCH(LARGE(($B$171:$B$270=L$273)*1/ROW($A$171:$A$270),ROWS($A$274:$A289)),1/ROW($A$171:$A$270),0),COLUMNS($A$274:$A$274)),"")</f>
        <v/>
      </c>
      <c r="M289" s="445" t="str">
        <f t="array" ref="M289">IFERROR(INDEX($A$171:$B$270,MATCH(LARGE(($B$171:$B$270=M$273)*1/ROW($A$171:$A$270),ROWS($A$274:$A289)),1/ROW($A$171:$A$270),0),COLUMNS($A$274:$A$274)),"")</f>
        <v/>
      </c>
      <c r="N289" s="445" t="str">
        <f t="array" ref="N289">IFERROR(INDEX($A$171:$B$270,MATCH(LARGE(($B$171:$B$270=N$273)*1/ROW($A$171:$A$270),ROWS($A$274:$A289)),1/ROW($A$171:$A$270),0),COLUMNS($A$274:$A$274)),"")</f>
        <v/>
      </c>
      <c r="O289" s="445" t="str">
        <f t="array" ref="O289">IFERROR(INDEX($A$171:$B$270,MATCH(LARGE(($B$171:$B$270=O$273)*1/ROW($A$171:$A$270),ROWS($A$274:$A289)),1/ROW($A$171:$A$270),0),COLUMNS($A$274:$A$274)),"")</f>
        <v/>
      </c>
      <c r="P289" s="445" t="str">
        <f t="array" ref="P289">IFERROR(INDEX($A$171:$B$270,MATCH(LARGE(($B$171:$B$270=P$273)*1/ROW($A$171:$A$270),ROWS($A$274:$A289)),1/ROW($A$171:$A$270),0),COLUMNS($A$274:$A$274)),"")</f>
        <v/>
      </c>
      <c r="Q289" s="445" t="str">
        <f t="array" ref="Q289">IFERROR(INDEX($A$171:$B$270,MATCH(LARGE(($B$171:$B$270=Q$273)*1/ROW($A$171:$A$270),ROWS($A$274:$A289)),1/ROW($A$171:$A$270),0),COLUMNS($A$274:$A$274)),"")</f>
        <v/>
      </c>
      <c r="R289" s="445" t="str">
        <f t="array" ref="R289">IFERROR(INDEX($A$171:$B$270,MATCH(LARGE(($B$171:$B$270=R$273)*1/ROW($A$171:$A$270),ROWS($A$274:$A289)),1/ROW($A$171:$A$270),0),COLUMNS($A$274:$A$274)),"")</f>
        <v/>
      </c>
      <c r="S289" s="445" t="str">
        <f t="array" ref="S289">IFERROR(INDEX($A$171:$B$270,MATCH(LARGE(($B$171:$B$270=S$273)*1/ROW($A$171:$A$270),ROWS($A$274:$A289)),1/ROW($A$171:$A$270),0),COLUMNS($A$274:$A$274)),"")</f>
        <v/>
      </c>
      <c r="T289" s="445" t="str">
        <f t="array" ref="T289">IFERROR(INDEX($A$171:$B$270,MATCH(LARGE(($B$171:$B$270=T$273)*1/ROW($A$171:$A$270),ROWS($A$274:$A289)),1/ROW($A$171:$A$270),0),COLUMNS($A$274:$A$274)),"")</f>
        <v/>
      </c>
      <c r="U289" s="445" t="str">
        <f t="array" ref="U289">IFERROR(INDEX($A$171:$B$270,MATCH(LARGE(($B$171:$B$270=U$273)*1/ROW($A$171:$A$270),ROWS($A$274:$A289)),1/ROW($A$171:$A$270),0),COLUMNS($A$274:$A$274)),"")</f>
        <v/>
      </c>
      <c r="V289" s="453" t="str">
        <f t="array" ref="V289">IFERROR(INDEX($A$171:$B$270,MATCH(LARGE(($B$171:$B$270=V$273)*1/ROW($A$171:$A$270),ROWS($A$274:$A289)),1/ROW($A$171:$A$270),0),COLUMNS($A$274:$A$274)),"")</f>
        <v/>
      </c>
      <c r="W289" s="445" t="str">
        <f t="array" ref="W289">IFERROR(INDEX($A$171:$B$270,MATCH(LARGE(($B$171:$B$270=W$273)*1/ROW($A$171:$A$270),ROWS($A$274:$A289)),1/ROW($A$171:$A$270),0),COLUMNS($A$274:$A$274)),"")</f>
        <v/>
      </c>
      <c r="X289" s="445" t="str">
        <f t="array" ref="X289">IFERROR(INDEX($A$171:$B$270,MATCH(LARGE(($B$171:$B$270=X$273)*1/ROW($A$171:$A$270),ROWS($A$274:$A289)),1/ROW($A$171:$A$270),0),COLUMNS($A$274:$A$274)),"")</f>
        <v/>
      </c>
      <c r="Y289" s="445" t="str">
        <f t="array" ref="Y289">IFERROR(INDEX($A$171:$B$270,MATCH(LARGE(($B$171:$B$270=Y$273)*1/ROW($A$171:$A$270),ROWS($A$274:$A289)),1/ROW($A$171:$A$270),0),COLUMNS($A$274:$A$274)),"")</f>
        <v/>
      </c>
      <c r="Z289" s="445" t="str">
        <f t="array" ref="Z289">IFERROR(INDEX($A$171:$B$270,MATCH(LARGE(($B$171:$B$270=Z$273)*1/ROW($A$171:$A$270),ROWS($A$274:$A289)),1/ROW($A$171:$A$270),0),COLUMNS($A$274:$A$274)),"")</f>
        <v/>
      </c>
      <c r="AA289" s="445" t="str">
        <f t="array" ref="AA289">IFERROR(INDEX($A$171:$B$270,MATCH(LARGE(($B$171:$B$270=AA$273)*1/ROW($A$171:$A$270),ROWS($A$274:$A289)),1/ROW($A$171:$A$270),0),COLUMNS($A$274:$A$274)),"")</f>
        <v/>
      </c>
      <c r="AB289" s="445" t="str">
        <f t="array" ref="AB289">IFERROR(INDEX($A$171:$B$270,MATCH(LARGE(($B$171:$B$270=AB$273)*1/ROW($A$171:$A$270),ROWS($A$274:$A289)),1/ROW($A$171:$A$270),0),COLUMNS($A$274:$A$274)),"")</f>
        <v/>
      </c>
      <c r="AC289" s="445" t="str">
        <f t="array" ref="AC289">IFERROR(INDEX($A$171:$B$270,MATCH(LARGE(($B$171:$B$270=AC$273)*1/ROW($A$171:$A$270),ROWS($A$274:$A289)),1/ROW($A$171:$A$270),0),COLUMNS($A$274:$A$274)),"")</f>
        <v/>
      </c>
      <c r="AD289" s="445" t="str">
        <f t="array" ref="AD289">IFERROR(INDEX($A$171:$B$270,MATCH(LARGE(($B$171:$B$270=AD$273)*1/ROW($A$171:$A$270),ROWS($A$274:$A289)),1/ROW($A$171:$A$270),0),COLUMNS($A$274:$A$274)),"")</f>
        <v/>
      </c>
      <c r="AE289" s="445" t="str">
        <f t="array" ref="AE289">IFERROR(INDEX($A$171:$B$270,MATCH(LARGE(($B$171:$B$270=AE$273)*1/ROW($A$171:$A$270),ROWS($A$274:$A289)),1/ROW($A$171:$A$270),0),COLUMNS($A$274:$A$274)),"")</f>
        <v/>
      </c>
      <c r="AF289" s="445" t="str">
        <f t="array" ref="AF289">IFERROR(INDEX($A$171:$B$270,MATCH(LARGE(($B$171:$B$270=AF$273)*1/ROW($A$171:$A$270),ROWS($A$274:$A289)),1/ROW($A$171:$A$270),0),COLUMNS($A$274:$A$274)),"")</f>
        <v/>
      </c>
      <c r="AG289" s="454" t="str">
        <f t="array" ref="AG289">IFERROR(INDEX($A$171:$B$270,MATCH(LARGE(($B$171:$B$270=AG$273)*1/ROW($A$171:$A$270),ROWS($A$274:$A289)),1/ROW($A$171:$A$270),0),COLUMNS($A$274:$A$274)),"")</f>
        <v/>
      </c>
      <c r="AH289" s="445" t="str">
        <f t="array" ref="AH289">IFERROR(INDEX($A$171:$F$270,MATCH(LARGE(($D$171:$D$270=AH$273)*1/ROW($A$171:$A$270),ROWS($A$274:$A289)),1/ROW($A$171:$A$270),0),COLUMNS($A$274:$A$274)),"")</f>
        <v/>
      </c>
      <c r="AI289" s="445" t="str">
        <f t="array" ref="AI289">IFERROR(INDEX($A$171:$F$270,MATCH(LARGE(($D$171:$D$270=AI$273)*1/ROW($A$171:$A$270),ROWS($A$274:$A289)),1/ROW($A$171:$A$270),0),COLUMNS($A$274:$A$274)),"")</f>
        <v/>
      </c>
      <c r="AJ289" s="445" t="str">
        <f t="array" ref="AJ289">IFERROR(INDEX($A$171:$F$270,MATCH(LARGE(($D$171:$D$270=AJ$273)*1/ROW($A$171:$A$270),ROWS($A$274:$A289)),1/ROW($A$171:$A$270),0),COLUMNS($A$274:$A$274)),"")</f>
        <v/>
      </c>
      <c r="AK289" s="445" t="str">
        <f t="array" ref="AK289">IFERROR(INDEX($A$171:$F$270,MATCH(LARGE(($E$171:$E$270=AK$273)*1/ROW($A$171:$A$270),ROWS($A$274:$A289)),1/ROW($A$171:$A$270),0),COLUMNS($A$274:$A$274)),"")</f>
        <v/>
      </c>
      <c r="AL289" s="445" t="str">
        <f t="array" ref="AL289">IFERROR(INDEX($A$171:$F$270,MATCH(LARGE(($E$171:$E$270=AL$273)*1/ROW($A$171:$A$270),ROWS($A$274:$A289)),1/ROW($A$171:$A$270),0),COLUMNS($A$274:$A$274)),"")</f>
        <v/>
      </c>
      <c r="AM289" s="445" t="str">
        <f t="array" ref="AM289">IFERROR(INDEX($A$171:$F$270,MATCH(LARGE(($E$171:$E$270=AM$273)*1/ROW($A$171:$A$270),ROWS($A$274:$A289)),1/ROW($A$171:$A$270),0),COLUMNS($A$274:$A$274)),"")</f>
        <v/>
      </c>
      <c r="AN289" s="445" t="str">
        <f t="array" ref="AN289">IFERROR(INDEX($A$171:$F$270,MATCH(LARGE(($F$171:$F$270=AN$273)*1/ROW($A$171:$A$270),ROWS($A$274:$A289)),1/ROW($A$171:$A$270),0),COLUMNS($A$274:$A$274)),"")</f>
        <v/>
      </c>
      <c r="AO289" s="445" t="str">
        <f t="array" ref="AO289">IFERROR(INDEX($A$171:$F$270,MATCH(LARGE(($F$171:$F$270=AO$273)*1/ROW($A$171:$A$270),ROWS($A$274:$A289)),1/ROW($A$171:$A$270),0),COLUMNS($A$274:$A$274)),"")</f>
        <v/>
      </c>
      <c r="AP289" s="445" t="str">
        <f t="array" ref="AP289">IFERROR(INDEX($A$171:$F$270,MATCH(LARGE(($F$171:$F$270=AP$273)*1/ROW($A$171:$A$270),ROWS($A$274:$A289)),1/ROW($A$171:$A$270),0),COLUMNS($A$274:$A$274)),"")</f>
        <v/>
      </c>
      <c r="AQ289" s="445" t="str">
        <f t="array" ref="AQ289">IFERROR(INDEX($A$171:$F$270,MATCH(LARGE(($F$171:$F$270=AQ$273)*1/ROW($A$171:$A$270),ROWS($A$274:$A289)),1/ROW($A$171:$A$270),0),COLUMNS($A$274:$A$274)),"")</f>
        <v/>
      </c>
      <c r="AR289" s="445" t="str">
        <f t="array" ref="AR289">IFERROR(INDEX($A$171:$B$270,MATCH(LARGE(($B$171:$B$270=AR$273)*1/ROW($A$171:$A$270),ROWS($A$274:$A289)),1/ROW($A$171:$A$270),0),COLUMNS($A$274:$A$274)),"")</f>
        <v/>
      </c>
      <c r="AS289" s="445" t="str">
        <f t="shared" si="94"/>
        <v/>
      </c>
      <c r="AT289" s="445" t="str">
        <f t="shared" si="95"/>
        <v/>
      </c>
      <c r="AU289" s="445" t="str">
        <f t="shared" si="96"/>
        <v/>
      </c>
      <c r="BE289" s="435"/>
      <c r="BK289" s="50"/>
      <c r="BM289" s="118"/>
      <c r="EE289" s="435"/>
    </row>
    <row r="290" spans="1:135" hidden="1">
      <c r="A290" s="445" t="str">
        <f t="array" ref="A290">IFERROR(INDEX($A$171:$B$270,MATCH(LARGE(($B$171:$B$270=A$273)*1/ROW($A$171:$A$270),ROWS($A$274:$A290)),1/ROW($A$171:$A$270),0),COLUMNS($A$274:$A$274)),"")</f>
        <v/>
      </c>
      <c r="B290" s="445" t="str">
        <f t="array" ref="B290">IFERROR(INDEX($A$171:$B$270,MATCH(LARGE(($B$171:$B$270=B$273)*1/ROW($A$171:$A$270),ROWS($A$274:$A290)),1/ROW($A$171:$A$270),0),COLUMNS($A$274:$A$274)),"")</f>
        <v/>
      </c>
      <c r="C290" s="444" t="str">
        <f t="array" ref="C290">IFERROR(INDEX($A$171:$B$270,MATCH(LARGE(($B$171:$B$270=C$273)*1/ROW($A$171:$A$270),ROWS($A$274:$A290)),1/ROW($A$171:$A$270),0),COLUMNS($A$274:$A$274)),"")</f>
        <v/>
      </c>
      <c r="D290" s="445" t="str">
        <f t="array" ref="D290">IFERROR(INDEX($A$171:$B$270,MATCH(LARGE(($B$171:$B$270=D$273)*1/ROW($A$171:$A$270),ROWS($A$274:$A290)),1/ROW($A$171:$A$270),0),COLUMNS($A$274:$A$274)),"")</f>
        <v/>
      </c>
      <c r="E290" s="445" t="str">
        <f t="array" ref="E290">IFERROR(INDEX($A$171:$B$270,MATCH(LARGE(($B$171:$B$270=E$273)*1/ROW($A$171:$A$270),ROWS($A$274:$A290)),1/ROW($A$171:$A$270),0),COLUMNS($A$274:$A$274)),"")</f>
        <v/>
      </c>
      <c r="F290" s="445" t="str">
        <f t="array" ref="F290">IFERROR(INDEX($A$171:$B$270,MATCH(LARGE(($B$171:$B$270=F$273)*1/ROW($A$171:$A$270),ROWS($A$274:$A290)),1/ROW($A$171:$A$270),0),COLUMNS($A$274:$A$274)),"")</f>
        <v/>
      </c>
      <c r="G290" s="445" t="str">
        <f t="array" ref="G290">IFERROR(INDEX($A$171:$B$270,MATCH(LARGE(($B$171:$B$270=G$273)*1/ROW($A$171:$A$270),ROWS($A$274:$A290)),1/ROW($A$171:$A$270),0),COLUMNS($A$274:$A$274)),"")</f>
        <v/>
      </c>
      <c r="H290" s="445" t="str">
        <f t="array" ref="H290">IFERROR(INDEX($A$171:$B$270,MATCH(LARGE(($B$171:$B$270=H$273)*1/ROW($A$171:$A$270),ROWS($A$274:$A290)),1/ROW($A$171:$A$270),0),COLUMNS($A$274:$A$274)),"")</f>
        <v/>
      </c>
      <c r="I290" s="445" t="str">
        <f t="array" ref="I290">IFERROR(INDEX($A$171:$B$270,MATCH(LARGE(($B$171:$B$270=I$273)*1/ROW($A$171:$A$270),ROWS($A$274:$A290)),1/ROW($A$171:$A$270),0),COLUMNS($A$274:$A$274)),"")</f>
        <v/>
      </c>
      <c r="J290" s="445" t="str">
        <f t="array" ref="J290">IFERROR(INDEX($A$171:$B$270,MATCH(LARGE(($B$171:$B$270=J$273)*1/ROW($A$171:$A$270),ROWS($A$274:$A290)),1/ROW($A$171:$A$270),0),COLUMNS($A$274:$A$274)),"")</f>
        <v/>
      </c>
      <c r="K290" s="445" t="str">
        <f t="array" ref="K290">IFERROR(INDEX($A$171:$B$270,MATCH(LARGE(($B$171:$B$270=K$273)*1/ROW($A$171:$A$270),ROWS($A$274:$A290)),1/ROW($A$171:$A$270),0),COLUMNS($A$274:$A$274)),"")</f>
        <v/>
      </c>
      <c r="L290" s="445" t="str">
        <f t="array" ref="L290">IFERROR(INDEX($A$171:$B$270,MATCH(LARGE(($B$171:$B$270=L$273)*1/ROW($A$171:$A$270),ROWS($A$274:$A290)),1/ROW($A$171:$A$270),0),COLUMNS($A$274:$A$274)),"")</f>
        <v/>
      </c>
      <c r="M290" s="445" t="str">
        <f t="array" ref="M290">IFERROR(INDEX($A$171:$B$270,MATCH(LARGE(($B$171:$B$270=M$273)*1/ROW($A$171:$A$270),ROWS($A$274:$A290)),1/ROW($A$171:$A$270),0),COLUMNS($A$274:$A$274)),"")</f>
        <v/>
      </c>
      <c r="N290" s="445" t="str">
        <f t="array" ref="N290">IFERROR(INDEX($A$171:$B$270,MATCH(LARGE(($B$171:$B$270=N$273)*1/ROW($A$171:$A$270),ROWS($A$274:$A290)),1/ROW($A$171:$A$270),0),COLUMNS($A$274:$A$274)),"")</f>
        <v/>
      </c>
      <c r="O290" s="445" t="str">
        <f t="array" ref="O290">IFERROR(INDEX($A$171:$B$270,MATCH(LARGE(($B$171:$B$270=O$273)*1/ROW($A$171:$A$270),ROWS($A$274:$A290)),1/ROW($A$171:$A$270),0),COLUMNS($A$274:$A$274)),"")</f>
        <v/>
      </c>
      <c r="P290" s="445" t="str">
        <f t="array" ref="P290">IFERROR(INDEX($A$171:$B$270,MATCH(LARGE(($B$171:$B$270=P$273)*1/ROW($A$171:$A$270),ROWS($A$274:$A290)),1/ROW($A$171:$A$270),0),COLUMNS($A$274:$A$274)),"")</f>
        <v/>
      </c>
      <c r="Q290" s="445" t="str">
        <f t="array" ref="Q290">IFERROR(INDEX($A$171:$B$270,MATCH(LARGE(($B$171:$B$270=Q$273)*1/ROW($A$171:$A$270),ROWS($A$274:$A290)),1/ROW($A$171:$A$270),0),COLUMNS($A$274:$A$274)),"")</f>
        <v/>
      </c>
      <c r="R290" s="445" t="str">
        <f t="array" ref="R290">IFERROR(INDEX($A$171:$B$270,MATCH(LARGE(($B$171:$B$270=R$273)*1/ROW($A$171:$A$270),ROWS($A$274:$A290)),1/ROW($A$171:$A$270),0),COLUMNS($A$274:$A$274)),"")</f>
        <v/>
      </c>
      <c r="S290" s="445" t="str">
        <f t="array" ref="S290">IFERROR(INDEX($A$171:$B$270,MATCH(LARGE(($B$171:$B$270=S$273)*1/ROW($A$171:$A$270),ROWS($A$274:$A290)),1/ROW($A$171:$A$270),0),COLUMNS($A$274:$A$274)),"")</f>
        <v/>
      </c>
      <c r="T290" s="445" t="str">
        <f t="array" ref="T290">IFERROR(INDEX($A$171:$B$270,MATCH(LARGE(($B$171:$B$270=T$273)*1/ROW($A$171:$A$270),ROWS($A$274:$A290)),1/ROW($A$171:$A$270),0),COLUMNS($A$274:$A$274)),"")</f>
        <v/>
      </c>
      <c r="U290" s="445" t="str">
        <f t="array" ref="U290">IFERROR(INDEX($A$171:$B$270,MATCH(LARGE(($B$171:$B$270=U$273)*1/ROW($A$171:$A$270),ROWS($A$274:$A290)),1/ROW($A$171:$A$270),0),COLUMNS($A$274:$A$274)),"")</f>
        <v/>
      </c>
      <c r="V290" s="453" t="str">
        <f t="array" ref="V290">IFERROR(INDEX($A$171:$B$270,MATCH(LARGE(($B$171:$B$270=V$273)*1/ROW($A$171:$A$270),ROWS($A$274:$A290)),1/ROW($A$171:$A$270),0),COLUMNS($A$274:$A$274)),"")</f>
        <v/>
      </c>
      <c r="W290" s="445" t="str">
        <f t="array" ref="W290">IFERROR(INDEX($A$171:$B$270,MATCH(LARGE(($B$171:$B$270=W$273)*1/ROW($A$171:$A$270),ROWS($A$274:$A290)),1/ROW($A$171:$A$270),0),COLUMNS($A$274:$A$274)),"")</f>
        <v/>
      </c>
      <c r="X290" s="445" t="str">
        <f t="array" ref="X290">IFERROR(INDEX($A$171:$B$270,MATCH(LARGE(($B$171:$B$270=X$273)*1/ROW($A$171:$A$270),ROWS($A$274:$A290)),1/ROW($A$171:$A$270),0),COLUMNS($A$274:$A$274)),"")</f>
        <v/>
      </c>
      <c r="Y290" s="445" t="str">
        <f t="array" ref="Y290">IFERROR(INDEX($A$171:$B$270,MATCH(LARGE(($B$171:$B$270=Y$273)*1/ROW($A$171:$A$270),ROWS($A$274:$A290)),1/ROW($A$171:$A$270),0),COLUMNS($A$274:$A$274)),"")</f>
        <v/>
      </c>
      <c r="Z290" s="445" t="str">
        <f t="array" ref="Z290">IFERROR(INDEX($A$171:$B$270,MATCH(LARGE(($B$171:$B$270=Z$273)*1/ROW($A$171:$A$270),ROWS($A$274:$A290)),1/ROW($A$171:$A$270),0),COLUMNS($A$274:$A$274)),"")</f>
        <v/>
      </c>
      <c r="AA290" s="445" t="str">
        <f t="array" ref="AA290">IFERROR(INDEX($A$171:$B$270,MATCH(LARGE(($B$171:$B$270=AA$273)*1/ROW($A$171:$A$270),ROWS($A$274:$A290)),1/ROW($A$171:$A$270),0),COLUMNS($A$274:$A$274)),"")</f>
        <v/>
      </c>
      <c r="AB290" s="445" t="str">
        <f t="array" ref="AB290">IFERROR(INDEX($A$171:$B$270,MATCH(LARGE(($B$171:$B$270=AB$273)*1/ROW($A$171:$A$270),ROWS($A$274:$A290)),1/ROW($A$171:$A$270),0),COLUMNS($A$274:$A$274)),"")</f>
        <v/>
      </c>
      <c r="AC290" s="445" t="str">
        <f t="array" ref="AC290">IFERROR(INDEX($A$171:$B$270,MATCH(LARGE(($B$171:$B$270=AC$273)*1/ROW($A$171:$A$270),ROWS($A$274:$A290)),1/ROW($A$171:$A$270),0),COLUMNS($A$274:$A$274)),"")</f>
        <v/>
      </c>
      <c r="AD290" s="445" t="str">
        <f t="array" ref="AD290">IFERROR(INDEX($A$171:$B$270,MATCH(LARGE(($B$171:$B$270=AD$273)*1/ROW($A$171:$A$270),ROWS($A$274:$A290)),1/ROW($A$171:$A$270),0),COLUMNS($A$274:$A$274)),"")</f>
        <v/>
      </c>
      <c r="AE290" s="445" t="str">
        <f t="array" ref="AE290">IFERROR(INDEX($A$171:$B$270,MATCH(LARGE(($B$171:$B$270=AE$273)*1/ROW($A$171:$A$270),ROWS($A$274:$A290)),1/ROW($A$171:$A$270),0),COLUMNS($A$274:$A$274)),"")</f>
        <v/>
      </c>
      <c r="AF290" s="445" t="str">
        <f t="array" ref="AF290">IFERROR(INDEX($A$171:$B$270,MATCH(LARGE(($B$171:$B$270=AF$273)*1/ROW($A$171:$A$270),ROWS($A$274:$A290)),1/ROW($A$171:$A$270),0),COLUMNS($A$274:$A$274)),"")</f>
        <v/>
      </c>
      <c r="AG290" s="454" t="str">
        <f t="array" ref="AG290">IFERROR(INDEX($A$171:$B$270,MATCH(LARGE(($B$171:$B$270=AG$273)*1/ROW($A$171:$A$270),ROWS($A$274:$A290)),1/ROW($A$171:$A$270),0),COLUMNS($A$274:$A$274)),"")</f>
        <v/>
      </c>
      <c r="AH290" s="445" t="str">
        <f t="array" ref="AH290">IFERROR(INDEX($A$171:$F$270,MATCH(LARGE(($D$171:$D$270=AH$273)*1/ROW($A$171:$A$270),ROWS($A$274:$A290)),1/ROW($A$171:$A$270),0),COLUMNS($A$274:$A$274)),"")</f>
        <v/>
      </c>
      <c r="AI290" s="445" t="str">
        <f t="array" ref="AI290">IFERROR(INDEX($A$171:$F$270,MATCH(LARGE(($D$171:$D$270=AI$273)*1/ROW($A$171:$A$270),ROWS($A$274:$A290)),1/ROW($A$171:$A$270),0),COLUMNS($A$274:$A$274)),"")</f>
        <v/>
      </c>
      <c r="AJ290" s="445" t="str">
        <f t="array" ref="AJ290">IFERROR(INDEX($A$171:$F$270,MATCH(LARGE(($D$171:$D$270=AJ$273)*1/ROW($A$171:$A$270),ROWS($A$274:$A290)),1/ROW($A$171:$A$270),0),COLUMNS($A$274:$A$274)),"")</f>
        <v/>
      </c>
      <c r="AK290" s="445" t="str">
        <f t="array" ref="AK290">IFERROR(INDEX($A$171:$F$270,MATCH(LARGE(($E$171:$E$270=AK$273)*1/ROW($A$171:$A$270),ROWS($A$274:$A290)),1/ROW($A$171:$A$270),0),COLUMNS($A$274:$A$274)),"")</f>
        <v/>
      </c>
      <c r="AL290" s="445" t="str">
        <f t="array" ref="AL290">IFERROR(INDEX($A$171:$F$270,MATCH(LARGE(($E$171:$E$270=AL$273)*1/ROW($A$171:$A$270),ROWS($A$274:$A290)),1/ROW($A$171:$A$270),0),COLUMNS($A$274:$A$274)),"")</f>
        <v/>
      </c>
      <c r="AM290" s="445" t="str">
        <f t="array" ref="AM290">IFERROR(INDEX($A$171:$F$270,MATCH(LARGE(($E$171:$E$270=AM$273)*1/ROW($A$171:$A$270),ROWS($A$274:$A290)),1/ROW($A$171:$A$270),0),COLUMNS($A$274:$A$274)),"")</f>
        <v/>
      </c>
      <c r="AN290" s="445" t="str">
        <f t="array" ref="AN290">IFERROR(INDEX($A$171:$F$270,MATCH(LARGE(($F$171:$F$270=AN$273)*1/ROW($A$171:$A$270),ROWS($A$274:$A290)),1/ROW($A$171:$A$270),0),COLUMNS($A$274:$A$274)),"")</f>
        <v/>
      </c>
      <c r="AO290" s="445" t="str">
        <f t="array" ref="AO290">IFERROR(INDEX($A$171:$F$270,MATCH(LARGE(($F$171:$F$270=AO$273)*1/ROW($A$171:$A$270),ROWS($A$274:$A290)),1/ROW($A$171:$A$270),0),COLUMNS($A$274:$A$274)),"")</f>
        <v/>
      </c>
      <c r="AP290" s="445" t="str">
        <f t="array" ref="AP290">IFERROR(INDEX($A$171:$F$270,MATCH(LARGE(($F$171:$F$270=AP$273)*1/ROW($A$171:$A$270),ROWS($A$274:$A290)),1/ROW($A$171:$A$270),0),COLUMNS($A$274:$A$274)),"")</f>
        <v/>
      </c>
      <c r="AQ290" s="445" t="str">
        <f t="array" ref="AQ290">IFERROR(INDEX($A$171:$F$270,MATCH(LARGE(($F$171:$F$270=AQ$273)*1/ROW($A$171:$A$270),ROWS($A$274:$A290)),1/ROW($A$171:$A$270),0),COLUMNS($A$274:$A$274)),"")</f>
        <v/>
      </c>
      <c r="AR290" s="445" t="str">
        <f t="array" ref="AR290">IFERROR(INDEX($A$171:$B$270,MATCH(LARGE(($B$171:$B$270=AR$273)*1/ROW($A$171:$A$270),ROWS($A$274:$A290)),1/ROW($A$171:$A$270),0),COLUMNS($A$274:$A$274)),"")</f>
        <v/>
      </c>
      <c r="AS290" s="445" t="str">
        <f t="shared" si="94"/>
        <v/>
      </c>
      <c r="AT290" s="445" t="str">
        <f t="shared" si="95"/>
        <v/>
      </c>
      <c r="AU290" s="445" t="str">
        <f t="shared" si="96"/>
        <v/>
      </c>
      <c r="BE290" s="435"/>
      <c r="BK290" s="50"/>
      <c r="BM290" s="118"/>
      <c r="EE290" s="435"/>
    </row>
    <row r="291" spans="1:135" hidden="1">
      <c r="A291" s="445" t="str">
        <f t="array" ref="A291">IFERROR(INDEX($A$171:$B$270,MATCH(LARGE(($B$171:$B$270=A$273)*1/ROW($A$171:$A$270),ROWS($A$274:$A291)),1/ROW($A$171:$A$270),0),COLUMNS($A$274:$A$274)),"")</f>
        <v/>
      </c>
      <c r="B291" s="445" t="str">
        <f t="array" ref="B291">IFERROR(INDEX($A$171:$B$270,MATCH(LARGE(($B$171:$B$270=B$273)*1/ROW($A$171:$A$270),ROWS($A$274:$A291)),1/ROW($A$171:$A$270),0),COLUMNS($A$274:$A$274)),"")</f>
        <v/>
      </c>
      <c r="C291" s="444" t="str">
        <f t="array" ref="C291">IFERROR(INDEX($A$171:$B$270,MATCH(LARGE(($B$171:$B$270=C$273)*1/ROW($A$171:$A$270),ROWS($A$274:$A291)),1/ROW($A$171:$A$270),0),COLUMNS($A$274:$A$274)),"")</f>
        <v/>
      </c>
      <c r="D291" s="445" t="str">
        <f t="array" ref="D291">IFERROR(INDEX($A$171:$B$270,MATCH(LARGE(($B$171:$B$270=D$273)*1/ROW($A$171:$A$270),ROWS($A$274:$A291)),1/ROW($A$171:$A$270),0),COLUMNS($A$274:$A$274)),"")</f>
        <v/>
      </c>
      <c r="E291" s="445" t="str">
        <f t="array" ref="E291">IFERROR(INDEX($A$171:$B$270,MATCH(LARGE(($B$171:$B$270=E$273)*1/ROW($A$171:$A$270),ROWS($A$274:$A291)),1/ROW($A$171:$A$270),0),COLUMNS($A$274:$A$274)),"")</f>
        <v/>
      </c>
      <c r="F291" s="445" t="str">
        <f t="array" ref="F291">IFERROR(INDEX($A$171:$B$270,MATCH(LARGE(($B$171:$B$270=F$273)*1/ROW($A$171:$A$270),ROWS($A$274:$A291)),1/ROW($A$171:$A$270),0),COLUMNS($A$274:$A$274)),"")</f>
        <v/>
      </c>
      <c r="G291" s="445" t="str">
        <f t="array" ref="G291">IFERROR(INDEX($A$171:$B$270,MATCH(LARGE(($B$171:$B$270=G$273)*1/ROW($A$171:$A$270),ROWS($A$274:$A291)),1/ROW($A$171:$A$270),0),COLUMNS($A$274:$A$274)),"")</f>
        <v/>
      </c>
      <c r="H291" s="445" t="str">
        <f t="array" ref="H291">IFERROR(INDEX($A$171:$B$270,MATCH(LARGE(($B$171:$B$270=H$273)*1/ROW($A$171:$A$270),ROWS($A$274:$A291)),1/ROW($A$171:$A$270),0),COLUMNS($A$274:$A$274)),"")</f>
        <v/>
      </c>
      <c r="I291" s="445" t="str">
        <f t="array" ref="I291">IFERROR(INDEX($A$171:$B$270,MATCH(LARGE(($B$171:$B$270=I$273)*1/ROW($A$171:$A$270),ROWS($A$274:$A291)),1/ROW($A$171:$A$270),0),COLUMNS($A$274:$A$274)),"")</f>
        <v/>
      </c>
      <c r="J291" s="445" t="str">
        <f t="array" ref="J291">IFERROR(INDEX($A$171:$B$270,MATCH(LARGE(($B$171:$B$270=J$273)*1/ROW($A$171:$A$270),ROWS($A$274:$A291)),1/ROW($A$171:$A$270),0),COLUMNS($A$274:$A$274)),"")</f>
        <v/>
      </c>
      <c r="K291" s="445" t="str">
        <f t="array" ref="K291">IFERROR(INDEX($A$171:$B$270,MATCH(LARGE(($B$171:$B$270=K$273)*1/ROW($A$171:$A$270),ROWS($A$274:$A291)),1/ROW($A$171:$A$270),0),COLUMNS($A$274:$A$274)),"")</f>
        <v/>
      </c>
      <c r="L291" s="445" t="str">
        <f t="array" ref="L291">IFERROR(INDEX($A$171:$B$270,MATCH(LARGE(($B$171:$B$270=L$273)*1/ROW($A$171:$A$270),ROWS($A$274:$A291)),1/ROW($A$171:$A$270),0),COLUMNS($A$274:$A$274)),"")</f>
        <v/>
      </c>
      <c r="M291" s="445" t="str">
        <f t="array" ref="M291">IFERROR(INDEX($A$171:$B$270,MATCH(LARGE(($B$171:$B$270=M$273)*1/ROW($A$171:$A$270),ROWS($A$274:$A291)),1/ROW($A$171:$A$270),0),COLUMNS($A$274:$A$274)),"")</f>
        <v/>
      </c>
      <c r="N291" s="445" t="str">
        <f t="array" ref="N291">IFERROR(INDEX($A$171:$B$270,MATCH(LARGE(($B$171:$B$270=N$273)*1/ROW($A$171:$A$270),ROWS($A$274:$A291)),1/ROW($A$171:$A$270),0),COLUMNS($A$274:$A$274)),"")</f>
        <v/>
      </c>
      <c r="O291" s="445" t="str">
        <f t="array" ref="O291">IFERROR(INDEX($A$171:$B$270,MATCH(LARGE(($B$171:$B$270=O$273)*1/ROW($A$171:$A$270),ROWS($A$274:$A291)),1/ROW($A$171:$A$270),0),COLUMNS($A$274:$A$274)),"")</f>
        <v/>
      </c>
      <c r="P291" s="445" t="str">
        <f t="array" ref="P291">IFERROR(INDEX($A$171:$B$270,MATCH(LARGE(($B$171:$B$270=P$273)*1/ROW($A$171:$A$270),ROWS($A$274:$A291)),1/ROW($A$171:$A$270),0),COLUMNS($A$274:$A$274)),"")</f>
        <v/>
      </c>
      <c r="Q291" s="445" t="str">
        <f t="array" ref="Q291">IFERROR(INDEX($A$171:$B$270,MATCH(LARGE(($B$171:$B$270=Q$273)*1/ROW($A$171:$A$270),ROWS($A$274:$A291)),1/ROW($A$171:$A$270),0),COLUMNS($A$274:$A$274)),"")</f>
        <v/>
      </c>
      <c r="R291" s="445" t="str">
        <f t="array" ref="R291">IFERROR(INDEX($A$171:$B$270,MATCH(LARGE(($B$171:$B$270=R$273)*1/ROW($A$171:$A$270),ROWS($A$274:$A291)),1/ROW($A$171:$A$270),0),COLUMNS($A$274:$A$274)),"")</f>
        <v/>
      </c>
      <c r="S291" s="445" t="str">
        <f t="array" ref="S291">IFERROR(INDEX($A$171:$B$270,MATCH(LARGE(($B$171:$B$270=S$273)*1/ROW($A$171:$A$270),ROWS($A$274:$A291)),1/ROW($A$171:$A$270),0),COLUMNS($A$274:$A$274)),"")</f>
        <v/>
      </c>
      <c r="T291" s="445" t="str">
        <f t="array" ref="T291">IFERROR(INDEX($A$171:$B$270,MATCH(LARGE(($B$171:$B$270=T$273)*1/ROW($A$171:$A$270),ROWS($A$274:$A291)),1/ROW($A$171:$A$270),0),COLUMNS($A$274:$A$274)),"")</f>
        <v/>
      </c>
      <c r="U291" s="445" t="str">
        <f t="array" ref="U291">IFERROR(INDEX($A$171:$B$270,MATCH(LARGE(($B$171:$B$270=U$273)*1/ROW($A$171:$A$270),ROWS($A$274:$A291)),1/ROW($A$171:$A$270),0),COLUMNS($A$274:$A$274)),"")</f>
        <v/>
      </c>
      <c r="V291" s="453" t="str">
        <f t="array" ref="V291">IFERROR(INDEX($A$171:$B$270,MATCH(LARGE(($B$171:$B$270=V$273)*1/ROW($A$171:$A$270),ROWS($A$274:$A291)),1/ROW($A$171:$A$270),0),COLUMNS($A$274:$A$274)),"")</f>
        <v/>
      </c>
      <c r="W291" s="445" t="str">
        <f t="array" ref="W291">IFERROR(INDEX($A$171:$B$270,MATCH(LARGE(($B$171:$B$270=W$273)*1/ROW($A$171:$A$270),ROWS($A$274:$A291)),1/ROW($A$171:$A$270),0),COLUMNS($A$274:$A$274)),"")</f>
        <v/>
      </c>
      <c r="X291" s="445" t="str">
        <f t="array" ref="X291">IFERROR(INDEX($A$171:$B$270,MATCH(LARGE(($B$171:$B$270=X$273)*1/ROW($A$171:$A$270),ROWS($A$274:$A291)),1/ROW($A$171:$A$270),0),COLUMNS($A$274:$A$274)),"")</f>
        <v/>
      </c>
      <c r="Y291" s="445" t="str">
        <f t="array" ref="Y291">IFERROR(INDEX($A$171:$B$270,MATCH(LARGE(($B$171:$B$270=Y$273)*1/ROW($A$171:$A$270),ROWS($A$274:$A291)),1/ROW($A$171:$A$270),0),COLUMNS($A$274:$A$274)),"")</f>
        <v/>
      </c>
      <c r="Z291" s="445" t="str">
        <f t="array" ref="Z291">IFERROR(INDEX($A$171:$B$270,MATCH(LARGE(($B$171:$B$270=Z$273)*1/ROW($A$171:$A$270),ROWS($A$274:$A291)),1/ROW($A$171:$A$270),0),COLUMNS($A$274:$A$274)),"")</f>
        <v/>
      </c>
      <c r="AA291" s="445" t="str">
        <f t="array" ref="AA291">IFERROR(INDEX($A$171:$B$270,MATCH(LARGE(($B$171:$B$270=AA$273)*1/ROW($A$171:$A$270),ROWS($A$274:$A291)),1/ROW($A$171:$A$270),0),COLUMNS($A$274:$A$274)),"")</f>
        <v/>
      </c>
      <c r="AB291" s="445" t="str">
        <f t="array" ref="AB291">IFERROR(INDEX($A$171:$B$270,MATCH(LARGE(($B$171:$B$270=AB$273)*1/ROW($A$171:$A$270),ROWS($A$274:$A291)),1/ROW($A$171:$A$270),0),COLUMNS($A$274:$A$274)),"")</f>
        <v/>
      </c>
      <c r="AC291" s="445" t="str">
        <f t="array" ref="AC291">IFERROR(INDEX($A$171:$B$270,MATCH(LARGE(($B$171:$B$270=AC$273)*1/ROW($A$171:$A$270),ROWS($A$274:$A291)),1/ROW($A$171:$A$270),0),COLUMNS($A$274:$A$274)),"")</f>
        <v/>
      </c>
      <c r="AD291" s="445" t="str">
        <f t="array" ref="AD291">IFERROR(INDEX($A$171:$B$270,MATCH(LARGE(($B$171:$B$270=AD$273)*1/ROW($A$171:$A$270),ROWS($A$274:$A291)),1/ROW($A$171:$A$270),0),COLUMNS($A$274:$A$274)),"")</f>
        <v/>
      </c>
      <c r="AE291" s="445" t="str">
        <f t="array" ref="AE291">IFERROR(INDEX($A$171:$B$270,MATCH(LARGE(($B$171:$B$270=AE$273)*1/ROW($A$171:$A$270),ROWS($A$274:$A291)),1/ROW($A$171:$A$270),0),COLUMNS($A$274:$A$274)),"")</f>
        <v/>
      </c>
      <c r="AF291" s="445" t="str">
        <f t="array" ref="AF291">IFERROR(INDEX($A$171:$B$270,MATCH(LARGE(($B$171:$B$270=AF$273)*1/ROW($A$171:$A$270),ROWS($A$274:$A291)),1/ROW($A$171:$A$270),0),COLUMNS($A$274:$A$274)),"")</f>
        <v/>
      </c>
      <c r="AG291" s="454" t="str">
        <f t="array" ref="AG291">IFERROR(INDEX($A$171:$B$270,MATCH(LARGE(($B$171:$B$270=AG$273)*1/ROW($A$171:$A$270),ROWS($A$274:$A291)),1/ROW($A$171:$A$270),0),COLUMNS($A$274:$A$274)),"")</f>
        <v/>
      </c>
      <c r="AH291" s="445" t="str">
        <f t="array" ref="AH291">IFERROR(INDEX($A$171:$F$270,MATCH(LARGE(($D$171:$D$270=AH$273)*1/ROW($A$171:$A$270),ROWS($A$274:$A291)),1/ROW($A$171:$A$270),0),COLUMNS($A$274:$A$274)),"")</f>
        <v/>
      </c>
      <c r="AI291" s="445" t="str">
        <f t="array" ref="AI291">IFERROR(INDEX($A$171:$F$270,MATCH(LARGE(($D$171:$D$270=AI$273)*1/ROW($A$171:$A$270),ROWS($A$274:$A291)),1/ROW($A$171:$A$270),0),COLUMNS($A$274:$A$274)),"")</f>
        <v/>
      </c>
      <c r="AJ291" s="445" t="str">
        <f t="array" ref="AJ291">IFERROR(INDEX($A$171:$F$270,MATCH(LARGE(($D$171:$D$270=AJ$273)*1/ROW($A$171:$A$270),ROWS($A$274:$A291)),1/ROW($A$171:$A$270),0),COLUMNS($A$274:$A$274)),"")</f>
        <v/>
      </c>
      <c r="AK291" s="445" t="str">
        <f t="array" ref="AK291">IFERROR(INDEX($A$171:$F$270,MATCH(LARGE(($E$171:$E$270=AK$273)*1/ROW($A$171:$A$270),ROWS($A$274:$A291)),1/ROW($A$171:$A$270),0),COLUMNS($A$274:$A$274)),"")</f>
        <v/>
      </c>
      <c r="AL291" s="445" t="str">
        <f t="array" ref="AL291">IFERROR(INDEX($A$171:$F$270,MATCH(LARGE(($E$171:$E$270=AL$273)*1/ROW($A$171:$A$270),ROWS($A$274:$A291)),1/ROW($A$171:$A$270),0),COLUMNS($A$274:$A$274)),"")</f>
        <v/>
      </c>
      <c r="AM291" s="445" t="str">
        <f t="array" ref="AM291">IFERROR(INDEX($A$171:$F$270,MATCH(LARGE(($E$171:$E$270=AM$273)*1/ROW($A$171:$A$270),ROWS($A$274:$A291)),1/ROW($A$171:$A$270),0),COLUMNS($A$274:$A$274)),"")</f>
        <v/>
      </c>
      <c r="AN291" s="445" t="str">
        <f t="array" ref="AN291">IFERROR(INDEX($A$171:$F$270,MATCH(LARGE(($F$171:$F$270=AN$273)*1/ROW($A$171:$A$270),ROWS($A$274:$A291)),1/ROW($A$171:$A$270),0),COLUMNS($A$274:$A$274)),"")</f>
        <v/>
      </c>
      <c r="AO291" s="445" t="str">
        <f t="array" ref="AO291">IFERROR(INDEX($A$171:$F$270,MATCH(LARGE(($F$171:$F$270=AO$273)*1/ROW($A$171:$A$270),ROWS($A$274:$A291)),1/ROW($A$171:$A$270),0),COLUMNS($A$274:$A$274)),"")</f>
        <v/>
      </c>
      <c r="AP291" s="445" t="str">
        <f t="array" ref="AP291">IFERROR(INDEX($A$171:$F$270,MATCH(LARGE(($F$171:$F$270=AP$273)*1/ROW($A$171:$A$270),ROWS($A$274:$A291)),1/ROW($A$171:$A$270),0),COLUMNS($A$274:$A$274)),"")</f>
        <v/>
      </c>
      <c r="AQ291" s="445" t="str">
        <f t="array" ref="AQ291">IFERROR(INDEX($A$171:$F$270,MATCH(LARGE(($F$171:$F$270=AQ$273)*1/ROW($A$171:$A$270),ROWS($A$274:$A291)),1/ROW($A$171:$A$270),0),COLUMNS($A$274:$A$274)),"")</f>
        <v/>
      </c>
      <c r="AR291" s="445" t="str">
        <f t="array" ref="AR291">IFERROR(INDEX($A$171:$B$270,MATCH(LARGE(($B$171:$B$270=AR$273)*1/ROW($A$171:$A$270),ROWS($A$274:$A291)),1/ROW($A$171:$A$270),0),COLUMNS($A$274:$A$274)),"")</f>
        <v/>
      </c>
      <c r="AS291" s="445" t="str">
        <f t="shared" si="94"/>
        <v/>
      </c>
      <c r="AT291" s="445" t="str">
        <f t="shared" si="95"/>
        <v/>
      </c>
      <c r="AU291" s="445" t="str">
        <f t="shared" si="96"/>
        <v/>
      </c>
      <c r="BE291" s="435"/>
      <c r="BK291" s="50"/>
      <c r="BM291" s="118"/>
      <c r="EE291" s="435"/>
    </row>
    <row r="292" spans="1:135" hidden="1">
      <c r="A292" s="445" t="str">
        <f t="array" ref="A292">IFERROR(INDEX($A$171:$B$270,MATCH(LARGE(($B$171:$B$270=A$273)*1/ROW($A$171:$A$270),ROWS($A$274:$A292)),1/ROW($A$171:$A$270),0),COLUMNS($A$274:$A$274)),"")</f>
        <v/>
      </c>
      <c r="B292" s="445" t="str">
        <f t="array" ref="B292">IFERROR(INDEX($A$171:$B$270,MATCH(LARGE(($B$171:$B$270=B$273)*1/ROW($A$171:$A$270),ROWS($A$274:$A292)),1/ROW($A$171:$A$270),0),COLUMNS($A$274:$A$274)),"")</f>
        <v/>
      </c>
      <c r="C292" s="444" t="str">
        <f t="array" ref="C292">IFERROR(INDEX($A$171:$B$270,MATCH(LARGE(($B$171:$B$270=C$273)*1/ROW($A$171:$A$270),ROWS($A$274:$A292)),1/ROW($A$171:$A$270),0),COLUMNS($A$274:$A$274)),"")</f>
        <v/>
      </c>
      <c r="D292" s="445" t="str">
        <f t="array" ref="D292">IFERROR(INDEX($A$171:$B$270,MATCH(LARGE(($B$171:$B$270=D$273)*1/ROW($A$171:$A$270),ROWS($A$274:$A292)),1/ROW($A$171:$A$270),0),COLUMNS($A$274:$A$274)),"")</f>
        <v/>
      </c>
      <c r="E292" s="445" t="str">
        <f t="array" ref="E292">IFERROR(INDEX($A$171:$B$270,MATCH(LARGE(($B$171:$B$270=E$273)*1/ROW($A$171:$A$270),ROWS($A$274:$A292)),1/ROW($A$171:$A$270),0),COLUMNS($A$274:$A$274)),"")</f>
        <v/>
      </c>
      <c r="F292" s="445" t="str">
        <f t="array" ref="F292">IFERROR(INDEX($A$171:$B$270,MATCH(LARGE(($B$171:$B$270=F$273)*1/ROW($A$171:$A$270),ROWS($A$274:$A292)),1/ROW($A$171:$A$270),0),COLUMNS($A$274:$A$274)),"")</f>
        <v/>
      </c>
      <c r="G292" s="445" t="str">
        <f t="array" ref="G292">IFERROR(INDEX($A$171:$B$270,MATCH(LARGE(($B$171:$B$270=G$273)*1/ROW($A$171:$A$270),ROWS($A$274:$A292)),1/ROW($A$171:$A$270),0),COLUMNS($A$274:$A$274)),"")</f>
        <v/>
      </c>
      <c r="H292" s="445" t="str">
        <f t="array" ref="H292">IFERROR(INDEX($A$171:$B$270,MATCH(LARGE(($B$171:$B$270=H$273)*1/ROW($A$171:$A$270),ROWS($A$274:$A292)),1/ROW($A$171:$A$270),0),COLUMNS($A$274:$A$274)),"")</f>
        <v/>
      </c>
      <c r="I292" s="445" t="str">
        <f t="array" ref="I292">IFERROR(INDEX($A$171:$B$270,MATCH(LARGE(($B$171:$B$270=I$273)*1/ROW($A$171:$A$270),ROWS($A$274:$A292)),1/ROW($A$171:$A$270),0),COLUMNS($A$274:$A$274)),"")</f>
        <v/>
      </c>
      <c r="J292" s="445" t="str">
        <f t="array" ref="J292">IFERROR(INDEX($A$171:$B$270,MATCH(LARGE(($B$171:$B$270=J$273)*1/ROW($A$171:$A$270),ROWS($A$274:$A292)),1/ROW($A$171:$A$270),0),COLUMNS($A$274:$A$274)),"")</f>
        <v/>
      </c>
      <c r="K292" s="445" t="str">
        <f t="array" ref="K292">IFERROR(INDEX($A$171:$B$270,MATCH(LARGE(($B$171:$B$270=K$273)*1/ROW($A$171:$A$270),ROWS($A$274:$A292)),1/ROW($A$171:$A$270),0),COLUMNS($A$274:$A$274)),"")</f>
        <v/>
      </c>
      <c r="L292" s="445" t="str">
        <f t="array" ref="L292">IFERROR(INDEX($A$171:$B$270,MATCH(LARGE(($B$171:$B$270=L$273)*1/ROW($A$171:$A$270),ROWS($A$274:$A292)),1/ROW($A$171:$A$270),0),COLUMNS($A$274:$A$274)),"")</f>
        <v/>
      </c>
      <c r="M292" s="445" t="str">
        <f t="array" ref="M292">IFERROR(INDEX($A$171:$B$270,MATCH(LARGE(($B$171:$B$270=M$273)*1/ROW($A$171:$A$270),ROWS($A$274:$A292)),1/ROW($A$171:$A$270),0),COLUMNS($A$274:$A$274)),"")</f>
        <v/>
      </c>
      <c r="N292" s="445" t="str">
        <f t="array" ref="N292">IFERROR(INDEX($A$171:$B$270,MATCH(LARGE(($B$171:$B$270=N$273)*1/ROW($A$171:$A$270),ROWS($A$274:$A292)),1/ROW($A$171:$A$270),0),COLUMNS($A$274:$A$274)),"")</f>
        <v/>
      </c>
      <c r="O292" s="445" t="str">
        <f t="array" ref="O292">IFERROR(INDEX($A$171:$B$270,MATCH(LARGE(($B$171:$B$270=O$273)*1/ROW($A$171:$A$270),ROWS($A$274:$A292)),1/ROW($A$171:$A$270),0),COLUMNS($A$274:$A$274)),"")</f>
        <v/>
      </c>
      <c r="P292" s="445" t="str">
        <f t="array" ref="P292">IFERROR(INDEX($A$171:$B$270,MATCH(LARGE(($B$171:$B$270=P$273)*1/ROW($A$171:$A$270),ROWS($A$274:$A292)),1/ROW($A$171:$A$270),0),COLUMNS($A$274:$A$274)),"")</f>
        <v/>
      </c>
      <c r="Q292" s="445" t="str">
        <f t="array" ref="Q292">IFERROR(INDEX($A$171:$B$270,MATCH(LARGE(($B$171:$B$270=Q$273)*1/ROW($A$171:$A$270),ROWS($A$274:$A292)),1/ROW($A$171:$A$270),0),COLUMNS($A$274:$A$274)),"")</f>
        <v/>
      </c>
      <c r="R292" s="445" t="str">
        <f t="array" ref="R292">IFERROR(INDEX($A$171:$B$270,MATCH(LARGE(($B$171:$B$270=R$273)*1/ROW($A$171:$A$270),ROWS($A$274:$A292)),1/ROW($A$171:$A$270),0),COLUMNS($A$274:$A$274)),"")</f>
        <v/>
      </c>
      <c r="S292" s="445" t="str">
        <f t="array" ref="S292">IFERROR(INDEX($A$171:$B$270,MATCH(LARGE(($B$171:$B$270=S$273)*1/ROW($A$171:$A$270),ROWS($A$274:$A292)),1/ROW($A$171:$A$270),0),COLUMNS($A$274:$A$274)),"")</f>
        <v/>
      </c>
      <c r="T292" s="445" t="str">
        <f t="array" ref="T292">IFERROR(INDEX($A$171:$B$270,MATCH(LARGE(($B$171:$B$270=T$273)*1/ROW($A$171:$A$270),ROWS($A$274:$A292)),1/ROW($A$171:$A$270),0),COLUMNS($A$274:$A$274)),"")</f>
        <v/>
      </c>
      <c r="U292" s="445" t="str">
        <f t="array" ref="U292">IFERROR(INDEX($A$171:$B$270,MATCH(LARGE(($B$171:$B$270=U$273)*1/ROW($A$171:$A$270),ROWS($A$274:$A292)),1/ROW($A$171:$A$270),0),COLUMNS($A$274:$A$274)),"")</f>
        <v/>
      </c>
      <c r="V292" s="453" t="str">
        <f t="array" ref="V292">IFERROR(INDEX($A$171:$B$270,MATCH(LARGE(($B$171:$B$270=V$273)*1/ROW($A$171:$A$270),ROWS($A$274:$A292)),1/ROW($A$171:$A$270),0),COLUMNS($A$274:$A$274)),"")</f>
        <v/>
      </c>
      <c r="W292" s="445" t="str">
        <f t="array" ref="W292">IFERROR(INDEX($A$171:$B$270,MATCH(LARGE(($B$171:$B$270=W$273)*1/ROW($A$171:$A$270),ROWS($A$274:$A292)),1/ROW($A$171:$A$270),0),COLUMNS($A$274:$A$274)),"")</f>
        <v/>
      </c>
      <c r="X292" s="445" t="str">
        <f t="array" ref="X292">IFERROR(INDEX($A$171:$B$270,MATCH(LARGE(($B$171:$B$270=X$273)*1/ROW($A$171:$A$270),ROWS($A$274:$A292)),1/ROW($A$171:$A$270),0),COLUMNS($A$274:$A$274)),"")</f>
        <v/>
      </c>
      <c r="Y292" s="445" t="str">
        <f t="array" ref="Y292">IFERROR(INDEX($A$171:$B$270,MATCH(LARGE(($B$171:$B$270=Y$273)*1/ROW($A$171:$A$270),ROWS($A$274:$A292)),1/ROW($A$171:$A$270),0),COLUMNS($A$274:$A$274)),"")</f>
        <v/>
      </c>
      <c r="Z292" s="445" t="str">
        <f t="array" ref="Z292">IFERROR(INDEX($A$171:$B$270,MATCH(LARGE(($B$171:$B$270=Z$273)*1/ROW($A$171:$A$270),ROWS($A$274:$A292)),1/ROW($A$171:$A$270),0),COLUMNS($A$274:$A$274)),"")</f>
        <v/>
      </c>
      <c r="AA292" s="445" t="str">
        <f t="array" ref="AA292">IFERROR(INDEX($A$171:$B$270,MATCH(LARGE(($B$171:$B$270=AA$273)*1/ROW($A$171:$A$270),ROWS($A$274:$A292)),1/ROW($A$171:$A$270),0),COLUMNS($A$274:$A$274)),"")</f>
        <v/>
      </c>
      <c r="AB292" s="445" t="str">
        <f t="array" ref="AB292">IFERROR(INDEX($A$171:$B$270,MATCH(LARGE(($B$171:$B$270=AB$273)*1/ROW($A$171:$A$270),ROWS($A$274:$A292)),1/ROW($A$171:$A$270),0),COLUMNS($A$274:$A$274)),"")</f>
        <v/>
      </c>
      <c r="AC292" s="445" t="str">
        <f t="array" ref="AC292">IFERROR(INDEX($A$171:$B$270,MATCH(LARGE(($B$171:$B$270=AC$273)*1/ROW($A$171:$A$270),ROWS($A$274:$A292)),1/ROW($A$171:$A$270),0),COLUMNS($A$274:$A$274)),"")</f>
        <v/>
      </c>
      <c r="AD292" s="445" t="str">
        <f t="array" ref="AD292">IFERROR(INDEX($A$171:$B$270,MATCH(LARGE(($B$171:$B$270=AD$273)*1/ROW($A$171:$A$270),ROWS($A$274:$A292)),1/ROW($A$171:$A$270),0),COLUMNS($A$274:$A$274)),"")</f>
        <v/>
      </c>
      <c r="AE292" s="445" t="str">
        <f t="array" ref="AE292">IFERROR(INDEX($A$171:$B$270,MATCH(LARGE(($B$171:$B$270=AE$273)*1/ROW($A$171:$A$270),ROWS($A$274:$A292)),1/ROW($A$171:$A$270),0),COLUMNS($A$274:$A$274)),"")</f>
        <v/>
      </c>
      <c r="AF292" s="445" t="str">
        <f t="array" ref="AF292">IFERROR(INDEX($A$171:$B$270,MATCH(LARGE(($B$171:$B$270=AF$273)*1/ROW($A$171:$A$270),ROWS($A$274:$A292)),1/ROW($A$171:$A$270),0),COLUMNS($A$274:$A$274)),"")</f>
        <v/>
      </c>
      <c r="AG292" s="454" t="str">
        <f t="array" ref="AG292">IFERROR(INDEX($A$171:$B$270,MATCH(LARGE(($B$171:$B$270=AG$273)*1/ROW($A$171:$A$270),ROWS($A$274:$A292)),1/ROW($A$171:$A$270),0),COLUMNS($A$274:$A$274)),"")</f>
        <v/>
      </c>
      <c r="AH292" s="445" t="str">
        <f t="array" ref="AH292">IFERROR(INDEX($A$171:$F$270,MATCH(LARGE(($D$171:$D$270=AH$273)*1/ROW($A$171:$A$270),ROWS($A$274:$A292)),1/ROW($A$171:$A$270),0),COLUMNS($A$274:$A$274)),"")</f>
        <v/>
      </c>
      <c r="AI292" s="445" t="str">
        <f t="array" ref="AI292">IFERROR(INDEX($A$171:$F$270,MATCH(LARGE(($D$171:$D$270=AI$273)*1/ROW($A$171:$A$270),ROWS($A$274:$A292)),1/ROW($A$171:$A$270),0),COLUMNS($A$274:$A$274)),"")</f>
        <v/>
      </c>
      <c r="AJ292" s="445" t="str">
        <f t="array" ref="AJ292">IFERROR(INDEX($A$171:$F$270,MATCH(LARGE(($D$171:$D$270=AJ$273)*1/ROW($A$171:$A$270),ROWS($A$274:$A292)),1/ROW($A$171:$A$270),0),COLUMNS($A$274:$A$274)),"")</f>
        <v/>
      </c>
      <c r="AK292" s="445" t="str">
        <f t="array" ref="AK292">IFERROR(INDEX($A$171:$F$270,MATCH(LARGE(($E$171:$E$270=AK$273)*1/ROW($A$171:$A$270),ROWS($A$274:$A292)),1/ROW($A$171:$A$270),0),COLUMNS($A$274:$A$274)),"")</f>
        <v/>
      </c>
      <c r="AL292" s="445" t="str">
        <f t="array" ref="AL292">IFERROR(INDEX($A$171:$F$270,MATCH(LARGE(($E$171:$E$270=AL$273)*1/ROW($A$171:$A$270),ROWS($A$274:$A292)),1/ROW($A$171:$A$270),0),COLUMNS($A$274:$A$274)),"")</f>
        <v/>
      </c>
      <c r="AM292" s="445" t="str">
        <f t="array" ref="AM292">IFERROR(INDEX($A$171:$F$270,MATCH(LARGE(($E$171:$E$270=AM$273)*1/ROW($A$171:$A$270),ROWS($A$274:$A292)),1/ROW($A$171:$A$270),0),COLUMNS($A$274:$A$274)),"")</f>
        <v/>
      </c>
      <c r="AN292" s="445" t="str">
        <f t="array" ref="AN292">IFERROR(INDEX($A$171:$F$270,MATCH(LARGE(($F$171:$F$270=AN$273)*1/ROW($A$171:$A$270),ROWS($A$274:$A292)),1/ROW($A$171:$A$270),0),COLUMNS($A$274:$A$274)),"")</f>
        <v/>
      </c>
      <c r="AO292" s="445" t="str">
        <f t="array" ref="AO292">IFERROR(INDEX($A$171:$F$270,MATCH(LARGE(($F$171:$F$270=AO$273)*1/ROW($A$171:$A$270),ROWS($A$274:$A292)),1/ROW($A$171:$A$270),0),COLUMNS($A$274:$A$274)),"")</f>
        <v/>
      </c>
      <c r="AP292" s="445" t="str">
        <f t="array" ref="AP292">IFERROR(INDEX($A$171:$F$270,MATCH(LARGE(($F$171:$F$270=AP$273)*1/ROW($A$171:$A$270),ROWS($A$274:$A292)),1/ROW($A$171:$A$270),0),COLUMNS($A$274:$A$274)),"")</f>
        <v/>
      </c>
      <c r="AQ292" s="445" t="str">
        <f t="array" ref="AQ292">IFERROR(INDEX($A$171:$F$270,MATCH(LARGE(($F$171:$F$270=AQ$273)*1/ROW($A$171:$A$270),ROWS($A$274:$A292)),1/ROW($A$171:$A$270),0),COLUMNS($A$274:$A$274)),"")</f>
        <v/>
      </c>
      <c r="AR292" s="445" t="str">
        <f t="array" ref="AR292">IFERROR(INDEX($A$171:$B$270,MATCH(LARGE(($B$171:$B$270=AR$273)*1/ROW($A$171:$A$270),ROWS($A$274:$A292)),1/ROW($A$171:$A$270),0),COLUMNS($A$274:$A$274)),"")</f>
        <v/>
      </c>
      <c r="AS292" s="445" t="str">
        <f t="shared" si="94"/>
        <v/>
      </c>
      <c r="AT292" s="445" t="str">
        <f t="shared" si="95"/>
        <v/>
      </c>
      <c r="AU292" s="445" t="str">
        <f t="shared" si="96"/>
        <v/>
      </c>
      <c r="BE292" s="435"/>
      <c r="BK292" s="50"/>
      <c r="BM292" s="118"/>
      <c r="EE292" s="435"/>
    </row>
    <row r="293" spans="1:135" hidden="1">
      <c r="A293" s="445" t="str">
        <f t="array" ref="A293">IFERROR(INDEX($A$171:$B$270,MATCH(LARGE(($B$171:$B$270=A$273)*1/ROW($A$171:$A$270),ROWS($A$274:$A293)),1/ROW($A$171:$A$270),0),COLUMNS($A$274:$A$274)),"")</f>
        <v/>
      </c>
      <c r="B293" s="445" t="str">
        <f t="array" ref="B293">IFERROR(INDEX($A$171:$B$270,MATCH(LARGE(($B$171:$B$270=B$273)*1/ROW($A$171:$A$270),ROWS($A$274:$A293)),1/ROW($A$171:$A$270),0),COLUMNS($A$274:$A$274)),"")</f>
        <v/>
      </c>
      <c r="C293" s="444" t="str">
        <f t="array" ref="C293">IFERROR(INDEX($A$171:$B$270,MATCH(LARGE(($B$171:$B$270=C$273)*1/ROW($A$171:$A$270),ROWS($A$274:$A293)),1/ROW($A$171:$A$270),0),COLUMNS($A$274:$A$274)),"")</f>
        <v/>
      </c>
      <c r="D293" s="445" t="str">
        <f t="array" ref="D293">IFERROR(INDEX($A$171:$B$270,MATCH(LARGE(($B$171:$B$270=D$273)*1/ROW($A$171:$A$270),ROWS($A$274:$A293)),1/ROW($A$171:$A$270),0),COLUMNS($A$274:$A$274)),"")</f>
        <v/>
      </c>
      <c r="E293" s="445" t="str">
        <f t="array" ref="E293">IFERROR(INDEX($A$171:$B$270,MATCH(LARGE(($B$171:$B$270=E$273)*1/ROW($A$171:$A$270),ROWS($A$274:$A293)),1/ROW($A$171:$A$270),0),COLUMNS($A$274:$A$274)),"")</f>
        <v/>
      </c>
      <c r="F293" s="445" t="str">
        <f t="array" ref="F293">IFERROR(INDEX($A$171:$B$270,MATCH(LARGE(($B$171:$B$270=F$273)*1/ROW($A$171:$A$270),ROWS($A$274:$A293)),1/ROW($A$171:$A$270),0),COLUMNS($A$274:$A$274)),"")</f>
        <v/>
      </c>
      <c r="G293" s="445" t="str">
        <f t="array" ref="G293">IFERROR(INDEX($A$171:$B$270,MATCH(LARGE(($B$171:$B$270=G$273)*1/ROW($A$171:$A$270),ROWS($A$274:$A293)),1/ROW($A$171:$A$270),0),COLUMNS($A$274:$A$274)),"")</f>
        <v/>
      </c>
      <c r="H293" s="445" t="str">
        <f t="array" ref="H293">IFERROR(INDEX($A$171:$B$270,MATCH(LARGE(($B$171:$B$270=H$273)*1/ROW($A$171:$A$270),ROWS($A$274:$A293)),1/ROW($A$171:$A$270),0),COLUMNS($A$274:$A$274)),"")</f>
        <v/>
      </c>
      <c r="I293" s="445" t="str">
        <f t="array" ref="I293">IFERROR(INDEX($A$171:$B$270,MATCH(LARGE(($B$171:$B$270=I$273)*1/ROW($A$171:$A$270),ROWS($A$274:$A293)),1/ROW($A$171:$A$270),0),COLUMNS($A$274:$A$274)),"")</f>
        <v/>
      </c>
      <c r="J293" s="445" t="str">
        <f t="array" ref="J293">IFERROR(INDEX($A$171:$B$270,MATCH(LARGE(($B$171:$B$270=J$273)*1/ROW($A$171:$A$270),ROWS($A$274:$A293)),1/ROW($A$171:$A$270),0),COLUMNS($A$274:$A$274)),"")</f>
        <v/>
      </c>
      <c r="K293" s="445" t="str">
        <f t="array" ref="K293">IFERROR(INDEX($A$171:$B$270,MATCH(LARGE(($B$171:$B$270=K$273)*1/ROW($A$171:$A$270),ROWS($A$274:$A293)),1/ROW($A$171:$A$270),0),COLUMNS($A$274:$A$274)),"")</f>
        <v/>
      </c>
      <c r="L293" s="445" t="str">
        <f t="array" ref="L293">IFERROR(INDEX($A$171:$B$270,MATCH(LARGE(($B$171:$B$270=L$273)*1/ROW($A$171:$A$270),ROWS($A$274:$A293)),1/ROW($A$171:$A$270),0),COLUMNS($A$274:$A$274)),"")</f>
        <v/>
      </c>
      <c r="M293" s="445" t="str">
        <f t="array" ref="M293">IFERROR(INDEX($A$171:$B$270,MATCH(LARGE(($B$171:$B$270=M$273)*1/ROW($A$171:$A$270),ROWS($A$274:$A293)),1/ROW($A$171:$A$270),0),COLUMNS($A$274:$A$274)),"")</f>
        <v/>
      </c>
      <c r="N293" s="445" t="str">
        <f t="array" ref="N293">IFERROR(INDEX($A$171:$B$270,MATCH(LARGE(($B$171:$B$270=N$273)*1/ROW($A$171:$A$270),ROWS($A$274:$A293)),1/ROW($A$171:$A$270),0),COLUMNS($A$274:$A$274)),"")</f>
        <v/>
      </c>
      <c r="O293" s="445" t="str">
        <f t="array" ref="O293">IFERROR(INDEX($A$171:$B$270,MATCH(LARGE(($B$171:$B$270=O$273)*1/ROW($A$171:$A$270),ROWS($A$274:$A293)),1/ROW($A$171:$A$270),0),COLUMNS($A$274:$A$274)),"")</f>
        <v/>
      </c>
      <c r="P293" s="445" t="str">
        <f t="array" ref="P293">IFERROR(INDEX($A$171:$B$270,MATCH(LARGE(($B$171:$B$270=P$273)*1/ROW($A$171:$A$270),ROWS($A$274:$A293)),1/ROW($A$171:$A$270),0),COLUMNS($A$274:$A$274)),"")</f>
        <v/>
      </c>
      <c r="Q293" s="445" t="str">
        <f t="array" ref="Q293">IFERROR(INDEX($A$171:$B$270,MATCH(LARGE(($B$171:$B$270=Q$273)*1/ROW($A$171:$A$270),ROWS($A$274:$A293)),1/ROW($A$171:$A$270),0),COLUMNS($A$274:$A$274)),"")</f>
        <v/>
      </c>
      <c r="R293" s="445" t="str">
        <f t="array" ref="R293">IFERROR(INDEX($A$171:$B$270,MATCH(LARGE(($B$171:$B$270=R$273)*1/ROW($A$171:$A$270),ROWS($A$274:$A293)),1/ROW($A$171:$A$270),0),COLUMNS($A$274:$A$274)),"")</f>
        <v/>
      </c>
      <c r="S293" s="445" t="str">
        <f t="array" ref="S293">IFERROR(INDEX($A$171:$B$270,MATCH(LARGE(($B$171:$B$270=S$273)*1/ROW($A$171:$A$270),ROWS($A$274:$A293)),1/ROW($A$171:$A$270),0),COLUMNS($A$274:$A$274)),"")</f>
        <v/>
      </c>
      <c r="T293" s="445" t="str">
        <f t="array" ref="T293">IFERROR(INDEX($A$171:$B$270,MATCH(LARGE(($B$171:$B$270=T$273)*1/ROW($A$171:$A$270),ROWS($A$274:$A293)),1/ROW($A$171:$A$270),0),COLUMNS($A$274:$A$274)),"")</f>
        <v/>
      </c>
      <c r="U293" s="445" t="str">
        <f t="array" ref="U293">IFERROR(INDEX($A$171:$B$270,MATCH(LARGE(($B$171:$B$270=U$273)*1/ROW($A$171:$A$270),ROWS($A$274:$A293)),1/ROW($A$171:$A$270),0),COLUMNS($A$274:$A$274)),"")</f>
        <v/>
      </c>
      <c r="V293" s="453" t="str">
        <f t="array" ref="V293">IFERROR(INDEX($A$171:$B$270,MATCH(LARGE(($B$171:$B$270=V$273)*1/ROW($A$171:$A$270),ROWS($A$274:$A293)),1/ROW($A$171:$A$270),0),COLUMNS($A$274:$A$274)),"")</f>
        <v/>
      </c>
      <c r="W293" s="445" t="str">
        <f t="array" ref="W293">IFERROR(INDEX($A$171:$B$270,MATCH(LARGE(($B$171:$B$270=W$273)*1/ROW($A$171:$A$270),ROWS($A$274:$A293)),1/ROW($A$171:$A$270),0),COLUMNS($A$274:$A$274)),"")</f>
        <v/>
      </c>
      <c r="X293" s="445" t="str">
        <f t="array" ref="X293">IFERROR(INDEX($A$171:$B$270,MATCH(LARGE(($B$171:$B$270=X$273)*1/ROW($A$171:$A$270),ROWS($A$274:$A293)),1/ROW($A$171:$A$270),0),COLUMNS($A$274:$A$274)),"")</f>
        <v/>
      </c>
      <c r="Y293" s="445" t="str">
        <f t="array" ref="Y293">IFERROR(INDEX($A$171:$B$270,MATCH(LARGE(($B$171:$B$270=Y$273)*1/ROW($A$171:$A$270),ROWS($A$274:$A293)),1/ROW($A$171:$A$270),0),COLUMNS($A$274:$A$274)),"")</f>
        <v/>
      </c>
      <c r="Z293" s="445" t="str">
        <f t="array" ref="Z293">IFERROR(INDEX($A$171:$B$270,MATCH(LARGE(($B$171:$B$270=Z$273)*1/ROW($A$171:$A$270),ROWS($A$274:$A293)),1/ROW($A$171:$A$270),0),COLUMNS($A$274:$A$274)),"")</f>
        <v/>
      </c>
      <c r="AA293" s="445" t="str">
        <f t="array" ref="AA293">IFERROR(INDEX($A$171:$B$270,MATCH(LARGE(($B$171:$B$270=AA$273)*1/ROW($A$171:$A$270),ROWS($A$274:$A293)),1/ROW($A$171:$A$270),0),COLUMNS($A$274:$A$274)),"")</f>
        <v/>
      </c>
      <c r="AB293" s="445" t="str">
        <f t="array" ref="AB293">IFERROR(INDEX($A$171:$B$270,MATCH(LARGE(($B$171:$B$270=AB$273)*1/ROW($A$171:$A$270),ROWS($A$274:$A293)),1/ROW($A$171:$A$270),0),COLUMNS($A$274:$A$274)),"")</f>
        <v/>
      </c>
      <c r="AC293" s="445" t="str">
        <f t="array" ref="AC293">IFERROR(INDEX($A$171:$B$270,MATCH(LARGE(($B$171:$B$270=AC$273)*1/ROW($A$171:$A$270),ROWS($A$274:$A293)),1/ROW($A$171:$A$270),0),COLUMNS($A$274:$A$274)),"")</f>
        <v/>
      </c>
      <c r="AD293" s="445" t="str">
        <f t="array" ref="AD293">IFERROR(INDEX($A$171:$B$270,MATCH(LARGE(($B$171:$B$270=AD$273)*1/ROW($A$171:$A$270),ROWS($A$274:$A293)),1/ROW($A$171:$A$270),0),COLUMNS($A$274:$A$274)),"")</f>
        <v/>
      </c>
      <c r="AE293" s="445" t="str">
        <f t="array" ref="AE293">IFERROR(INDEX($A$171:$B$270,MATCH(LARGE(($B$171:$B$270=AE$273)*1/ROW($A$171:$A$270),ROWS($A$274:$A293)),1/ROW($A$171:$A$270),0),COLUMNS($A$274:$A$274)),"")</f>
        <v/>
      </c>
      <c r="AF293" s="445" t="str">
        <f t="array" ref="AF293">IFERROR(INDEX($A$171:$B$270,MATCH(LARGE(($B$171:$B$270=AF$273)*1/ROW($A$171:$A$270),ROWS($A$274:$A293)),1/ROW($A$171:$A$270),0),COLUMNS($A$274:$A$274)),"")</f>
        <v/>
      </c>
      <c r="AG293" s="454" t="str">
        <f t="array" ref="AG293">IFERROR(INDEX($A$171:$B$270,MATCH(LARGE(($B$171:$B$270=AG$273)*1/ROW($A$171:$A$270),ROWS($A$274:$A293)),1/ROW($A$171:$A$270),0),COLUMNS($A$274:$A$274)),"")</f>
        <v/>
      </c>
      <c r="AH293" s="445" t="str">
        <f t="array" ref="AH293">IFERROR(INDEX($A$171:$F$270,MATCH(LARGE(($D$171:$D$270=AH$273)*1/ROW($A$171:$A$270),ROWS($A$274:$A293)),1/ROW($A$171:$A$270),0),COLUMNS($A$274:$A$274)),"")</f>
        <v/>
      </c>
      <c r="AI293" s="445" t="str">
        <f t="array" ref="AI293">IFERROR(INDEX($A$171:$F$270,MATCH(LARGE(($D$171:$D$270=AI$273)*1/ROW($A$171:$A$270),ROWS($A$274:$A293)),1/ROW($A$171:$A$270),0),COLUMNS($A$274:$A$274)),"")</f>
        <v/>
      </c>
      <c r="AJ293" s="445" t="str">
        <f t="array" ref="AJ293">IFERROR(INDEX($A$171:$F$270,MATCH(LARGE(($D$171:$D$270=AJ$273)*1/ROW($A$171:$A$270),ROWS($A$274:$A293)),1/ROW($A$171:$A$270),0),COLUMNS($A$274:$A$274)),"")</f>
        <v/>
      </c>
      <c r="AK293" s="445" t="str">
        <f t="array" ref="AK293">IFERROR(INDEX($A$171:$F$270,MATCH(LARGE(($E$171:$E$270=AK$273)*1/ROW($A$171:$A$270),ROWS($A$274:$A293)),1/ROW($A$171:$A$270),0),COLUMNS($A$274:$A$274)),"")</f>
        <v/>
      </c>
      <c r="AL293" s="445" t="str">
        <f t="array" ref="AL293">IFERROR(INDEX($A$171:$F$270,MATCH(LARGE(($E$171:$E$270=AL$273)*1/ROW($A$171:$A$270),ROWS($A$274:$A293)),1/ROW($A$171:$A$270),0),COLUMNS($A$274:$A$274)),"")</f>
        <v/>
      </c>
      <c r="AM293" s="445" t="str">
        <f t="array" ref="AM293">IFERROR(INDEX($A$171:$F$270,MATCH(LARGE(($E$171:$E$270=AM$273)*1/ROW($A$171:$A$270),ROWS($A$274:$A293)),1/ROW($A$171:$A$270),0),COLUMNS($A$274:$A$274)),"")</f>
        <v/>
      </c>
      <c r="AN293" s="445" t="str">
        <f t="array" ref="AN293">IFERROR(INDEX($A$171:$F$270,MATCH(LARGE(($F$171:$F$270=AN$273)*1/ROW($A$171:$A$270),ROWS($A$274:$A293)),1/ROW($A$171:$A$270),0),COLUMNS($A$274:$A$274)),"")</f>
        <v/>
      </c>
      <c r="AO293" s="445" t="str">
        <f t="array" ref="AO293">IFERROR(INDEX($A$171:$F$270,MATCH(LARGE(($F$171:$F$270=AO$273)*1/ROW($A$171:$A$270),ROWS($A$274:$A293)),1/ROW($A$171:$A$270),0),COLUMNS($A$274:$A$274)),"")</f>
        <v/>
      </c>
      <c r="AP293" s="445" t="str">
        <f t="array" ref="AP293">IFERROR(INDEX($A$171:$F$270,MATCH(LARGE(($F$171:$F$270=AP$273)*1/ROW($A$171:$A$270),ROWS($A$274:$A293)),1/ROW($A$171:$A$270),0),COLUMNS($A$274:$A$274)),"")</f>
        <v/>
      </c>
      <c r="AQ293" s="445" t="str">
        <f t="array" ref="AQ293">IFERROR(INDEX($A$171:$F$270,MATCH(LARGE(($F$171:$F$270=AQ$273)*1/ROW($A$171:$A$270),ROWS($A$274:$A293)),1/ROW($A$171:$A$270),0),COLUMNS($A$274:$A$274)),"")</f>
        <v/>
      </c>
      <c r="AR293" s="445" t="str">
        <f t="array" ref="AR293">IFERROR(INDEX($A$171:$B$270,MATCH(LARGE(($B$171:$B$270=AR$273)*1/ROW($A$171:$A$270),ROWS($A$274:$A293)),1/ROW($A$171:$A$270),0),COLUMNS($A$274:$A$274)),"")</f>
        <v/>
      </c>
      <c r="AS293" s="445" t="str">
        <f t="shared" si="94"/>
        <v/>
      </c>
      <c r="AT293" s="445" t="str">
        <f t="shared" si="95"/>
        <v/>
      </c>
      <c r="AU293" s="445" t="str">
        <f t="shared" si="96"/>
        <v/>
      </c>
      <c r="BE293" s="435"/>
      <c r="BK293" s="50"/>
      <c r="BM293" s="118"/>
      <c r="EE293" s="435"/>
    </row>
    <row r="294" spans="1:135" hidden="1">
      <c r="A294" s="445" t="str">
        <f t="array" ref="A294">IFERROR(INDEX($A$171:$B$270,MATCH(LARGE(($B$171:$B$270=A$273)*1/ROW($A$171:$A$270),ROWS($A$274:$A294)),1/ROW($A$171:$A$270),0),COLUMNS($A$274:$A$274)),"")</f>
        <v/>
      </c>
      <c r="B294" s="445" t="str">
        <f t="array" ref="B294">IFERROR(INDEX($A$171:$B$270,MATCH(LARGE(($B$171:$B$270=B$273)*1/ROW($A$171:$A$270),ROWS($A$274:$A294)),1/ROW($A$171:$A$270),0),COLUMNS($A$274:$A$274)),"")</f>
        <v/>
      </c>
      <c r="C294" s="444" t="str">
        <f t="array" ref="C294">IFERROR(INDEX($A$171:$B$270,MATCH(LARGE(($B$171:$B$270=C$273)*1/ROW($A$171:$A$270),ROWS($A$274:$A294)),1/ROW($A$171:$A$270),0),COLUMNS($A$274:$A$274)),"")</f>
        <v/>
      </c>
      <c r="D294" s="445" t="str">
        <f t="array" ref="D294">IFERROR(INDEX($A$171:$B$270,MATCH(LARGE(($B$171:$B$270=D$273)*1/ROW($A$171:$A$270),ROWS($A$274:$A294)),1/ROW($A$171:$A$270),0),COLUMNS($A$274:$A$274)),"")</f>
        <v/>
      </c>
      <c r="E294" s="445" t="str">
        <f t="array" ref="E294">IFERROR(INDEX($A$171:$B$270,MATCH(LARGE(($B$171:$B$270=E$273)*1/ROW($A$171:$A$270),ROWS($A$274:$A294)),1/ROW($A$171:$A$270),0),COLUMNS($A$274:$A$274)),"")</f>
        <v/>
      </c>
      <c r="F294" s="445" t="str">
        <f t="array" ref="F294">IFERROR(INDEX($A$171:$B$270,MATCH(LARGE(($B$171:$B$270=F$273)*1/ROW($A$171:$A$270),ROWS($A$274:$A294)),1/ROW($A$171:$A$270),0),COLUMNS($A$274:$A$274)),"")</f>
        <v/>
      </c>
      <c r="G294" s="445" t="str">
        <f t="array" ref="G294">IFERROR(INDEX($A$171:$B$270,MATCH(LARGE(($B$171:$B$270=G$273)*1/ROW($A$171:$A$270),ROWS($A$274:$A294)),1/ROW($A$171:$A$270),0),COLUMNS($A$274:$A$274)),"")</f>
        <v/>
      </c>
      <c r="H294" s="445" t="str">
        <f t="array" ref="H294">IFERROR(INDEX($A$171:$B$270,MATCH(LARGE(($B$171:$B$270=H$273)*1/ROW($A$171:$A$270),ROWS($A$274:$A294)),1/ROW($A$171:$A$270),0),COLUMNS($A$274:$A$274)),"")</f>
        <v/>
      </c>
      <c r="I294" s="445" t="str">
        <f t="array" ref="I294">IFERROR(INDEX($A$171:$B$270,MATCH(LARGE(($B$171:$B$270=I$273)*1/ROW($A$171:$A$270),ROWS($A$274:$A294)),1/ROW($A$171:$A$270),0),COLUMNS($A$274:$A$274)),"")</f>
        <v/>
      </c>
      <c r="J294" s="445" t="str">
        <f t="array" ref="J294">IFERROR(INDEX($A$171:$B$270,MATCH(LARGE(($B$171:$B$270=J$273)*1/ROW($A$171:$A$270),ROWS($A$274:$A294)),1/ROW($A$171:$A$270),0),COLUMNS($A$274:$A$274)),"")</f>
        <v/>
      </c>
      <c r="K294" s="445" t="str">
        <f t="array" ref="K294">IFERROR(INDEX($A$171:$B$270,MATCH(LARGE(($B$171:$B$270=K$273)*1/ROW($A$171:$A$270),ROWS($A$274:$A294)),1/ROW($A$171:$A$270),0),COLUMNS($A$274:$A$274)),"")</f>
        <v/>
      </c>
      <c r="L294" s="445" t="str">
        <f t="array" ref="L294">IFERROR(INDEX($A$171:$B$270,MATCH(LARGE(($B$171:$B$270=L$273)*1/ROW($A$171:$A$270),ROWS($A$274:$A294)),1/ROW($A$171:$A$270),0),COLUMNS($A$274:$A$274)),"")</f>
        <v/>
      </c>
      <c r="M294" s="445" t="str">
        <f t="array" ref="M294">IFERROR(INDEX($A$171:$B$270,MATCH(LARGE(($B$171:$B$270=M$273)*1/ROW($A$171:$A$270),ROWS($A$274:$A294)),1/ROW($A$171:$A$270),0),COLUMNS($A$274:$A$274)),"")</f>
        <v/>
      </c>
      <c r="N294" s="445" t="str">
        <f t="array" ref="N294">IFERROR(INDEX($A$171:$B$270,MATCH(LARGE(($B$171:$B$270=N$273)*1/ROW($A$171:$A$270),ROWS($A$274:$A294)),1/ROW($A$171:$A$270),0),COLUMNS($A$274:$A$274)),"")</f>
        <v/>
      </c>
      <c r="O294" s="445" t="str">
        <f t="array" ref="O294">IFERROR(INDEX($A$171:$B$270,MATCH(LARGE(($B$171:$B$270=O$273)*1/ROW($A$171:$A$270),ROWS($A$274:$A294)),1/ROW($A$171:$A$270),0),COLUMNS($A$274:$A$274)),"")</f>
        <v/>
      </c>
      <c r="P294" s="445" t="str">
        <f t="array" ref="P294">IFERROR(INDEX($A$171:$B$270,MATCH(LARGE(($B$171:$B$270=P$273)*1/ROW($A$171:$A$270),ROWS($A$274:$A294)),1/ROW($A$171:$A$270),0),COLUMNS($A$274:$A$274)),"")</f>
        <v/>
      </c>
      <c r="Q294" s="445" t="str">
        <f t="array" ref="Q294">IFERROR(INDEX($A$171:$B$270,MATCH(LARGE(($B$171:$B$270=Q$273)*1/ROW($A$171:$A$270),ROWS($A$274:$A294)),1/ROW($A$171:$A$270),0),COLUMNS($A$274:$A$274)),"")</f>
        <v/>
      </c>
      <c r="R294" s="445" t="str">
        <f t="array" ref="R294">IFERROR(INDEX($A$171:$B$270,MATCH(LARGE(($B$171:$B$270=R$273)*1/ROW($A$171:$A$270),ROWS($A$274:$A294)),1/ROW($A$171:$A$270),0),COLUMNS($A$274:$A$274)),"")</f>
        <v/>
      </c>
      <c r="S294" s="445" t="str">
        <f t="array" ref="S294">IFERROR(INDEX($A$171:$B$270,MATCH(LARGE(($B$171:$B$270=S$273)*1/ROW($A$171:$A$270),ROWS($A$274:$A294)),1/ROW($A$171:$A$270),0),COLUMNS($A$274:$A$274)),"")</f>
        <v/>
      </c>
      <c r="T294" s="445" t="str">
        <f t="array" ref="T294">IFERROR(INDEX($A$171:$B$270,MATCH(LARGE(($B$171:$B$270=T$273)*1/ROW($A$171:$A$270),ROWS($A$274:$A294)),1/ROW($A$171:$A$270),0),COLUMNS($A$274:$A$274)),"")</f>
        <v/>
      </c>
      <c r="U294" s="445" t="str">
        <f t="array" ref="U294">IFERROR(INDEX($A$171:$B$270,MATCH(LARGE(($B$171:$B$270=U$273)*1/ROW($A$171:$A$270),ROWS($A$274:$A294)),1/ROW($A$171:$A$270),0),COLUMNS($A$274:$A$274)),"")</f>
        <v/>
      </c>
      <c r="V294" s="453" t="str">
        <f t="array" ref="V294">IFERROR(INDEX($A$171:$B$270,MATCH(LARGE(($B$171:$B$270=V$273)*1/ROW($A$171:$A$270),ROWS($A$274:$A294)),1/ROW($A$171:$A$270),0),COLUMNS($A$274:$A$274)),"")</f>
        <v/>
      </c>
      <c r="W294" s="445" t="str">
        <f t="array" ref="W294">IFERROR(INDEX($A$171:$B$270,MATCH(LARGE(($B$171:$B$270=W$273)*1/ROW($A$171:$A$270),ROWS($A$274:$A294)),1/ROW($A$171:$A$270),0),COLUMNS($A$274:$A$274)),"")</f>
        <v/>
      </c>
      <c r="X294" s="445" t="str">
        <f t="array" ref="X294">IFERROR(INDEX($A$171:$B$270,MATCH(LARGE(($B$171:$B$270=X$273)*1/ROW($A$171:$A$270),ROWS($A$274:$A294)),1/ROW($A$171:$A$270),0),COLUMNS($A$274:$A$274)),"")</f>
        <v/>
      </c>
      <c r="Y294" s="445" t="str">
        <f t="array" ref="Y294">IFERROR(INDEX($A$171:$B$270,MATCH(LARGE(($B$171:$B$270=Y$273)*1/ROW($A$171:$A$270),ROWS($A$274:$A294)),1/ROW($A$171:$A$270),0),COLUMNS($A$274:$A$274)),"")</f>
        <v/>
      </c>
      <c r="Z294" s="445" t="str">
        <f t="array" ref="Z294">IFERROR(INDEX($A$171:$B$270,MATCH(LARGE(($B$171:$B$270=Z$273)*1/ROW($A$171:$A$270),ROWS($A$274:$A294)),1/ROW($A$171:$A$270),0),COLUMNS($A$274:$A$274)),"")</f>
        <v/>
      </c>
      <c r="AA294" s="445" t="str">
        <f t="array" ref="AA294">IFERROR(INDEX($A$171:$B$270,MATCH(LARGE(($B$171:$B$270=AA$273)*1/ROW($A$171:$A$270),ROWS($A$274:$A294)),1/ROW($A$171:$A$270),0),COLUMNS($A$274:$A$274)),"")</f>
        <v/>
      </c>
      <c r="AB294" s="445" t="str">
        <f t="array" ref="AB294">IFERROR(INDEX($A$171:$B$270,MATCH(LARGE(($B$171:$B$270=AB$273)*1/ROW($A$171:$A$270),ROWS($A$274:$A294)),1/ROW($A$171:$A$270),0),COLUMNS($A$274:$A$274)),"")</f>
        <v/>
      </c>
      <c r="AC294" s="445" t="str">
        <f t="array" ref="AC294">IFERROR(INDEX($A$171:$B$270,MATCH(LARGE(($B$171:$B$270=AC$273)*1/ROW($A$171:$A$270),ROWS($A$274:$A294)),1/ROW($A$171:$A$270),0),COLUMNS($A$274:$A$274)),"")</f>
        <v/>
      </c>
      <c r="AD294" s="445" t="str">
        <f t="array" ref="AD294">IFERROR(INDEX($A$171:$B$270,MATCH(LARGE(($B$171:$B$270=AD$273)*1/ROW($A$171:$A$270),ROWS($A$274:$A294)),1/ROW($A$171:$A$270),0),COLUMNS($A$274:$A$274)),"")</f>
        <v/>
      </c>
      <c r="AE294" s="445" t="str">
        <f t="array" ref="AE294">IFERROR(INDEX($A$171:$B$270,MATCH(LARGE(($B$171:$B$270=AE$273)*1/ROW($A$171:$A$270),ROWS($A$274:$A294)),1/ROW($A$171:$A$270),0),COLUMNS($A$274:$A$274)),"")</f>
        <v/>
      </c>
      <c r="AF294" s="445" t="str">
        <f t="array" ref="AF294">IFERROR(INDEX($A$171:$B$270,MATCH(LARGE(($B$171:$B$270=AF$273)*1/ROW($A$171:$A$270),ROWS($A$274:$A294)),1/ROW($A$171:$A$270),0),COLUMNS($A$274:$A$274)),"")</f>
        <v/>
      </c>
      <c r="AG294" s="454" t="str">
        <f t="array" ref="AG294">IFERROR(INDEX($A$171:$B$270,MATCH(LARGE(($B$171:$B$270=AG$273)*1/ROW($A$171:$A$270),ROWS($A$274:$A294)),1/ROW($A$171:$A$270),0),COLUMNS($A$274:$A$274)),"")</f>
        <v/>
      </c>
      <c r="AH294" s="445" t="str">
        <f t="array" ref="AH294">IFERROR(INDEX($A$171:$F$270,MATCH(LARGE(($D$171:$D$270=AH$273)*1/ROW($A$171:$A$270),ROWS($A$274:$A294)),1/ROW($A$171:$A$270),0),COLUMNS($A$274:$A$274)),"")</f>
        <v/>
      </c>
      <c r="AI294" s="445" t="str">
        <f t="array" ref="AI294">IFERROR(INDEX($A$171:$F$270,MATCH(LARGE(($D$171:$D$270=AI$273)*1/ROW($A$171:$A$270),ROWS($A$274:$A294)),1/ROW($A$171:$A$270),0),COLUMNS($A$274:$A$274)),"")</f>
        <v/>
      </c>
      <c r="AJ294" s="445" t="str">
        <f t="array" ref="AJ294">IFERROR(INDEX($A$171:$F$270,MATCH(LARGE(($D$171:$D$270=AJ$273)*1/ROW($A$171:$A$270),ROWS($A$274:$A294)),1/ROW($A$171:$A$270),0),COLUMNS($A$274:$A$274)),"")</f>
        <v/>
      </c>
      <c r="AK294" s="445" t="str">
        <f t="array" ref="AK294">IFERROR(INDEX($A$171:$F$270,MATCH(LARGE(($E$171:$E$270=AK$273)*1/ROW($A$171:$A$270),ROWS($A$274:$A294)),1/ROW($A$171:$A$270),0),COLUMNS($A$274:$A$274)),"")</f>
        <v/>
      </c>
      <c r="AL294" s="445" t="str">
        <f t="array" ref="AL294">IFERROR(INDEX($A$171:$F$270,MATCH(LARGE(($E$171:$E$270=AL$273)*1/ROW($A$171:$A$270),ROWS($A$274:$A294)),1/ROW($A$171:$A$270),0),COLUMNS($A$274:$A$274)),"")</f>
        <v/>
      </c>
      <c r="AM294" s="445" t="str">
        <f t="array" ref="AM294">IFERROR(INDEX($A$171:$F$270,MATCH(LARGE(($E$171:$E$270=AM$273)*1/ROW($A$171:$A$270),ROWS($A$274:$A294)),1/ROW($A$171:$A$270),0),COLUMNS($A$274:$A$274)),"")</f>
        <v/>
      </c>
      <c r="AN294" s="445" t="str">
        <f t="array" ref="AN294">IFERROR(INDEX($A$171:$F$270,MATCH(LARGE(($F$171:$F$270=AN$273)*1/ROW($A$171:$A$270),ROWS($A$274:$A294)),1/ROW($A$171:$A$270),0),COLUMNS($A$274:$A$274)),"")</f>
        <v/>
      </c>
      <c r="AO294" s="445" t="str">
        <f t="array" ref="AO294">IFERROR(INDEX($A$171:$F$270,MATCH(LARGE(($F$171:$F$270=AO$273)*1/ROW($A$171:$A$270),ROWS($A$274:$A294)),1/ROW($A$171:$A$270),0),COLUMNS($A$274:$A$274)),"")</f>
        <v/>
      </c>
      <c r="AP294" s="445" t="str">
        <f t="array" ref="AP294">IFERROR(INDEX($A$171:$F$270,MATCH(LARGE(($F$171:$F$270=AP$273)*1/ROW($A$171:$A$270),ROWS($A$274:$A294)),1/ROW($A$171:$A$270),0),COLUMNS($A$274:$A$274)),"")</f>
        <v/>
      </c>
      <c r="AQ294" s="445" t="str">
        <f t="array" ref="AQ294">IFERROR(INDEX($A$171:$F$270,MATCH(LARGE(($F$171:$F$270=AQ$273)*1/ROW($A$171:$A$270),ROWS($A$274:$A294)),1/ROW($A$171:$A$270),0),COLUMNS($A$274:$A$274)),"")</f>
        <v/>
      </c>
      <c r="AR294" s="445" t="str">
        <f t="array" ref="AR294">IFERROR(INDEX($A$171:$B$270,MATCH(LARGE(($B$171:$B$270=AR$273)*1/ROW($A$171:$A$270),ROWS($A$274:$A294)),1/ROW($A$171:$A$270),0),COLUMNS($A$274:$A$274)),"")</f>
        <v/>
      </c>
      <c r="AS294" s="445" t="str">
        <f t="shared" si="94"/>
        <v/>
      </c>
      <c r="AT294" s="445" t="str">
        <f t="shared" si="95"/>
        <v/>
      </c>
      <c r="AU294" s="445" t="str">
        <f t="shared" si="96"/>
        <v/>
      </c>
      <c r="BE294" s="435"/>
      <c r="BK294" s="50"/>
      <c r="BM294" s="118"/>
      <c r="EE294" s="435"/>
    </row>
    <row r="295" spans="1:135" hidden="1">
      <c r="A295" s="445" t="str">
        <f t="array" ref="A295">IFERROR(INDEX($A$171:$B$270,MATCH(LARGE(($B$171:$B$270=A$273)*1/ROW($A$171:$A$270),ROWS($A$274:$A295)),1/ROW($A$171:$A$270),0),COLUMNS($A$274:$A$274)),"")</f>
        <v/>
      </c>
      <c r="B295" s="445" t="str">
        <f t="array" ref="B295">IFERROR(INDEX($A$171:$B$270,MATCH(LARGE(($B$171:$B$270=B$273)*1/ROW($A$171:$A$270),ROWS($A$274:$A295)),1/ROW($A$171:$A$270),0),COLUMNS($A$274:$A$274)),"")</f>
        <v/>
      </c>
      <c r="C295" s="444" t="str">
        <f t="array" ref="C295">IFERROR(INDEX($A$171:$B$270,MATCH(LARGE(($B$171:$B$270=C$273)*1/ROW($A$171:$A$270),ROWS($A$274:$A295)),1/ROW($A$171:$A$270),0),COLUMNS($A$274:$A$274)),"")</f>
        <v/>
      </c>
      <c r="D295" s="445" t="str">
        <f t="array" ref="D295">IFERROR(INDEX($A$171:$B$270,MATCH(LARGE(($B$171:$B$270=D$273)*1/ROW($A$171:$A$270),ROWS($A$274:$A295)),1/ROW($A$171:$A$270),0),COLUMNS($A$274:$A$274)),"")</f>
        <v/>
      </c>
      <c r="E295" s="445" t="str">
        <f t="array" ref="E295">IFERROR(INDEX($A$171:$B$270,MATCH(LARGE(($B$171:$B$270=E$273)*1/ROW($A$171:$A$270),ROWS($A$274:$A295)),1/ROW($A$171:$A$270),0),COLUMNS($A$274:$A$274)),"")</f>
        <v/>
      </c>
      <c r="F295" s="445" t="str">
        <f t="array" ref="F295">IFERROR(INDEX($A$171:$B$270,MATCH(LARGE(($B$171:$B$270=F$273)*1/ROW($A$171:$A$270),ROWS($A$274:$A295)),1/ROW($A$171:$A$270),0),COLUMNS($A$274:$A$274)),"")</f>
        <v/>
      </c>
      <c r="G295" s="445" t="str">
        <f t="array" ref="G295">IFERROR(INDEX($A$171:$B$270,MATCH(LARGE(($B$171:$B$270=G$273)*1/ROW($A$171:$A$270),ROWS($A$274:$A295)),1/ROW($A$171:$A$270),0),COLUMNS($A$274:$A$274)),"")</f>
        <v/>
      </c>
      <c r="H295" s="445" t="str">
        <f t="array" ref="H295">IFERROR(INDEX($A$171:$B$270,MATCH(LARGE(($B$171:$B$270=H$273)*1/ROW($A$171:$A$270),ROWS($A$274:$A295)),1/ROW($A$171:$A$270),0),COLUMNS($A$274:$A$274)),"")</f>
        <v/>
      </c>
      <c r="I295" s="445" t="str">
        <f t="array" ref="I295">IFERROR(INDEX($A$171:$B$270,MATCH(LARGE(($B$171:$B$270=I$273)*1/ROW($A$171:$A$270),ROWS($A$274:$A295)),1/ROW($A$171:$A$270),0),COLUMNS($A$274:$A$274)),"")</f>
        <v/>
      </c>
      <c r="J295" s="445" t="str">
        <f t="array" ref="J295">IFERROR(INDEX($A$171:$B$270,MATCH(LARGE(($B$171:$B$270=J$273)*1/ROW($A$171:$A$270),ROWS($A$274:$A295)),1/ROW($A$171:$A$270),0),COLUMNS($A$274:$A$274)),"")</f>
        <v/>
      </c>
      <c r="K295" s="445" t="str">
        <f t="array" ref="K295">IFERROR(INDEX($A$171:$B$270,MATCH(LARGE(($B$171:$B$270=K$273)*1/ROW($A$171:$A$270),ROWS($A$274:$A295)),1/ROW($A$171:$A$270),0),COLUMNS($A$274:$A$274)),"")</f>
        <v/>
      </c>
      <c r="L295" s="445" t="str">
        <f t="array" ref="L295">IFERROR(INDEX($A$171:$B$270,MATCH(LARGE(($B$171:$B$270=L$273)*1/ROW($A$171:$A$270),ROWS($A$274:$A295)),1/ROW($A$171:$A$270),0),COLUMNS($A$274:$A$274)),"")</f>
        <v/>
      </c>
      <c r="M295" s="445" t="str">
        <f t="array" ref="M295">IFERROR(INDEX($A$171:$B$270,MATCH(LARGE(($B$171:$B$270=M$273)*1/ROW($A$171:$A$270),ROWS($A$274:$A295)),1/ROW($A$171:$A$270),0),COLUMNS($A$274:$A$274)),"")</f>
        <v/>
      </c>
      <c r="N295" s="445" t="str">
        <f t="array" ref="N295">IFERROR(INDEX($A$171:$B$270,MATCH(LARGE(($B$171:$B$270=N$273)*1/ROW($A$171:$A$270),ROWS($A$274:$A295)),1/ROW($A$171:$A$270),0),COLUMNS($A$274:$A$274)),"")</f>
        <v/>
      </c>
      <c r="O295" s="445" t="str">
        <f t="array" ref="O295">IFERROR(INDEX($A$171:$B$270,MATCH(LARGE(($B$171:$B$270=O$273)*1/ROW($A$171:$A$270),ROWS($A$274:$A295)),1/ROW($A$171:$A$270),0),COLUMNS($A$274:$A$274)),"")</f>
        <v/>
      </c>
      <c r="P295" s="445" t="str">
        <f t="array" ref="P295">IFERROR(INDEX($A$171:$B$270,MATCH(LARGE(($B$171:$B$270=P$273)*1/ROW($A$171:$A$270),ROWS($A$274:$A295)),1/ROW($A$171:$A$270),0),COLUMNS($A$274:$A$274)),"")</f>
        <v/>
      </c>
      <c r="Q295" s="445" t="str">
        <f t="array" ref="Q295">IFERROR(INDEX($A$171:$B$270,MATCH(LARGE(($B$171:$B$270=Q$273)*1/ROW($A$171:$A$270),ROWS($A$274:$A295)),1/ROW($A$171:$A$270),0),COLUMNS($A$274:$A$274)),"")</f>
        <v/>
      </c>
      <c r="R295" s="445" t="str">
        <f t="array" ref="R295">IFERROR(INDEX($A$171:$B$270,MATCH(LARGE(($B$171:$B$270=R$273)*1/ROW($A$171:$A$270),ROWS($A$274:$A295)),1/ROW($A$171:$A$270),0),COLUMNS($A$274:$A$274)),"")</f>
        <v/>
      </c>
      <c r="S295" s="445" t="str">
        <f t="array" ref="S295">IFERROR(INDEX($A$171:$B$270,MATCH(LARGE(($B$171:$B$270=S$273)*1/ROW($A$171:$A$270),ROWS($A$274:$A295)),1/ROW($A$171:$A$270),0),COLUMNS($A$274:$A$274)),"")</f>
        <v/>
      </c>
      <c r="T295" s="445" t="str">
        <f t="array" ref="T295">IFERROR(INDEX($A$171:$B$270,MATCH(LARGE(($B$171:$B$270=T$273)*1/ROW($A$171:$A$270),ROWS($A$274:$A295)),1/ROW($A$171:$A$270),0),COLUMNS($A$274:$A$274)),"")</f>
        <v/>
      </c>
      <c r="U295" s="445" t="str">
        <f t="array" ref="U295">IFERROR(INDEX($A$171:$B$270,MATCH(LARGE(($B$171:$B$270=U$273)*1/ROW($A$171:$A$270),ROWS($A$274:$A295)),1/ROW($A$171:$A$270),0),COLUMNS($A$274:$A$274)),"")</f>
        <v/>
      </c>
      <c r="V295" s="453" t="str">
        <f t="array" ref="V295">IFERROR(INDEX($A$171:$B$270,MATCH(LARGE(($B$171:$B$270=V$273)*1/ROW($A$171:$A$270),ROWS($A$274:$A295)),1/ROW($A$171:$A$270),0),COLUMNS($A$274:$A$274)),"")</f>
        <v/>
      </c>
      <c r="W295" s="445" t="str">
        <f t="array" ref="W295">IFERROR(INDEX($A$171:$B$270,MATCH(LARGE(($B$171:$B$270=W$273)*1/ROW($A$171:$A$270),ROWS($A$274:$A295)),1/ROW($A$171:$A$270),0),COLUMNS($A$274:$A$274)),"")</f>
        <v/>
      </c>
      <c r="X295" s="445" t="str">
        <f t="array" ref="X295">IFERROR(INDEX($A$171:$B$270,MATCH(LARGE(($B$171:$B$270=X$273)*1/ROW($A$171:$A$270),ROWS($A$274:$A295)),1/ROW($A$171:$A$270),0),COLUMNS($A$274:$A$274)),"")</f>
        <v/>
      </c>
      <c r="Y295" s="445" t="str">
        <f t="array" ref="Y295">IFERROR(INDEX($A$171:$B$270,MATCH(LARGE(($B$171:$B$270=Y$273)*1/ROW($A$171:$A$270),ROWS($A$274:$A295)),1/ROW($A$171:$A$270),0),COLUMNS($A$274:$A$274)),"")</f>
        <v/>
      </c>
      <c r="Z295" s="445" t="str">
        <f t="array" ref="Z295">IFERROR(INDEX($A$171:$B$270,MATCH(LARGE(($B$171:$B$270=Z$273)*1/ROW($A$171:$A$270),ROWS($A$274:$A295)),1/ROW($A$171:$A$270),0),COLUMNS($A$274:$A$274)),"")</f>
        <v/>
      </c>
      <c r="AA295" s="445" t="str">
        <f t="array" ref="AA295">IFERROR(INDEX($A$171:$B$270,MATCH(LARGE(($B$171:$B$270=AA$273)*1/ROW($A$171:$A$270),ROWS($A$274:$A295)),1/ROW($A$171:$A$270),0),COLUMNS($A$274:$A$274)),"")</f>
        <v/>
      </c>
      <c r="AB295" s="445" t="str">
        <f t="array" ref="AB295">IFERROR(INDEX($A$171:$B$270,MATCH(LARGE(($B$171:$B$270=AB$273)*1/ROW($A$171:$A$270),ROWS($A$274:$A295)),1/ROW($A$171:$A$270),0),COLUMNS($A$274:$A$274)),"")</f>
        <v/>
      </c>
      <c r="AC295" s="445" t="str">
        <f t="array" ref="AC295">IFERROR(INDEX($A$171:$B$270,MATCH(LARGE(($B$171:$B$270=AC$273)*1/ROW($A$171:$A$270),ROWS($A$274:$A295)),1/ROW($A$171:$A$270),0),COLUMNS($A$274:$A$274)),"")</f>
        <v/>
      </c>
      <c r="AD295" s="445" t="str">
        <f t="array" ref="AD295">IFERROR(INDEX($A$171:$B$270,MATCH(LARGE(($B$171:$B$270=AD$273)*1/ROW($A$171:$A$270),ROWS($A$274:$A295)),1/ROW($A$171:$A$270),0),COLUMNS($A$274:$A$274)),"")</f>
        <v/>
      </c>
      <c r="AE295" s="445" t="str">
        <f t="array" ref="AE295">IFERROR(INDEX($A$171:$B$270,MATCH(LARGE(($B$171:$B$270=AE$273)*1/ROW($A$171:$A$270),ROWS($A$274:$A295)),1/ROW($A$171:$A$270),0),COLUMNS($A$274:$A$274)),"")</f>
        <v/>
      </c>
      <c r="AF295" s="445" t="str">
        <f t="array" ref="AF295">IFERROR(INDEX($A$171:$B$270,MATCH(LARGE(($B$171:$B$270=AF$273)*1/ROW($A$171:$A$270),ROWS($A$274:$A295)),1/ROW($A$171:$A$270),0),COLUMNS($A$274:$A$274)),"")</f>
        <v/>
      </c>
      <c r="AG295" s="454" t="str">
        <f t="array" ref="AG295">IFERROR(INDEX($A$171:$B$270,MATCH(LARGE(($B$171:$B$270=AG$273)*1/ROW($A$171:$A$270),ROWS($A$274:$A295)),1/ROW($A$171:$A$270),0),COLUMNS($A$274:$A$274)),"")</f>
        <v/>
      </c>
      <c r="AH295" s="445" t="str">
        <f t="array" ref="AH295">IFERROR(INDEX($A$171:$F$270,MATCH(LARGE(($D$171:$D$270=AH$273)*1/ROW($A$171:$A$270),ROWS($A$274:$A295)),1/ROW($A$171:$A$270),0),COLUMNS($A$274:$A$274)),"")</f>
        <v/>
      </c>
      <c r="AI295" s="445" t="str">
        <f t="array" ref="AI295">IFERROR(INDEX($A$171:$F$270,MATCH(LARGE(($D$171:$D$270=AI$273)*1/ROW($A$171:$A$270),ROWS($A$274:$A295)),1/ROW($A$171:$A$270),0),COLUMNS($A$274:$A$274)),"")</f>
        <v/>
      </c>
      <c r="AJ295" s="445" t="str">
        <f t="array" ref="AJ295">IFERROR(INDEX($A$171:$F$270,MATCH(LARGE(($D$171:$D$270=AJ$273)*1/ROW($A$171:$A$270),ROWS($A$274:$A295)),1/ROW($A$171:$A$270),0),COLUMNS($A$274:$A$274)),"")</f>
        <v/>
      </c>
      <c r="AK295" s="445" t="str">
        <f t="array" ref="AK295">IFERROR(INDEX($A$171:$F$270,MATCH(LARGE(($E$171:$E$270=AK$273)*1/ROW($A$171:$A$270),ROWS($A$274:$A295)),1/ROW($A$171:$A$270),0),COLUMNS($A$274:$A$274)),"")</f>
        <v/>
      </c>
      <c r="AL295" s="445" t="str">
        <f t="array" ref="AL295">IFERROR(INDEX($A$171:$F$270,MATCH(LARGE(($E$171:$E$270=AL$273)*1/ROW($A$171:$A$270),ROWS($A$274:$A295)),1/ROW($A$171:$A$270),0),COLUMNS($A$274:$A$274)),"")</f>
        <v/>
      </c>
      <c r="AM295" s="445" t="str">
        <f t="array" ref="AM295">IFERROR(INDEX($A$171:$F$270,MATCH(LARGE(($E$171:$E$270=AM$273)*1/ROW($A$171:$A$270),ROWS($A$274:$A295)),1/ROW($A$171:$A$270),0),COLUMNS($A$274:$A$274)),"")</f>
        <v/>
      </c>
      <c r="AN295" s="445" t="str">
        <f t="array" ref="AN295">IFERROR(INDEX($A$171:$F$270,MATCH(LARGE(($F$171:$F$270=AN$273)*1/ROW($A$171:$A$270),ROWS($A$274:$A295)),1/ROW($A$171:$A$270),0),COLUMNS($A$274:$A$274)),"")</f>
        <v/>
      </c>
      <c r="AO295" s="445" t="str">
        <f t="array" ref="AO295">IFERROR(INDEX($A$171:$F$270,MATCH(LARGE(($F$171:$F$270=AO$273)*1/ROW($A$171:$A$270),ROWS($A$274:$A295)),1/ROW($A$171:$A$270),0),COLUMNS($A$274:$A$274)),"")</f>
        <v/>
      </c>
      <c r="AP295" s="445" t="str">
        <f t="array" ref="AP295">IFERROR(INDEX($A$171:$F$270,MATCH(LARGE(($F$171:$F$270=AP$273)*1/ROW($A$171:$A$270),ROWS($A$274:$A295)),1/ROW($A$171:$A$270),0),COLUMNS($A$274:$A$274)),"")</f>
        <v/>
      </c>
      <c r="AQ295" s="445" t="str">
        <f t="array" ref="AQ295">IFERROR(INDEX($A$171:$F$270,MATCH(LARGE(($F$171:$F$270=AQ$273)*1/ROW($A$171:$A$270),ROWS($A$274:$A295)),1/ROW($A$171:$A$270),0),COLUMNS($A$274:$A$274)),"")</f>
        <v/>
      </c>
      <c r="AR295" s="445" t="str">
        <f t="array" ref="AR295">IFERROR(INDEX($A$171:$B$270,MATCH(LARGE(($B$171:$B$270=AR$273)*1/ROW($A$171:$A$270),ROWS($A$274:$A295)),1/ROW($A$171:$A$270),0),COLUMNS($A$274:$A$274)),"")</f>
        <v/>
      </c>
      <c r="AS295" s="445" t="str">
        <f t="shared" si="94"/>
        <v/>
      </c>
      <c r="AT295" s="445" t="str">
        <f t="shared" si="95"/>
        <v/>
      </c>
      <c r="AU295" s="445" t="str">
        <f t="shared" si="96"/>
        <v/>
      </c>
      <c r="BE295" s="435"/>
      <c r="BK295" s="50"/>
      <c r="BM295" s="118"/>
      <c r="EE295" s="435"/>
    </row>
    <row r="296" spans="1:135" hidden="1">
      <c r="A296" s="445" t="str">
        <f t="array" ref="A296">IFERROR(INDEX($A$171:$B$270,MATCH(LARGE(($B$171:$B$270=A$273)*1/ROW($A$171:$A$270),ROWS($A$274:$A296)),1/ROW($A$171:$A$270),0),COLUMNS($A$274:$A$274)),"")</f>
        <v/>
      </c>
      <c r="B296" s="445" t="str">
        <f t="array" ref="B296">IFERROR(INDEX($A$171:$B$270,MATCH(LARGE(($B$171:$B$270=B$273)*1/ROW($A$171:$A$270),ROWS($A$274:$A296)),1/ROW($A$171:$A$270),0),COLUMNS($A$274:$A$274)),"")</f>
        <v/>
      </c>
      <c r="C296" s="444" t="str">
        <f t="array" ref="C296">IFERROR(INDEX($A$171:$B$270,MATCH(LARGE(($B$171:$B$270=C$273)*1/ROW($A$171:$A$270),ROWS($A$274:$A296)),1/ROW($A$171:$A$270),0),COLUMNS($A$274:$A$274)),"")</f>
        <v/>
      </c>
      <c r="D296" s="445" t="str">
        <f t="array" ref="D296">IFERROR(INDEX($A$171:$B$270,MATCH(LARGE(($B$171:$B$270=D$273)*1/ROW($A$171:$A$270),ROWS($A$274:$A296)),1/ROW($A$171:$A$270),0),COLUMNS($A$274:$A$274)),"")</f>
        <v/>
      </c>
      <c r="E296" s="445" t="str">
        <f t="array" ref="E296">IFERROR(INDEX($A$171:$B$270,MATCH(LARGE(($B$171:$B$270=E$273)*1/ROW($A$171:$A$270),ROWS($A$274:$A296)),1/ROW($A$171:$A$270),0),COLUMNS($A$274:$A$274)),"")</f>
        <v/>
      </c>
      <c r="F296" s="445" t="str">
        <f t="array" ref="F296">IFERROR(INDEX($A$171:$B$270,MATCH(LARGE(($B$171:$B$270=F$273)*1/ROW($A$171:$A$270),ROWS($A$274:$A296)),1/ROW($A$171:$A$270),0),COLUMNS($A$274:$A$274)),"")</f>
        <v/>
      </c>
      <c r="G296" s="445" t="str">
        <f t="array" ref="G296">IFERROR(INDEX($A$171:$B$270,MATCH(LARGE(($B$171:$B$270=G$273)*1/ROW($A$171:$A$270),ROWS($A$274:$A296)),1/ROW($A$171:$A$270),0),COLUMNS($A$274:$A$274)),"")</f>
        <v/>
      </c>
      <c r="H296" s="445" t="str">
        <f t="array" ref="H296">IFERROR(INDEX($A$171:$B$270,MATCH(LARGE(($B$171:$B$270=H$273)*1/ROW($A$171:$A$270),ROWS($A$274:$A296)),1/ROW($A$171:$A$270),0),COLUMNS($A$274:$A$274)),"")</f>
        <v/>
      </c>
      <c r="I296" s="445" t="str">
        <f t="array" ref="I296">IFERROR(INDEX($A$171:$B$270,MATCH(LARGE(($B$171:$B$270=I$273)*1/ROW($A$171:$A$270),ROWS($A$274:$A296)),1/ROW($A$171:$A$270),0),COLUMNS($A$274:$A$274)),"")</f>
        <v/>
      </c>
      <c r="J296" s="445" t="str">
        <f t="array" ref="J296">IFERROR(INDEX($A$171:$B$270,MATCH(LARGE(($B$171:$B$270=J$273)*1/ROW($A$171:$A$270),ROWS($A$274:$A296)),1/ROW($A$171:$A$270),0),COLUMNS($A$274:$A$274)),"")</f>
        <v/>
      </c>
      <c r="K296" s="445" t="str">
        <f t="array" ref="K296">IFERROR(INDEX($A$171:$B$270,MATCH(LARGE(($B$171:$B$270=K$273)*1/ROW($A$171:$A$270),ROWS($A$274:$A296)),1/ROW($A$171:$A$270),0),COLUMNS($A$274:$A$274)),"")</f>
        <v/>
      </c>
      <c r="L296" s="445" t="str">
        <f t="array" ref="L296">IFERROR(INDEX($A$171:$B$270,MATCH(LARGE(($B$171:$B$270=L$273)*1/ROW($A$171:$A$270),ROWS($A$274:$A296)),1/ROW($A$171:$A$270),0),COLUMNS($A$274:$A$274)),"")</f>
        <v/>
      </c>
      <c r="M296" s="445" t="str">
        <f t="array" ref="M296">IFERROR(INDEX($A$171:$B$270,MATCH(LARGE(($B$171:$B$270=M$273)*1/ROW($A$171:$A$270),ROWS($A$274:$A296)),1/ROW($A$171:$A$270),0),COLUMNS($A$274:$A$274)),"")</f>
        <v/>
      </c>
      <c r="N296" s="445" t="str">
        <f t="array" ref="N296">IFERROR(INDEX($A$171:$B$270,MATCH(LARGE(($B$171:$B$270=N$273)*1/ROW($A$171:$A$270),ROWS($A$274:$A296)),1/ROW($A$171:$A$270),0),COLUMNS($A$274:$A$274)),"")</f>
        <v/>
      </c>
      <c r="O296" s="445" t="str">
        <f t="array" ref="O296">IFERROR(INDEX($A$171:$B$270,MATCH(LARGE(($B$171:$B$270=O$273)*1/ROW($A$171:$A$270),ROWS($A$274:$A296)),1/ROW($A$171:$A$270),0),COLUMNS($A$274:$A$274)),"")</f>
        <v/>
      </c>
      <c r="P296" s="445" t="str">
        <f t="array" ref="P296">IFERROR(INDEX($A$171:$B$270,MATCH(LARGE(($B$171:$B$270=P$273)*1/ROW($A$171:$A$270),ROWS($A$274:$A296)),1/ROW($A$171:$A$270),0),COLUMNS($A$274:$A$274)),"")</f>
        <v/>
      </c>
      <c r="Q296" s="445" t="str">
        <f t="array" ref="Q296">IFERROR(INDEX($A$171:$B$270,MATCH(LARGE(($B$171:$B$270=Q$273)*1/ROW($A$171:$A$270),ROWS($A$274:$A296)),1/ROW($A$171:$A$270),0),COLUMNS($A$274:$A$274)),"")</f>
        <v/>
      </c>
      <c r="R296" s="445" t="str">
        <f t="array" ref="R296">IFERROR(INDEX($A$171:$B$270,MATCH(LARGE(($B$171:$B$270=R$273)*1/ROW($A$171:$A$270),ROWS($A$274:$A296)),1/ROW($A$171:$A$270),0),COLUMNS($A$274:$A$274)),"")</f>
        <v/>
      </c>
      <c r="S296" s="445" t="str">
        <f t="array" ref="S296">IFERROR(INDEX($A$171:$B$270,MATCH(LARGE(($B$171:$B$270=S$273)*1/ROW($A$171:$A$270),ROWS($A$274:$A296)),1/ROW($A$171:$A$270),0),COLUMNS($A$274:$A$274)),"")</f>
        <v/>
      </c>
      <c r="T296" s="445" t="str">
        <f t="array" ref="T296">IFERROR(INDEX($A$171:$B$270,MATCH(LARGE(($B$171:$B$270=T$273)*1/ROW($A$171:$A$270),ROWS($A$274:$A296)),1/ROW($A$171:$A$270),0),COLUMNS($A$274:$A$274)),"")</f>
        <v/>
      </c>
      <c r="U296" s="445" t="str">
        <f t="array" ref="U296">IFERROR(INDEX($A$171:$B$270,MATCH(LARGE(($B$171:$B$270=U$273)*1/ROW($A$171:$A$270),ROWS($A$274:$A296)),1/ROW($A$171:$A$270),0),COLUMNS($A$274:$A$274)),"")</f>
        <v/>
      </c>
      <c r="V296" s="453" t="str">
        <f t="array" ref="V296">IFERROR(INDEX($A$171:$B$270,MATCH(LARGE(($B$171:$B$270=V$273)*1/ROW($A$171:$A$270),ROWS($A$274:$A296)),1/ROW($A$171:$A$270),0),COLUMNS($A$274:$A$274)),"")</f>
        <v/>
      </c>
      <c r="W296" s="445" t="str">
        <f t="array" ref="W296">IFERROR(INDEX($A$171:$B$270,MATCH(LARGE(($B$171:$B$270=W$273)*1/ROW($A$171:$A$270),ROWS($A$274:$A296)),1/ROW($A$171:$A$270),0),COLUMNS($A$274:$A$274)),"")</f>
        <v/>
      </c>
      <c r="X296" s="445" t="str">
        <f t="array" ref="X296">IFERROR(INDEX($A$171:$B$270,MATCH(LARGE(($B$171:$B$270=X$273)*1/ROW($A$171:$A$270),ROWS($A$274:$A296)),1/ROW($A$171:$A$270),0),COLUMNS($A$274:$A$274)),"")</f>
        <v/>
      </c>
      <c r="Y296" s="445" t="str">
        <f t="array" ref="Y296">IFERROR(INDEX($A$171:$B$270,MATCH(LARGE(($B$171:$B$270=Y$273)*1/ROW($A$171:$A$270),ROWS($A$274:$A296)),1/ROW($A$171:$A$270),0),COLUMNS($A$274:$A$274)),"")</f>
        <v/>
      </c>
      <c r="Z296" s="445" t="str">
        <f t="array" ref="Z296">IFERROR(INDEX($A$171:$B$270,MATCH(LARGE(($B$171:$B$270=Z$273)*1/ROW($A$171:$A$270),ROWS($A$274:$A296)),1/ROW($A$171:$A$270),0),COLUMNS($A$274:$A$274)),"")</f>
        <v/>
      </c>
      <c r="AA296" s="445" t="str">
        <f t="array" ref="AA296">IFERROR(INDEX($A$171:$B$270,MATCH(LARGE(($B$171:$B$270=AA$273)*1/ROW($A$171:$A$270),ROWS($A$274:$A296)),1/ROW($A$171:$A$270),0),COLUMNS($A$274:$A$274)),"")</f>
        <v/>
      </c>
      <c r="AB296" s="445" t="str">
        <f t="array" ref="AB296">IFERROR(INDEX($A$171:$B$270,MATCH(LARGE(($B$171:$B$270=AB$273)*1/ROW($A$171:$A$270),ROWS($A$274:$A296)),1/ROW($A$171:$A$270),0),COLUMNS($A$274:$A$274)),"")</f>
        <v/>
      </c>
      <c r="AC296" s="445" t="str">
        <f t="array" ref="AC296">IFERROR(INDEX($A$171:$B$270,MATCH(LARGE(($B$171:$B$270=AC$273)*1/ROW($A$171:$A$270),ROWS($A$274:$A296)),1/ROW($A$171:$A$270),0),COLUMNS($A$274:$A$274)),"")</f>
        <v/>
      </c>
      <c r="AD296" s="445" t="str">
        <f t="array" ref="AD296">IFERROR(INDEX($A$171:$B$270,MATCH(LARGE(($B$171:$B$270=AD$273)*1/ROW($A$171:$A$270),ROWS($A$274:$A296)),1/ROW($A$171:$A$270),0),COLUMNS($A$274:$A$274)),"")</f>
        <v/>
      </c>
      <c r="AE296" s="445" t="str">
        <f t="array" ref="AE296">IFERROR(INDEX($A$171:$B$270,MATCH(LARGE(($B$171:$B$270=AE$273)*1/ROW($A$171:$A$270),ROWS($A$274:$A296)),1/ROW($A$171:$A$270),0),COLUMNS($A$274:$A$274)),"")</f>
        <v/>
      </c>
      <c r="AF296" s="445" t="str">
        <f t="array" ref="AF296">IFERROR(INDEX($A$171:$B$270,MATCH(LARGE(($B$171:$B$270=AF$273)*1/ROW($A$171:$A$270),ROWS($A$274:$A296)),1/ROW($A$171:$A$270),0),COLUMNS($A$274:$A$274)),"")</f>
        <v/>
      </c>
      <c r="AG296" s="454" t="str">
        <f t="array" ref="AG296">IFERROR(INDEX($A$171:$B$270,MATCH(LARGE(($B$171:$B$270=AG$273)*1/ROW($A$171:$A$270),ROWS($A$274:$A296)),1/ROW($A$171:$A$270),0),COLUMNS($A$274:$A$274)),"")</f>
        <v/>
      </c>
      <c r="AH296" s="445" t="str">
        <f t="array" ref="AH296">IFERROR(INDEX($A$171:$F$270,MATCH(LARGE(($D$171:$D$270=AH$273)*1/ROW($A$171:$A$270),ROWS($A$274:$A296)),1/ROW($A$171:$A$270),0),COLUMNS($A$274:$A$274)),"")</f>
        <v/>
      </c>
      <c r="AI296" s="445" t="str">
        <f t="array" ref="AI296">IFERROR(INDEX($A$171:$F$270,MATCH(LARGE(($D$171:$D$270=AI$273)*1/ROW($A$171:$A$270),ROWS($A$274:$A296)),1/ROW($A$171:$A$270),0),COLUMNS($A$274:$A$274)),"")</f>
        <v/>
      </c>
      <c r="AJ296" s="445" t="str">
        <f t="array" ref="AJ296">IFERROR(INDEX($A$171:$F$270,MATCH(LARGE(($D$171:$D$270=AJ$273)*1/ROW($A$171:$A$270),ROWS($A$274:$A296)),1/ROW($A$171:$A$270),0),COLUMNS($A$274:$A$274)),"")</f>
        <v/>
      </c>
      <c r="AK296" s="445" t="str">
        <f t="array" ref="AK296">IFERROR(INDEX($A$171:$F$270,MATCH(LARGE(($E$171:$E$270=AK$273)*1/ROW($A$171:$A$270),ROWS($A$274:$A296)),1/ROW($A$171:$A$270),0),COLUMNS($A$274:$A$274)),"")</f>
        <v/>
      </c>
      <c r="AL296" s="445" t="str">
        <f t="array" ref="AL296">IFERROR(INDEX($A$171:$F$270,MATCH(LARGE(($E$171:$E$270=AL$273)*1/ROW($A$171:$A$270),ROWS($A$274:$A296)),1/ROW($A$171:$A$270),0),COLUMNS($A$274:$A$274)),"")</f>
        <v/>
      </c>
      <c r="AM296" s="445" t="str">
        <f t="array" ref="AM296">IFERROR(INDEX($A$171:$F$270,MATCH(LARGE(($E$171:$E$270=AM$273)*1/ROW($A$171:$A$270),ROWS($A$274:$A296)),1/ROW($A$171:$A$270),0),COLUMNS($A$274:$A$274)),"")</f>
        <v/>
      </c>
      <c r="AN296" s="445" t="str">
        <f t="array" ref="AN296">IFERROR(INDEX($A$171:$F$270,MATCH(LARGE(($F$171:$F$270=AN$273)*1/ROW($A$171:$A$270),ROWS($A$274:$A296)),1/ROW($A$171:$A$270),0),COLUMNS($A$274:$A$274)),"")</f>
        <v/>
      </c>
      <c r="AO296" s="445" t="str">
        <f t="array" ref="AO296">IFERROR(INDEX($A$171:$F$270,MATCH(LARGE(($F$171:$F$270=AO$273)*1/ROW($A$171:$A$270),ROWS($A$274:$A296)),1/ROW($A$171:$A$270),0),COLUMNS($A$274:$A$274)),"")</f>
        <v/>
      </c>
      <c r="AP296" s="445" t="str">
        <f t="array" ref="AP296">IFERROR(INDEX($A$171:$F$270,MATCH(LARGE(($F$171:$F$270=AP$273)*1/ROW($A$171:$A$270),ROWS($A$274:$A296)),1/ROW($A$171:$A$270),0),COLUMNS($A$274:$A$274)),"")</f>
        <v/>
      </c>
      <c r="AQ296" s="445" t="str">
        <f t="array" ref="AQ296">IFERROR(INDEX($A$171:$F$270,MATCH(LARGE(($F$171:$F$270=AQ$273)*1/ROW($A$171:$A$270),ROWS($A$274:$A296)),1/ROW($A$171:$A$270),0),COLUMNS($A$274:$A$274)),"")</f>
        <v/>
      </c>
      <c r="AR296" s="445" t="str">
        <f t="array" ref="AR296">IFERROR(INDEX($A$171:$B$270,MATCH(LARGE(($B$171:$B$270=AR$273)*1/ROW($A$171:$A$270),ROWS($A$274:$A296)),1/ROW($A$171:$A$270),0),COLUMNS($A$274:$A$274)),"")</f>
        <v/>
      </c>
      <c r="AS296" s="445" t="str">
        <f t="shared" si="94"/>
        <v/>
      </c>
      <c r="AT296" s="445" t="str">
        <f t="shared" si="95"/>
        <v/>
      </c>
      <c r="AU296" s="445" t="str">
        <f t="shared" si="96"/>
        <v/>
      </c>
      <c r="BE296" s="435"/>
      <c r="BK296" s="50"/>
      <c r="BM296" s="118"/>
      <c r="EE296" s="435"/>
    </row>
    <row r="297" spans="1:135" hidden="1">
      <c r="A297" s="445" t="str">
        <f t="array" ref="A297">IFERROR(INDEX($A$171:$B$270,MATCH(LARGE(($B$171:$B$270=A$273)*1/ROW($A$171:$A$270),ROWS($A$274:$A297)),1/ROW($A$171:$A$270),0),COLUMNS($A$274:$A$274)),"")</f>
        <v/>
      </c>
      <c r="B297" s="445" t="str">
        <f t="array" ref="B297">IFERROR(INDEX($A$171:$B$270,MATCH(LARGE(($B$171:$B$270=B$273)*1/ROW($A$171:$A$270),ROWS($A$274:$A297)),1/ROW($A$171:$A$270),0),COLUMNS($A$274:$A$274)),"")</f>
        <v/>
      </c>
      <c r="C297" s="444" t="str">
        <f t="array" ref="C297">IFERROR(INDEX($A$171:$B$270,MATCH(LARGE(($B$171:$B$270=C$273)*1/ROW($A$171:$A$270),ROWS($A$274:$A297)),1/ROW($A$171:$A$270),0),COLUMNS($A$274:$A$274)),"")</f>
        <v/>
      </c>
      <c r="D297" s="445" t="str">
        <f t="array" ref="D297">IFERROR(INDEX($A$171:$B$270,MATCH(LARGE(($B$171:$B$270=D$273)*1/ROW($A$171:$A$270),ROWS($A$274:$A297)),1/ROW($A$171:$A$270),0),COLUMNS($A$274:$A$274)),"")</f>
        <v/>
      </c>
      <c r="E297" s="445" t="str">
        <f t="array" ref="E297">IFERROR(INDEX($A$171:$B$270,MATCH(LARGE(($B$171:$B$270=E$273)*1/ROW($A$171:$A$270),ROWS($A$274:$A297)),1/ROW($A$171:$A$270),0),COLUMNS($A$274:$A$274)),"")</f>
        <v/>
      </c>
      <c r="F297" s="445" t="str">
        <f t="array" ref="F297">IFERROR(INDEX($A$171:$B$270,MATCH(LARGE(($B$171:$B$270=F$273)*1/ROW($A$171:$A$270),ROWS($A$274:$A297)),1/ROW($A$171:$A$270),0),COLUMNS($A$274:$A$274)),"")</f>
        <v/>
      </c>
      <c r="G297" s="445" t="str">
        <f t="array" ref="G297">IFERROR(INDEX($A$171:$B$270,MATCH(LARGE(($B$171:$B$270=G$273)*1/ROW($A$171:$A$270),ROWS($A$274:$A297)),1/ROW($A$171:$A$270),0),COLUMNS($A$274:$A$274)),"")</f>
        <v/>
      </c>
      <c r="H297" s="445" t="str">
        <f t="array" ref="H297">IFERROR(INDEX($A$171:$B$270,MATCH(LARGE(($B$171:$B$270=H$273)*1/ROW($A$171:$A$270),ROWS($A$274:$A297)),1/ROW($A$171:$A$270),0),COLUMNS($A$274:$A$274)),"")</f>
        <v/>
      </c>
      <c r="I297" s="445" t="str">
        <f t="array" ref="I297">IFERROR(INDEX($A$171:$B$270,MATCH(LARGE(($B$171:$B$270=I$273)*1/ROW($A$171:$A$270),ROWS($A$274:$A297)),1/ROW($A$171:$A$270),0),COLUMNS($A$274:$A$274)),"")</f>
        <v/>
      </c>
      <c r="J297" s="445" t="str">
        <f t="array" ref="J297">IFERROR(INDEX($A$171:$B$270,MATCH(LARGE(($B$171:$B$270=J$273)*1/ROW($A$171:$A$270),ROWS($A$274:$A297)),1/ROW($A$171:$A$270),0),COLUMNS($A$274:$A$274)),"")</f>
        <v/>
      </c>
      <c r="K297" s="445" t="str">
        <f t="array" ref="K297">IFERROR(INDEX($A$171:$B$270,MATCH(LARGE(($B$171:$B$270=K$273)*1/ROW($A$171:$A$270),ROWS($A$274:$A297)),1/ROW($A$171:$A$270),0),COLUMNS($A$274:$A$274)),"")</f>
        <v/>
      </c>
      <c r="L297" s="445" t="str">
        <f t="array" ref="L297">IFERROR(INDEX($A$171:$B$270,MATCH(LARGE(($B$171:$B$270=L$273)*1/ROW($A$171:$A$270),ROWS($A$274:$A297)),1/ROW($A$171:$A$270),0),COLUMNS($A$274:$A$274)),"")</f>
        <v/>
      </c>
      <c r="M297" s="445" t="str">
        <f t="array" ref="M297">IFERROR(INDEX($A$171:$B$270,MATCH(LARGE(($B$171:$B$270=M$273)*1/ROW($A$171:$A$270),ROWS($A$274:$A297)),1/ROW($A$171:$A$270),0),COLUMNS($A$274:$A$274)),"")</f>
        <v/>
      </c>
      <c r="N297" s="445" t="str">
        <f t="array" ref="N297">IFERROR(INDEX($A$171:$B$270,MATCH(LARGE(($B$171:$B$270=N$273)*1/ROW($A$171:$A$270),ROWS($A$274:$A297)),1/ROW($A$171:$A$270),0),COLUMNS($A$274:$A$274)),"")</f>
        <v/>
      </c>
      <c r="O297" s="445" t="str">
        <f t="array" ref="O297">IFERROR(INDEX($A$171:$B$270,MATCH(LARGE(($B$171:$B$270=O$273)*1/ROW($A$171:$A$270),ROWS($A$274:$A297)),1/ROW($A$171:$A$270),0),COLUMNS($A$274:$A$274)),"")</f>
        <v/>
      </c>
      <c r="P297" s="445" t="str">
        <f t="array" ref="P297">IFERROR(INDEX($A$171:$B$270,MATCH(LARGE(($B$171:$B$270=P$273)*1/ROW($A$171:$A$270),ROWS($A$274:$A297)),1/ROW($A$171:$A$270),0),COLUMNS($A$274:$A$274)),"")</f>
        <v/>
      </c>
      <c r="Q297" s="445" t="str">
        <f t="array" ref="Q297">IFERROR(INDEX($A$171:$B$270,MATCH(LARGE(($B$171:$B$270=Q$273)*1/ROW($A$171:$A$270),ROWS($A$274:$A297)),1/ROW($A$171:$A$270),0),COLUMNS($A$274:$A$274)),"")</f>
        <v/>
      </c>
      <c r="R297" s="445" t="str">
        <f t="array" ref="R297">IFERROR(INDEX($A$171:$B$270,MATCH(LARGE(($B$171:$B$270=R$273)*1/ROW($A$171:$A$270),ROWS($A$274:$A297)),1/ROW($A$171:$A$270),0),COLUMNS($A$274:$A$274)),"")</f>
        <v/>
      </c>
      <c r="S297" s="445" t="str">
        <f t="array" ref="S297">IFERROR(INDEX($A$171:$B$270,MATCH(LARGE(($B$171:$B$270=S$273)*1/ROW($A$171:$A$270),ROWS($A$274:$A297)),1/ROW($A$171:$A$270),0),COLUMNS($A$274:$A$274)),"")</f>
        <v/>
      </c>
      <c r="T297" s="445" t="str">
        <f t="array" ref="T297">IFERROR(INDEX($A$171:$B$270,MATCH(LARGE(($B$171:$B$270=T$273)*1/ROW($A$171:$A$270),ROWS($A$274:$A297)),1/ROW($A$171:$A$270),0),COLUMNS($A$274:$A$274)),"")</f>
        <v/>
      </c>
      <c r="U297" s="445" t="str">
        <f t="array" ref="U297">IFERROR(INDEX($A$171:$B$270,MATCH(LARGE(($B$171:$B$270=U$273)*1/ROW($A$171:$A$270),ROWS($A$274:$A297)),1/ROW($A$171:$A$270),0),COLUMNS($A$274:$A$274)),"")</f>
        <v/>
      </c>
      <c r="V297" s="453" t="str">
        <f t="array" ref="V297">IFERROR(INDEX($A$171:$B$270,MATCH(LARGE(($B$171:$B$270=V$273)*1/ROW($A$171:$A$270),ROWS($A$274:$A297)),1/ROW($A$171:$A$270),0),COLUMNS($A$274:$A$274)),"")</f>
        <v/>
      </c>
      <c r="W297" s="445" t="str">
        <f t="array" ref="W297">IFERROR(INDEX($A$171:$B$270,MATCH(LARGE(($B$171:$B$270=W$273)*1/ROW($A$171:$A$270),ROWS($A$274:$A297)),1/ROW($A$171:$A$270),0),COLUMNS($A$274:$A$274)),"")</f>
        <v/>
      </c>
      <c r="X297" s="445" t="str">
        <f t="array" ref="X297">IFERROR(INDEX($A$171:$B$270,MATCH(LARGE(($B$171:$B$270=X$273)*1/ROW($A$171:$A$270),ROWS($A$274:$A297)),1/ROW($A$171:$A$270),0),COLUMNS($A$274:$A$274)),"")</f>
        <v/>
      </c>
      <c r="Y297" s="445" t="str">
        <f t="array" ref="Y297">IFERROR(INDEX($A$171:$B$270,MATCH(LARGE(($B$171:$B$270=Y$273)*1/ROW($A$171:$A$270),ROWS($A$274:$A297)),1/ROW($A$171:$A$270),0),COLUMNS($A$274:$A$274)),"")</f>
        <v/>
      </c>
      <c r="Z297" s="445" t="str">
        <f t="array" ref="Z297">IFERROR(INDEX($A$171:$B$270,MATCH(LARGE(($B$171:$B$270=Z$273)*1/ROW($A$171:$A$270),ROWS($A$274:$A297)),1/ROW($A$171:$A$270),0),COLUMNS($A$274:$A$274)),"")</f>
        <v/>
      </c>
      <c r="AA297" s="445" t="str">
        <f t="array" ref="AA297">IFERROR(INDEX($A$171:$B$270,MATCH(LARGE(($B$171:$B$270=AA$273)*1/ROW($A$171:$A$270),ROWS($A$274:$A297)),1/ROW($A$171:$A$270),0),COLUMNS($A$274:$A$274)),"")</f>
        <v/>
      </c>
      <c r="AB297" s="445" t="str">
        <f t="array" ref="AB297">IFERROR(INDEX($A$171:$B$270,MATCH(LARGE(($B$171:$B$270=AB$273)*1/ROW($A$171:$A$270),ROWS($A$274:$A297)),1/ROW($A$171:$A$270),0),COLUMNS($A$274:$A$274)),"")</f>
        <v/>
      </c>
      <c r="AC297" s="445" t="str">
        <f t="array" ref="AC297">IFERROR(INDEX($A$171:$B$270,MATCH(LARGE(($B$171:$B$270=AC$273)*1/ROW($A$171:$A$270),ROWS($A$274:$A297)),1/ROW($A$171:$A$270),0),COLUMNS($A$274:$A$274)),"")</f>
        <v/>
      </c>
      <c r="AD297" s="445" t="str">
        <f t="array" ref="AD297">IFERROR(INDEX($A$171:$B$270,MATCH(LARGE(($B$171:$B$270=AD$273)*1/ROW($A$171:$A$270),ROWS($A$274:$A297)),1/ROW($A$171:$A$270),0),COLUMNS($A$274:$A$274)),"")</f>
        <v/>
      </c>
      <c r="AE297" s="445" t="str">
        <f t="array" ref="AE297">IFERROR(INDEX($A$171:$B$270,MATCH(LARGE(($B$171:$B$270=AE$273)*1/ROW($A$171:$A$270),ROWS($A$274:$A297)),1/ROW($A$171:$A$270),0),COLUMNS($A$274:$A$274)),"")</f>
        <v/>
      </c>
      <c r="AF297" s="445" t="str">
        <f t="array" ref="AF297">IFERROR(INDEX($A$171:$B$270,MATCH(LARGE(($B$171:$B$270=AF$273)*1/ROW($A$171:$A$270),ROWS($A$274:$A297)),1/ROW($A$171:$A$270),0),COLUMNS($A$274:$A$274)),"")</f>
        <v/>
      </c>
      <c r="AG297" s="454" t="str">
        <f t="array" ref="AG297">IFERROR(INDEX($A$171:$B$270,MATCH(LARGE(($B$171:$B$270=AG$273)*1/ROW($A$171:$A$270),ROWS($A$274:$A297)),1/ROW($A$171:$A$270),0),COLUMNS($A$274:$A$274)),"")</f>
        <v/>
      </c>
      <c r="AH297" s="445" t="str">
        <f t="array" ref="AH297">IFERROR(INDEX($A$171:$F$270,MATCH(LARGE(($D$171:$D$270=AH$273)*1/ROW($A$171:$A$270),ROWS($A$274:$A297)),1/ROW($A$171:$A$270),0),COLUMNS($A$274:$A$274)),"")</f>
        <v/>
      </c>
      <c r="AI297" s="445" t="str">
        <f t="array" ref="AI297">IFERROR(INDEX($A$171:$F$270,MATCH(LARGE(($D$171:$D$270=AI$273)*1/ROW($A$171:$A$270),ROWS($A$274:$A297)),1/ROW($A$171:$A$270),0),COLUMNS($A$274:$A$274)),"")</f>
        <v/>
      </c>
      <c r="AJ297" s="445" t="str">
        <f t="array" ref="AJ297">IFERROR(INDEX($A$171:$F$270,MATCH(LARGE(($D$171:$D$270=AJ$273)*1/ROW($A$171:$A$270),ROWS($A$274:$A297)),1/ROW($A$171:$A$270),0),COLUMNS($A$274:$A$274)),"")</f>
        <v/>
      </c>
      <c r="AK297" s="445" t="str">
        <f t="array" ref="AK297">IFERROR(INDEX($A$171:$F$270,MATCH(LARGE(($E$171:$E$270=AK$273)*1/ROW($A$171:$A$270),ROWS($A$274:$A297)),1/ROW($A$171:$A$270),0),COLUMNS($A$274:$A$274)),"")</f>
        <v/>
      </c>
      <c r="AL297" s="445" t="str">
        <f t="array" ref="AL297">IFERROR(INDEX($A$171:$F$270,MATCH(LARGE(($E$171:$E$270=AL$273)*1/ROW($A$171:$A$270),ROWS($A$274:$A297)),1/ROW($A$171:$A$270),0),COLUMNS($A$274:$A$274)),"")</f>
        <v/>
      </c>
      <c r="AM297" s="445" t="str">
        <f t="array" ref="AM297">IFERROR(INDEX($A$171:$F$270,MATCH(LARGE(($E$171:$E$270=AM$273)*1/ROW($A$171:$A$270),ROWS($A$274:$A297)),1/ROW($A$171:$A$270),0),COLUMNS($A$274:$A$274)),"")</f>
        <v/>
      </c>
      <c r="AN297" s="445" t="str">
        <f t="array" ref="AN297">IFERROR(INDEX($A$171:$F$270,MATCH(LARGE(($F$171:$F$270=AN$273)*1/ROW($A$171:$A$270),ROWS($A$274:$A297)),1/ROW($A$171:$A$270),0),COLUMNS($A$274:$A$274)),"")</f>
        <v/>
      </c>
      <c r="AO297" s="445" t="str">
        <f t="array" ref="AO297">IFERROR(INDEX($A$171:$F$270,MATCH(LARGE(($F$171:$F$270=AO$273)*1/ROW($A$171:$A$270),ROWS($A$274:$A297)),1/ROW($A$171:$A$270),0),COLUMNS($A$274:$A$274)),"")</f>
        <v/>
      </c>
      <c r="AP297" s="445" t="str">
        <f t="array" ref="AP297">IFERROR(INDEX($A$171:$F$270,MATCH(LARGE(($F$171:$F$270=AP$273)*1/ROW($A$171:$A$270),ROWS($A$274:$A297)),1/ROW($A$171:$A$270),0),COLUMNS($A$274:$A$274)),"")</f>
        <v/>
      </c>
      <c r="AQ297" s="445" t="str">
        <f t="array" ref="AQ297">IFERROR(INDEX($A$171:$F$270,MATCH(LARGE(($F$171:$F$270=AQ$273)*1/ROW($A$171:$A$270),ROWS($A$274:$A297)),1/ROW($A$171:$A$270),0),COLUMNS($A$274:$A$274)),"")</f>
        <v/>
      </c>
      <c r="AR297" s="445" t="str">
        <f t="array" ref="AR297">IFERROR(INDEX($A$171:$B$270,MATCH(LARGE(($B$171:$B$270=AR$273)*1/ROW($A$171:$A$270),ROWS($A$274:$A297)),1/ROW($A$171:$A$270),0),COLUMNS($A$274:$A$274)),"")</f>
        <v/>
      </c>
      <c r="AS297" s="445" t="str">
        <f t="shared" si="94"/>
        <v/>
      </c>
      <c r="AT297" s="445" t="str">
        <f t="shared" si="95"/>
        <v/>
      </c>
      <c r="AU297" s="445" t="str">
        <f t="shared" si="96"/>
        <v/>
      </c>
      <c r="BE297" s="435"/>
      <c r="BK297" s="50"/>
      <c r="BM297" s="118"/>
      <c r="EE297" s="435"/>
    </row>
    <row r="298" spans="1:135" hidden="1">
      <c r="A298" s="445" t="str">
        <f t="array" ref="A298">IFERROR(INDEX($A$171:$B$270,MATCH(LARGE(($B$171:$B$270=A$273)*1/ROW($A$171:$A$270),ROWS($A$274:$A298)),1/ROW($A$171:$A$270),0),COLUMNS($A$274:$A$274)),"")</f>
        <v/>
      </c>
      <c r="B298" s="445" t="str">
        <f t="array" ref="B298">IFERROR(INDEX($A$171:$B$270,MATCH(LARGE(($B$171:$B$270=B$273)*1/ROW($A$171:$A$270),ROWS($A$274:$A298)),1/ROW($A$171:$A$270),0),COLUMNS($A$274:$A$274)),"")</f>
        <v/>
      </c>
      <c r="C298" s="444" t="str">
        <f t="array" ref="C298">IFERROR(INDEX($A$171:$B$270,MATCH(LARGE(($B$171:$B$270=C$273)*1/ROW($A$171:$A$270),ROWS($A$274:$A298)),1/ROW($A$171:$A$270),0),COLUMNS($A$274:$A$274)),"")</f>
        <v/>
      </c>
      <c r="D298" s="445" t="str">
        <f t="array" ref="D298">IFERROR(INDEX($A$171:$B$270,MATCH(LARGE(($B$171:$B$270=D$273)*1/ROW($A$171:$A$270),ROWS($A$274:$A298)),1/ROW($A$171:$A$270),0),COLUMNS($A$274:$A$274)),"")</f>
        <v/>
      </c>
      <c r="E298" s="445" t="str">
        <f t="array" ref="E298">IFERROR(INDEX($A$171:$B$270,MATCH(LARGE(($B$171:$B$270=E$273)*1/ROW($A$171:$A$270),ROWS($A$274:$A298)),1/ROW($A$171:$A$270),0),COLUMNS($A$274:$A$274)),"")</f>
        <v/>
      </c>
      <c r="F298" s="445" t="str">
        <f t="array" ref="F298">IFERROR(INDEX($A$171:$B$270,MATCH(LARGE(($B$171:$B$270=F$273)*1/ROW($A$171:$A$270),ROWS($A$274:$A298)),1/ROW($A$171:$A$270),0),COLUMNS($A$274:$A$274)),"")</f>
        <v/>
      </c>
      <c r="G298" s="445" t="str">
        <f t="array" ref="G298">IFERROR(INDEX($A$171:$B$270,MATCH(LARGE(($B$171:$B$270=G$273)*1/ROW($A$171:$A$270),ROWS($A$274:$A298)),1/ROW($A$171:$A$270),0),COLUMNS($A$274:$A$274)),"")</f>
        <v/>
      </c>
      <c r="H298" s="445" t="str">
        <f t="array" ref="H298">IFERROR(INDEX($A$171:$B$270,MATCH(LARGE(($B$171:$B$270=H$273)*1/ROW($A$171:$A$270),ROWS($A$274:$A298)),1/ROW($A$171:$A$270),0),COLUMNS($A$274:$A$274)),"")</f>
        <v/>
      </c>
      <c r="I298" s="445" t="str">
        <f t="array" ref="I298">IFERROR(INDEX($A$171:$B$270,MATCH(LARGE(($B$171:$B$270=I$273)*1/ROW($A$171:$A$270),ROWS($A$274:$A298)),1/ROW($A$171:$A$270),0),COLUMNS($A$274:$A$274)),"")</f>
        <v/>
      </c>
      <c r="J298" s="445" t="str">
        <f t="array" ref="J298">IFERROR(INDEX($A$171:$B$270,MATCH(LARGE(($B$171:$B$270=J$273)*1/ROW($A$171:$A$270),ROWS($A$274:$A298)),1/ROW($A$171:$A$270),0),COLUMNS($A$274:$A$274)),"")</f>
        <v/>
      </c>
      <c r="K298" s="445" t="str">
        <f t="array" ref="K298">IFERROR(INDEX($A$171:$B$270,MATCH(LARGE(($B$171:$B$270=K$273)*1/ROW($A$171:$A$270),ROWS($A$274:$A298)),1/ROW($A$171:$A$270),0),COLUMNS($A$274:$A$274)),"")</f>
        <v/>
      </c>
      <c r="L298" s="445" t="str">
        <f t="array" ref="L298">IFERROR(INDEX($A$171:$B$270,MATCH(LARGE(($B$171:$B$270=L$273)*1/ROW($A$171:$A$270),ROWS($A$274:$A298)),1/ROW($A$171:$A$270),0),COLUMNS($A$274:$A$274)),"")</f>
        <v/>
      </c>
      <c r="M298" s="445" t="str">
        <f t="array" ref="M298">IFERROR(INDEX($A$171:$B$270,MATCH(LARGE(($B$171:$B$270=M$273)*1/ROW($A$171:$A$270),ROWS($A$274:$A298)),1/ROW($A$171:$A$270),0),COLUMNS($A$274:$A$274)),"")</f>
        <v/>
      </c>
      <c r="N298" s="445" t="str">
        <f t="array" ref="N298">IFERROR(INDEX($A$171:$B$270,MATCH(LARGE(($B$171:$B$270=N$273)*1/ROW($A$171:$A$270),ROWS($A$274:$A298)),1/ROW($A$171:$A$270),0),COLUMNS($A$274:$A$274)),"")</f>
        <v/>
      </c>
      <c r="O298" s="445" t="str">
        <f t="array" ref="O298">IFERROR(INDEX($A$171:$B$270,MATCH(LARGE(($B$171:$B$270=O$273)*1/ROW($A$171:$A$270),ROWS($A$274:$A298)),1/ROW($A$171:$A$270),0),COLUMNS($A$274:$A$274)),"")</f>
        <v/>
      </c>
      <c r="P298" s="445" t="str">
        <f t="array" ref="P298">IFERROR(INDEX($A$171:$B$270,MATCH(LARGE(($B$171:$B$270=P$273)*1/ROW($A$171:$A$270),ROWS($A$274:$A298)),1/ROW($A$171:$A$270),0),COLUMNS($A$274:$A$274)),"")</f>
        <v/>
      </c>
      <c r="Q298" s="445" t="str">
        <f t="array" ref="Q298">IFERROR(INDEX($A$171:$B$270,MATCH(LARGE(($B$171:$B$270=Q$273)*1/ROW($A$171:$A$270),ROWS($A$274:$A298)),1/ROW($A$171:$A$270),0),COLUMNS($A$274:$A$274)),"")</f>
        <v/>
      </c>
      <c r="R298" s="445" t="str">
        <f t="array" ref="R298">IFERROR(INDEX($A$171:$B$270,MATCH(LARGE(($B$171:$B$270=R$273)*1/ROW($A$171:$A$270),ROWS($A$274:$A298)),1/ROW($A$171:$A$270),0),COLUMNS($A$274:$A$274)),"")</f>
        <v/>
      </c>
      <c r="S298" s="445" t="str">
        <f t="array" ref="S298">IFERROR(INDEX($A$171:$B$270,MATCH(LARGE(($B$171:$B$270=S$273)*1/ROW($A$171:$A$270),ROWS($A$274:$A298)),1/ROW($A$171:$A$270),0),COLUMNS($A$274:$A$274)),"")</f>
        <v/>
      </c>
      <c r="T298" s="445" t="str">
        <f t="array" ref="T298">IFERROR(INDEX($A$171:$B$270,MATCH(LARGE(($B$171:$B$270=T$273)*1/ROW($A$171:$A$270),ROWS($A$274:$A298)),1/ROW($A$171:$A$270),0),COLUMNS($A$274:$A$274)),"")</f>
        <v/>
      </c>
      <c r="U298" s="445" t="str">
        <f t="array" ref="U298">IFERROR(INDEX($A$171:$B$270,MATCH(LARGE(($B$171:$B$270=U$273)*1/ROW($A$171:$A$270),ROWS($A$274:$A298)),1/ROW($A$171:$A$270),0),COLUMNS($A$274:$A$274)),"")</f>
        <v/>
      </c>
      <c r="V298" s="453" t="str">
        <f t="array" ref="V298">IFERROR(INDEX($A$171:$B$270,MATCH(LARGE(($B$171:$B$270=V$273)*1/ROW($A$171:$A$270),ROWS($A$274:$A298)),1/ROW($A$171:$A$270),0),COLUMNS($A$274:$A$274)),"")</f>
        <v/>
      </c>
      <c r="W298" s="445" t="str">
        <f t="array" ref="W298">IFERROR(INDEX($A$171:$B$270,MATCH(LARGE(($B$171:$B$270=W$273)*1/ROW($A$171:$A$270),ROWS($A$274:$A298)),1/ROW($A$171:$A$270),0),COLUMNS($A$274:$A$274)),"")</f>
        <v/>
      </c>
      <c r="X298" s="445" t="str">
        <f t="array" ref="X298">IFERROR(INDEX($A$171:$B$270,MATCH(LARGE(($B$171:$B$270=X$273)*1/ROW($A$171:$A$270),ROWS($A$274:$A298)),1/ROW($A$171:$A$270),0),COLUMNS($A$274:$A$274)),"")</f>
        <v/>
      </c>
      <c r="Y298" s="445" t="str">
        <f t="array" ref="Y298">IFERROR(INDEX($A$171:$B$270,MATCH(LARGE(($B$171:$B$270=Y$273)*1/ROW($A$171:$A$270),ROWS($A$274:$A298)),1/ROW($A$171:$A$270),0),COLUMNS($A$274:$A$274)),"")</f>
        <v/>
      </c>
      <c r="Z298" s="445" t="str">
        <f t="array" ref="Z298">IFERROR(INDEX($A$171:$B$270,MATCH(LARGE(($B$171:$B$270=Z$273)*1/ROW($A$171:$A$270),ROWS($A$274:$A298)),1/ROW($A$171:$A$270),0),COLUMNS($A$274:$A$274)),"")</f>
        <v/>
      </c>
      <c r="AA298" s="445" t="str">
        <f t="array" ref="AA298">IFERROR(INDEX($A$171:$B$270,MATCH(LARGE(($B$171:$B$270=AA$273)*1/ROW($A$171:$A$270),ROWS($A$274:$A298)),1/ROW($A$171:$A$270),0),COLUMNS($A$274:$A$274)),"")</f>
        <v/>
      </c>
      <c r="AB298" s="445" t="str">
        <f t="array" ref="AB298">IFERROR(INDEX($A$171:$B$270,MATCH(LARGE(($B$171:$B$270=AB$273)*1/ROW($A$171:$A$270),ROWS($A$274:$A298)),1/ROW($A$171:$A$270),0),COLUMNS($A$274:$A$274)),"")</f>
        <v/>
      </c>
      <c r="AC298" s="445" t="str">
        <f t="array" ref="AC298">IFERROR(INDEX($A$171:$B$270,MATCH(LARGE(($B$171:$B$270=AC$273)*1/ROW($A$171:$A$270),ROWS($A$274:$A298)),1/ROW($A$171:$A$270),0),COLUMNS($A$274:$A$274)),"")</f>
        <v/>
      </c>
      <c r="AD298" s="445" t="str">
        <f t="array" ref="AD298">IFERROR(INDEX($A$171:$B$270,MATCH(LARGE(($B$171:$B$270=AD$273)*1/ROW($A$171:$A$270),ROWS($A$274:$A298)),1/ROW($A$171:$A$270),0),COLUMNS($A$274:$A$274)),"")</f>
        <v/>
      </c>
      <c r="AE298" s="445" t="str">
        <f t="array" ref="AE298">IFERROR(INDEX($A$171:$B$270,MATCH(LARGE(($B$171:$B$270=AE$273)*1/ROW($A$171:$A$270),ROWS($A$274:$A298)),1/ROW($A$171:$A$270),0),COLUMNS($A$274:$A$274)),"")</f>
        <v/>
      </c>
      <c r="AF298" s="445" t="str">
        <f t="array" ref="AF298">IFERROR(INDEX($A$171:$B$270,MATCH(LARGE(($B$171:$B$270=AF$273)*1/ROW($A$171:$A$270),ROWS($A$274:$A298)),1/ROW($A$171:$A$270),0),COLUMNS($A$274:$A$274)),"")</f>
        <v/>
      </c>
      <c r="AG298" s="454" t="str">
        <f t="array" ref="AG298">IFERROR(INDEX($A$171:$B$270,MATCH(LARGE(($B$171:$B$270=AG$273)*1/ROW($A$171:$A$270),ROWS($A$274:$A298)),1/ROW($A$171:$A$270),0),COLUMNS($A$274:$A$274)),"")</f>
        <v/>
      </c>
      <c r="AH298" s="445" t="str">
        <f t="array" ref="AH298">IFERROR(INDEX($A$171:$F$270,MATCH(LARGE(($D$171:$D$270=AH$273)*1/ROW($A$171:$A$270),ROWS($A$274:$A298)),1/ROW($A$171:$A$270),0),COLUMNS($A$274:$A$274)),"")</f>
        <v/>
      </c>
      <c r="AI298" s="445" t="str">
        <f t="array" ref="AI298">IFERROR(INDEX($A$171:$F$270,MATCH(LARGE(($D$171:$D$270=AI$273)*1/ROW($A$171:$A$270),ROWS($A$274:$A298)),1/ROW($A$171:$A$270),0),COLUMNS($A$274:$A$274)),"")</f>
        <v/>
      </c>
      <c r="AJ298" s="445" t="str">
        <f t="array" ref="AJ298">IFERROR(INDEX($A$171:$F$270,MATCH(LARGE(($D$171:$D$270=AJ$273)*1/ROW($A$171:$A$270),ROWS($A$274:$A298)),1/ROW($A$171:$A$270),0),COLUMNS($A$274:$A$274)),"")</f>
        <v/>
      </c>
      <c r="AK298" s="445" t="str">
        <f t="array" ref="AK298">IFERROR(INDEX($A$171:$F$270,MATCH(LARGE(($E$171:$E$270=AK$273)*1/ROW($A$171:$A$270),ROWS($A$274:$A298)),1/ROW($A$171:$A$270),0),COLUMNS($A$274:$A$274)),"")</f>
        <v/>
      </c>
      <c r="AL298" s="445" t="str">
        <f t="array" ref="AL298">IFERROR(INDEX($A$171:$F$270,MATCH(LARGE(($E$171:$E$270=AL$273)*1/ROW($A$171:$A$270),ROWS($A$274:$A298)),1/ROW($A$171:$A$270),0),COLUMNS($A$274:$A$274)),"")</f>
        <v/>
      </c>
      <c r="AM298" s="445" t="str">
        <f t="array" ref="AM298">IFERROR(INDEX($A$171:$F$270,MATCH(LARGE(($E$171:$E$270=AM$273)*1/ROW($A$171:$A$270),ROWS($A$274:$A298)),1/ROW($A$171:$A$270),0),COLUMNS($A$274:$A$274)),"")</f>
        <v/>
      </c>
      <c r="AN298" s="445" t="str">
        <f t="array" ref="AN298">IFERROR(INDEX($A$171:$F$270,MATCH(LARGE(($F$171:$F$270=AN$273)*1/ROW($A$171:$A$270),ROWS($A$274:$A298)),1/ROW($A$171:$A$270),0),COLUMNS($A$274:$A$274)),"")</f>
        <v/>
      </c>
      <c r="AO298" s="445" t="str">
        <f t="array" ref="AO298">IFERROR(INDEX($A$171:$F$270,MATCH(LARGE(($F$171:$F$270=AO$273)*1/ROW($A$171:$A$270),ROWS($A$274:$A298)),1/ROW($A$171:$A$270),0),COLUMNS($A$274:$A$274)),"")</f>
        <v/>
      </c>
      <c r="AP298" s="445" t="str">
        <f t="array" ref="AP298">IFERROR(INDEX($A$171:$F$270,MATCH(LARGE(($F$171:$F$270=AP$273)*1/ROW($A$171:$A$270),ROWS($A$274:$A298)),1/ROW($A$171:$A$270),0),COLUMNS($A$274:$A$274)),"")</f>
        <v/>
      </c>
      <c r="AQ298" s="445" t="str">
        <f t="array" ref="AQ298">IFERROR(INDEX($A$171:$F$270,MATCH(LARGE(($F$171:$F$270=AQ$273)*1/ROW($A$171:$A$270),ROWS($A$274:$A298)),1/ROW($A$171:$A$270),0),COLUMNS($A$274:$A$274)),"")</f>
        <v/>
      </c>
      <c r="AR298" s="445" t="str">
        <f t="array" ref="AR298">IFERROR(INDEX($A$171:$B$270,MATCH(LARGE(($B$171:$B$270=AR$273)*1/ROW($A$171:$A$270),ROWS($A$274:$A298)),1/ROW($A$171:$A$270),0),COLUMNS($A$274:$A$274)),"")</f>
        <v/>
      </c>
      <c r="AS298" s="445" t="str">
        <f t="shared" si="94"/>
        <v/>
      </c>
      <c r="AT298" s="445" t="str">
        <f t="shared" si="95"/>
        <v/>
      </c>
      <c r="AU298" s="445" t="str">
        <f t="shared" si="96"/>
        <v/>
      </c>
      <c r="BE298" s="435"/>
      <c r="BK298" s="50"/>
      <c r="BM298" s="118"/>
      <c r="EE298" s="435"/>
    </row>
    <row r="299" spans="1:135" hidden="1">
      <c r="A299" s="445" t="str">
        <f t="array" ref="A299">IFERROR(INDEX($A$171:$B$270,MATCH(LARGE(($B$171:$B$270=A$273)*1/ROW($A$171:$A$270),ROWS($A$274:$A299)),1/ROW($A$171:$A$270),0),COLUMNS($A$274:$A$274)),"")</f>
        <v/>
      </c>
      <c r="B299" s="445" t="str">
        <f t="array" ref="B299">IFERROR(INDEX($A$171:$B$270,MATCH(LARGE(($B$171:$B$270=B$273)*1/ROW($A$171:$A$270),ROWS($A$274:$A299)),1/ROW($A$171:$A$270),0),COLUMNS($A$274:$A$274)),"")</f>
        <v/>
      </c>
      <c r="C299" s="444" t="str">
        <f t="array" ref="C299">IFERROR(INDEX($A$171:$B$270,MATCH(LARGE(($B$171:$B$270=C$273)*1/ROW($A$171:$A$270),ROWS($A$274:$A299)),1/ROW($A$171:$A$270),0),COLUMNS($A$274:$A$274)),"")</f>
        <v/>
      </c>
      <c r="D299" s="445" t="str">
        <f t="array" ref="D299">IFERROR(INDEX($A$171:$B$270,MATCH(LARGE(($B$171:$B$270=D$273)*1/ROW($A$171:$A$270),ROWS($A$274:$A299)),1/ROW($A$171:$A$270),0),COLUMNS($A$274:$A$274)),"")</f>
        <v/>
      </c>
      <c r="E299" s="445" t="str">
        <f t="array" ref="E299">IFERROR(INDEX($A$171:$B$270,MATCH(LARGE(($B$171:$B$270=E$273)*1/ROW($A$171:$A$270),ROWS($A$274:$A299)),1/ROW($A$171:$A$270),0),COLUMNS($A$274:$A$274)),"")</f>
        <v/>
      </c>
      <c r="F299" s="445" t="str">
        <f t="array" ref="F299">IFERROR(INDEX($A$171:$B$270,MATCH(LARGE(($B$171:$B$270=F$273)*1/ROW($A$171:$A$270),ROWS($A$274:$A299)),1/ROW($A$171:$A$270),0),COLUMNS($A$274:$A$274)),"")</f>
        <v/>
      </c>
      <c r="G299" s="445" t="str">
        <f t="array" ref="G299">IFERROR(INDEX($A$171:$B$270,MATCH(LARGE(($B$171:$B$270=G$273)*1/ROW($A$171:$A$270),ROWS($A$274:$A299)),1/ROW($A$171:$A$270),0),COLUMNS($A$274:$A$274)),"")</f>
        <v/>
      </c>
      <c r="H299" s="445" t="str">
        <f t="array" ref="H299">IFERROR(INDEX($A$171:$B$270,MATCH(LARGE(($B$171:$B$270=H$273)*1/ROW($A$171:$A$270),ROWS($A$274:$A299)),1/ROW($A$171:$A$270),0),COLUMNS($A$274:$A$274)),"")</f>
        <v/>
      </c>
      <c r="I299" s="445" t="str">
        <f t="array" ref="I299">IFERROR(INDEX($A$171:$B$270,MATCH(LARGE(($B$171:$B$270=I$273)*1/ROW($A$171:$A$270),ROWS($A$274:$A299)),1/ROW($A$171:$A$270),0),COLUMNS($A$274:$A$274)),"")</f>
        <v/>
      </c>
      <c r="J299" s="445" t="str">
        <f t="array" ref="J299">IFERROR(INDEX($A$171:$B$270,MATCH(LARGE(($B$171:$B$270=J$273)*1/ROW($A$171:$A$270),ROWS($A$274:$A299)),1/ROW($A$171:$A$270),0),COLUMNS($A$274:$A$274)),"")</f>
        <v/>
      </c>
      <c r="K299" s="445" t="str">
        <f t="array" ref="K299">IFERROR(INDEX($A$171:$B$270,MATCH(LARGE(($B$171:$B$270=K$273)*1/ROW($A$171:$A$270),ROWS($A$274:$A299)),1/ROW($A$171:$A$270),0),COLUMNS($A$274:$A$274)),"")</f>
        <v/>
      </c>
      <c r="L299" s="445" t="str">
        <f t="array" ref="L299">IFERROR(INDEX($A$171:$B$270,MATCH(LARGE(($B$171:$B$270=L$273)*1/ROW($A$171:$A$270),ROWS($A$274:$A299)),1/ROW($A$171:$A$270),0),COLUMNS($A$274:$A$274)),"")</f>
        <v/>
      </c>
      <c r="M299" s="445" t="str">
        <f t="array" ref="M299">IFERROR(INDEX($A$171:$B$270,MATCH(LARGE(($B$171:$B$270=M$273)*1/ROW($A$171:$A$270),ROWS($A$274:$A299)),1/ROW($A$171:$A$270),0),COLUMNS($A$274:$A$274)),"")</f>
        <v/>
      </c>
      <c r="N299" s="445" t="str">
        <f t="array" ref="N299">IFERROR(INDEX($A$171:$B$270,MATCH(LARGE(($B$171:$B$270=N$273)*1/ROW($A$171:$A$270),ROWS($A$274:$A299)),1/ROW($A$171:$A$270),0),COLUMNS($A$274:$A$274)),"")</f>
        <v/>
      </c>
      <c r="O299" s="445" t="str">
        <f t="array" ref="O299">IFERROR(INDEX($A$171:$B$270,MATCH(LARGE(($B$171:$B$270=O$273)*1/ROW($A$171:$A$270),ROWS($A$274:$A299)),1/ROW($A$171:$A$270),0),COLUMNS($A$274:$A$274)),"")</f>
        <v/>
      </c>
      <c r="P299" s="445" t="str">
        <f t="array" ref="P299">IFERROR(INDEX($A$171:$B$270,MATCH(LARGE(($B$171:$B$270=P$273)*1/ROW($A$171:$A$270),ROWS($A$274:$A299)),1/ROW($A$171:$A$270),0),COLUMNS($A$274:$A$274)),"")</f>
        <v/>
      </c>
      <c r="Q299" s="445" t="str">
        <f t="array" ref="Q299">IFERROR(INDEX($A$171:$B$270,MATCH(LARGE(($B$171:$B$270=Q$273)*1/ROW($A$171:$A$270),ROWS($A$274:$A299)),1/ROW($A$171:$A$270),0),COLUMNS($A$274:$A$274)),"")</f>
        <v/>
      </c>
      <c r="R299" s="445" t="str">
        <f t="array" ref="R299">IFERROR(INDEX($A$171:$B$270,MATCH(LARGE(($B$171:$B$270=R$273)*1/ROW($A$171:$A$270),ROWS($A$274:$A299)),1/ROW($A$171:$A$270),0),COLUMNS($A$274:$A$274)),"")</f>
        <v/>
      </c>
      <c r="S299" s="445" t="str">
        <f t="array" ref="S299">IFERROR(INDEX($A$171:$B$270,MATCH(LARGE(($B$171:$B$270=S$273)*1/ROW($A$171:$A$270),ROWS($A$274:$A299)),1/ROW($A$171:$A$270),0),COLUMNS($A$274:$A$274)),"")</f>
        <v/>
      </c>
      <c r="T299" s="445" t="str">
        <f t="array" ref="T299">IFERROR(INDEX($A$171:$B$270,MATCH(LARGE(($B$171:$B$270=T$273)*1/ROW($A$171:$A$270),ROWS($A$274:$A299)),1/ROW($A$171:$A$270),0),COLUMNS($A$274:$A$274)),"")</f>
        <v/>
      </c>
      <c r="U299" s="445" t="str">
        <f t="array" ref="U299">IFERROR(INDEX($A$171:$B$270,MATCH(LARGE(($B$171:$B$270=U$273)*1/ROW($A$171:$A$270),ROWS($A$274:$A299)),1/ROW($A$171:$A$270),0),COLUMNS($A$274:$A$274)),"")</f>
        <v/>
      </c>
      <c r="V299" s="453" t="str">
        <f t="array" ref="V299">IFERROR(INDEX($A$171:$B$270,MATCH(LARGE(($B$171:$B$270=V$273)*1/ROW($A$171:$A$270),ROWS($A$274:$A299)),1/ROW($A$171:$A$270),0),COLUMNS($A$274:$A$274)),"")</f>
        <v/>
      </c>
      <c r="W299" s="445" t="str">
        <f t="array" ref="W299">IFERROR(INDEX($A$171:$B$270,MATCH(LARGE(($B$171:$B$270=W$273)*1/ROW($A$171:$A$270),ROWS($A$274:$A299)),1/ROW($A$171:$A$270),0),COLUMNS($A$274:$A$274)),"")</f>
        <v/>
      </c>
      <c r="X299" s="445" t="str">
        <f t="array" ref="X299">IFERROR(INDEX($A$171:$B$270,MATCH(LARGE(($B$171:$B$270=X$273)*1/ROW($A$171:$A$270),ROWS($A$274:$A299)),1/ROW($A$171:$A$270),0),COLUMNS($A$274:$A$274)),"")</f>
        <v/>
      </c>
      <c r="Y299" s="445" t="str">
        <f t="array" ref="Y299">IFERROR(INDEX($A$171:$B$270,MATCH(LARGE(($B$171:$B$270=Y$273)*1/ROW($A$171:$A$270),ROWS($A$274:$A299)),1/ROW($A$171:$A$270),0),COLUMNS($A$274:$A$274)),"")</f>
        <v/>
      </c>
      <c r="Z299" s="445" t="str">
        <f t="array" ref="Z299">IFERROR(INDEX($A$171:$B$270,MATCH(LARGE(($B$171:$B$270=Z$273)*1/ROW($A$171:$A$270),ROWS($A$274:$A299)),1/ROW($A$171:$A$270),0),COLUMNS($A$274:$A$274)),"")</f>
        <v/>
      </c>
      <c r="AA299" s="445" t="str">
        <f t="array" ref="AA299">IFERROR(INDEX($A$171:$B$270,MATCH(LARGE(($B$171:$B$270=AA$273)*1/ROW($A$171:$A$270),ROWS($A$274:$A299)),1/ROW($A$171:$A$270),0),COLUMNS($A$274:$A$274)),"")</f>
        <v/>
      </c>
      <c r="AB299" s="445" t="str">
        <f t="array" ref="AB299">IFERROR(INDEX($A$171:$B$270,MATCH(LARGE(($B$171:$B$270=AB$273)*1/ROW($A$171:$A$270),ROWS($A$274:$A299)),1/ROW($A$171:$A$270),0),COLUMNS($A$274:$A$274)),"")</f>
        <v/>
      </c>
      <c r="AC299" s="445" t="str">
        <f t="array" ref="AC299">IFERROR(INDEX($A$171:$B$270,MATCH(LARGE(($B$171:$B$270=AC$273)*1/ROW($A$171:$A$270),ROWS($A$274:$A299)),1/ROW($A$171:$A$270),0),COLUMNS($A$274:$A$274)),"")</f>
        <v/>
      </c>
      <c r="AD299" s="445" t="str">
        <f t="array" ref="AD299">IFERROR(INDEX($A$171:$B$270,MATCH(LARGE(($B$171:$B$270=AD$273)*1/ROW($A$171:$A$270),ROWS($A$274:$A299)),1/ROW($A$171:$A$270),0),COLUMNS($A$274:$A$274)),"")</f>
        <v/>
      </c>
      <c r="AE299" s="445" t="str">
        <f t="array" ref="AE299">IFERROR(INDEX($A$171:$B$270,MATCH(LARGE(($B$171:$B$270=AE$273)*1/ROW($A$171:$A$270),ROWS($A$274:$A299)),1/ROW($A$171:$A$270),0),COLUMNS($A$274:$A$274)),"")</f>
        <v/>
      </c>
      <c r="AF299" s="445" t="str">
        <f t="array" ref="AF299">IFERROR(INDEX($A$171:$B$270,MATCH(LARGE(($B$171:$B$270=AF$273)*1/ROW($A$171:$A$270),ROWS($A$274:$A299)),1/ROW($A$171:$A$270),0),COLUMNS($A$274:$A$274)),"")</f>
        <v/>
      </c>
      <c r="AG299" s="454" t="str">
        <f t="array" ref="AG299">IFERROR(INDEX($A$171:$B$270,MATCH(LARGE(($B$171:$B$270=AG$273)*1/ROW($A$171:$A$270),ROWS($A$274:$A299)),1/ROW($A$171:$A$270),0),COLUMNS($A$274:$A$274)),"")</f>
        <v/>
      </c>
      <c r="AH299" s="445" t="str">
        <f t="array" ref="AH299">IFERROR(INDEX($A$171:$F$270,MATCH(LARGE(($D$171:$D$270=AH$273)*1/ROW($A$171:$A$270),ROWS($A$274:$A299)),1/ROW($A$171:$A$270),0),COLUMNS($A$274:$A$274)),"")</f>
        <v/>
      </c>
      <c r="AI299" s="445" t="str">
        <f t="array" ref="AI299">IFERROR(INDEX($A$171:$F$270,MATCH(LARGE(($D$171:$D$270=AI$273)*1/ROW($A$171:$A$270),ROWS($A$274:$A299)),1/ROW($A$171:$A$270),0),COLUMNS($A$274:$A$274)),"")</f>
        <v/>
      </c>
      <c r="AJ299" s="445" t="str">
        <f t="array" ref="AJ299">IFERROR(INDEX($A$171:$F$270,MATCH(LARGE(($D$171:$D$270=AJ$273)*1/ROW($A$171:$A$270),ROWS($A$274:$A299)),1/ROW($A$171:$A$270),0),COLUMNS($A$274:$A$274)),"")</f>
        <v/>
      </c>
      <c r="AK299" s="445" t="str">
        <f t="array" ref="AK299">IFERROR(INDEX($A$171:$F$270,MATCH(LARGE(($E$171:$E$270=AK$273)*1/ROW($A$171:$A$270),ROWS($A$274:$A299)),1/ROW($A$171:$A$270),0),COLUMNS($A$274:$A$274)),"")</f>
        <v/>
      </c>
      <c r="AL299" s="445" t="str">
        <f t="array" ref="AL299">IFERROR(INDEX($A$171:$F$270,MATCH(LARGE(($E$171:$E$270=AL$273)*1/ROW($A$171:$A$270),ROWS($A$274:$A299)),1/ROW($A$171:$A$270),0),COLUMNS($A$274:$A$274)),"")</f>
        <v/>
      </c>
      <c r="AM299" s="445" t="str">
        <f t="array" ref="AM299">IFERROR(INDEX($A$171:$F$270,MATCH(LARGE(($E$171:$E$270=AM$273)*1/ROW($A$171:$A$270),ROWS($A$274:$A299)),1/ROW($A$171:$A$270),0),COLUMNS($A$274:$A$274)),"")</f>
        <v/>
      </c>
      <c r="AN299" s="445" t="str">
        <f t="array" ref="AN299">IFERROR(INDEX($A$171:$F$270,MATCH(LARGE(($F$171:$F$270=AN$273)*1/ROW($A$171:$A$270),ROWS($A$274:$A299)),1/ROW($A$171:$A$270),0),COLUMNS($A$274:$A$274)),"")</f>
        <v/>
      </c>
      <c r="AO299" s="445" t="str">
        <f t="array" ref="AO299">IFERROR(INDEX($A$171:$F$270,MATCH(LARGE(($F$171:$F$270=AO$273)*1/ROW($A$171:$A$270),ROWS($A$274:$A299)),1/ROW($A$171:$A$270),0),COLUMNS($A$274:$A$274)),"")</f>
        <v/>
      </c>
      <c r="AP299" s="445" t="str">
        <f t="array" ref="AP299">IFERROR(INDEX($A$171:$F$270,MATCH(LARGE(($F$171:$F$270=AP$273)*1/ROW($A$171:$A$270),ROWS($A$274:$A299)),1/ROW($A$171:$A$270),0),COLUMNS($A$274:$A$274)),"")</f>
        <v/>
      </c>
      <c r="AQ299" s="445" t="str">
        <f t="array" ref="AQ299">IFERROR(INDEX($A$171:$F$270,MATCH(LARGE(($F$171:$F$270=AQ$273)*1/ROW($A$171:$A$270),ROWS($A$274:$A299)),1/ROW($A$171:$A$270),0),COLUMNS($A$274:$A$274)),"")</f>
        <v/>
      </c>
      <c r="AR299" s="445" t="str">
        <f t="array" ref="AR299">IFERROR(INDEX($A$171:$B$270,MATCH(LARGE(($B$171:$B$270=AR$273)*1/ROW($A$171:$A$270),ROWS($A$274:$A299)),1/ROW($A$171:$A$270),0),COLUMNS($A$274:$A$274)),"")</f>
        <v/>
      </c>
      <c r="AS299" s="445" t="str">
        <f t="shared" si="94"/>
        <v/>
      </c>
      <c r="AT299" s="445" t="str">
        <f t="shared" si="95"/>
        <v/>
      </c>
      <c r="AU299" s="445" t="str">
        <f t="shared" si="96"/>
        <v/>
      </c>
      <c r="BE299" s="435"/>
      <c r="BK299" s="50"/>
      <c r="BM299" s="118"/>
      <c r="EE299" s="435"/>
    </row>
    <row r="300" spans="1:135" hidden="1">
      <c r="A300" s="445" t="str">
        <f t="array" ref="A300">IFERROR(INDEX($A$171:$B$270,MATCH(LARGE(($B$171:$B$270=A$273)*1/ROW($A$171:$A$270),ROWS($A$274:$A300)),1/ROW($A$171:$A$270),0),COLUMNS($A$274:$A$274)),"")</f>
        <v/>
      </c>
      <c r="B300" s="445" t="str">
        <f t="array" ref="B300">IFERROR(INDEX($A$171:$B$270,MATCH(LARGE(($B$171:$B$270=B$273)*1/ROW($A$171:$A$270),ROWS($A$274:$A300)),1/ROW($A$171:$A$270),0),COLUMNS($A$274:$A$274)),"")</f>
        <v/>
      </c>
      <c r="C300" s="444" t="str">
        <f t="array" ref="C300">IFERROR(INDEX($A$171:$B$270,MATCH(LARGE(($B$171:$B$270=C$273)*1/ROW($A$171:$A$270),ROWS($A$274:$A300)),1/ROW($A$171:$A$270),0),COLUMNS($A$274:$A$274)),"")</f>
        <v/>
      </c>
      <c r="D300" s="445" t="str">
        <f t="array" ref="D300">IFERROR(INDEX($A$171:$B$270,MATCH(LARGE(($B$171:$B$270=D$273)*1/ROW($A$171:$A$270),ROWS($A$274:$A300)),1/ROW($A$171:$A$270),0),COLUMNS($A$274:$A$274)),"")</f>
        <v/>
      </c>
      <c r="E300" s="445" t="str">
        <f t="array" ref="E300">IFERROR(INDEX($A$171:$B$270,MATCH(LARGE(($B$171:$B$270=E$273)*1/ROW($A$171:$A$270),ROWS($A$274:$A300)),1/ROW($A$171:$A$270),0),COLUMNS($A$274:$A$274)),"")</f>
        <v/>
      </c>
      <c r="F300" s="445" t="str">
        <f t="array" ref="F300">IFERROR(INDEX($A$171:$B$270,MATCH(LARGE(($B$171:$B$270=F$273)*1/ROW($A$171:$A$270),ROWS($A$274:$A300)),1/ROW($A$171:$A$270),0),COLUMNS($A$274:$A$274)),"")</f>
        <v/>
      </c>
      <c r="G300" s="445" t="str">
        <f t="array" ref="G300">IFERROR(INDEX($A$171:$B$270,MATCH(LARGE(($B$171:$B$270=G$273)*1/ROW($A$171:$A$270),ROWS($A$274:$A300)),1/ROW($A$171:$A$270),0),COLUMNS($A$274:$A$274)),"")</f>
        <v/>
      </c>
      <c r="H300" s="445" t="str">
        <f t="array" ref="H300">IFERROR(INDEX($A$171:$B$270,MATCH(LARGE(($B$171:$B$270=H$273)*1/ROW($A$171:$A$270),ROWS($A$274:$A300)),1/ROW($A$171:$A$270),0),COLUMNS($A$274:$A$274)),"")</f>
        <v/>
      </c>
      <c r="I300" s="445" t="str">
        <f t="array" ref="I300">IFERROR(INDEX($A$171:$B$270,MATCH(LARGE(($B$171:$B$270=I$273)*1/ROW($A$171:$A$270),ROWS($A$274:$A300)),1/ROW($A$171:$A$270),0),COLUMNS($A$274:$A$274)),"")</f>
        <v/>
      </c>
      <c r="J300" s="445" t="str">
        <f t="array" ref="J300">IFERROR(INDEX($A$171:$B$270,MATCH(LARGE(($B$171:$B$270=J$273)*1/ROW($A$171:$A$270),ROWS($A$274:$A300)),1/ROW($A$171:$A$270),0),COLUMNS($A$274:$A$274)),"")</f>
        <v/>
      </c>
      <c r="K300" s="445" t="str">
        <f t="array" ref="K300">IFERROR(INDEX($A$171:$B$270,MATCH(LARGE(($B$171:$B$270=K$273)*1/ROW($A$171:$A$270),ROWS($A$274:$A300)),1/ROW($A$171:$A$270),0),COLUMNS($A$274:$A$274)),"")</f>
        <v/>
      </c>
      <c r="L300" s="445" t="str">
        <f t="array" ref="L300">IFERROR(INDEX($A$171:$B$270,MATCH(LARGE(($B$171:$B$270=L$273)*1/ROW($A$171:$A$270),ROWS($A$274:$A300)),1/ROW($A$171:$A$270),0),COLUMNS($A$274:$A$274)),"")</f>
        <v/>
      </c>
      <c r="M300" s="445" t="str">
        <f t="array" ref="M300">IFERROR(INDEX($A$171:$B$270,MATCH(LARGE(($B$171:$B$270=M$273)*1/ROW($A$171:$A$270),ROWS($A$274:$A300)),1/ROW($A$171:$A$270),0),COLUMNS($A$274:$A$274)),"")</f>
        <v/>
      </c>
      <c r="N300" s="445" t="str">
        <f t="array" ref="N300">IFERROR(INDEX($A$171:$B$270,MATCH(LARGE(($B$171:$B$270=N$273)*1/ROW($A$171:$A$270),ROWS($A$274:$A300)),1/ROW($A$171:$A$270),0),COLUMNS($A$274:$A$274)),"")</f>
        <v/>
      </c>
      <c r="O300" s="445" t="str">
        <f t="array" ref="O300">IFERROR(INDEX($A$171:$B$270,MATCH(LARGE(($B$171:$B$270=O$273)*1/ROW($A$171:$A$270),ROWS($A$274:$A300)),1/ROW($A$171:$A$270),0),COLUMNS($A$274:$A$274)),"")</f>
        <v/>
      </c>
      <c r="P300" s="445" t="str">
        <f t="array" ref="P300">IFERROR(INDEX($A$171:$B$270,MATCH(LARGE(($B$171:$B$270=P$273)*1/ROW($A$171:$A$270),ROWS($A$274:$A300)),1/ROW($A$171:$A$270),0),COLUMNS($A$274:$A$274)),"")</f>
        <v/>
      </c>
      <c r="Q300" s="445" t="str">
        <f t="array" ref="Q300">IFERROR(INDEX($A$171:$B$270,MATCH(LARGE(($B$171:$B$270=Q$273)*1/ROW($A$171:$A$270),ROWS($A$274:$A300)),1/ROW($A$171:$A$270),0),COLUMNS($A$274:$A$274)),"")</f>
        <v/>
      </c>
      <c r="R300" s="445" t="str">
        <f t="array" ref="R300">IFERROR(INDEX($A$171:$B$270,MATCH(LARGE(($B$171:$B$270=R$273)*1/ROW($A$171:$A$270),ROWS($A$274:$A300)),1/ROW($A$171:$A$270),0),COLUMNS($A$274:$A$274)),"")</f>
        <v/>
      </c>
      <c r="S300" s="445" t="str">
        <f t="array" ref="S300">IFERROR(INDEX($A$171:$B$270,MATCH(LARGE(($B$171:$B$270=S$273)*1/ROW($A$171:$A$270),ROWS($A$274:$A300)),1/ROW($A$171:$A$270),0),COLUMNS($A$274:$A$274)),"")</f>
        <v/>
      </c>
      <c r="T300" s="445" t="str">
        <f t="array" ref="T300">IFERROR(INDEX($A$171:$B$270,MATCH(LARGE(($B$171:$B$270=T$273)*1/ROW($A$171:$A$270),ROWS($A$274:$A300)),1/ROW($A$171:$A$270),0),COLUMNS($A$274:$A$274)),"")</f>
        <v/>
      </c>
      <c r="U300" s="445" t="str">
        <f t="array" ref="U300">IFERROR(INDEX($A$171:$B$270,MATCH(LARGE(($B$171:$B$270=U$273)*1/ROW($A$171:$A$270),ROWS($A$274:$A300)),1/ROW($A$171:$A$270),0),COLUMNS($A$274:$A$274)),"")</f>
        <v/>
      </c>
      <c r="V300" s="453" t="str">
        <f t="array" ref="V300">IFERROR(INDEX($A$171:$B$270,MATCH(LARGE(($B$171:$B$270=V$273)*1/ROW($A$171:$A$270),ROWS($A$274:$A300)),1/ROW($A$171:$A$270),0),COLUMNS($A$274:$A$274)),"")</f>
        <v/>
      </c>
      <c r="W300" s="445" t="str">
        <f t="array" ref="W300">IFERROR(INDEX($A$171:$B$270,MATCH(LARGE(($B$171:$B$270=W$273)*1/ROW($A$171:$A$270),ROWS($A$274:$A300)),1/ROW($A$171:$A$270),0),COLUMNS($A$274:$A$274)),"")</f>
        <v/>
      </c>
      <c r="X300" s="445" t="str">
        <f t="array" ref="X300">IFERROR(INDEX($A$171:$B$270,MATCH(LARGE(($B$171:$B$270=X$273)*1/ROW($A$171:$A$270),ROWS($A$274:$A300)),1/ROW($A$171:$A$270),0),COLUMNS($A$274:$A$274)),"")</f>
        <v/>
      </c>
      <c r="Y300" s="445" t="str">
        <f t="array" ref="Y300">IFERROR(INDEX($A$171:$B$270,MATCH(LARGE(($B$171:$B$270=Y$273)*1/ROW($A$171:$A$270),ROWS($A$274:$A300)),1/ROW($A$171:$A$270),0),COLUMNS($A$274:$A$274)),"")</f>
        <v/>
      </c>
      <c r="Z300" s="445" t="str">
        <f t="array" ref="Z300">IFERROR(INDEX($A$171:$B$270,MATCH(LARGE(($B$171:$B$270=Z$273)*1/ROW($A$171:$A$270),ROWS($A$274:$A300)),1/ROW($A$171:$A$270),0),COLUMNS($A$274:$A$274)),"")</f>
        <v/>
      </c>
      <c r="AA300" s="445" t="str">
        <f t="array" ref="AA300">IFERROR(INDEX($A$171:$B$270,MATCH(LARGE(($B$171:$B$270=AA$273)*1/ROW($A$171:$A$270),ROWS($A$274:$A300)),1/ROW($A$171:$A$270),0),COLUMNS($A$274:$A$274)),"")</f>
        <v/>
      </c>
      <c r="AB300" s="445" t="str">
        <f t="array" ref="AB300">IFERROR(INDEX($A$171:$B$270,MATCH(LARGE(($B$171:$B$270=AB$273)*1/ROW($A$171:$A$270),ROWS($A$274:$A300)),1/ROW($A$171:$A$270),0),COLUMNS($A$274:$A$274)),"")</f>
        <v/>
      </c>
      <c r="AC300" s="445" t="str">
        <f t="array" ref="AC300">IFERROR(INDEX($A$171:$B$270,MATCH(LARGE(($B$171:$B$270=AC$273)*1/ROW($A$171:$A$270),ROWS($A$274:$A300)),1/ROW($A$171:$A$270),0),COLUMNS($A$274:$A$274)),"")</f>
        <v/>
      </c>
      <c r="AD300" s="445" t="str">
        <f t="array" ref="AD300">IFERROR(INDEX($A$171:$B$270,MATCH(LARGE(($B$171:$B$270=AD$273)*1/ROW($A$171:$A$270),ROWS($A$274:$A300)),1/ROW($A$171:$A$270),0),COLUMNS($A$274:$A$274)),"")</f>
        <v/>
      </c>
      <c r="AE300" s="445" t="str">
        <f t="array" ref="AE300">IFERROR(INDEX($A$171:$B$270,MATCH(LARGE(($B$171:$B$270=AE$273)*1/ROW($A$171:$A$270),ROWS($A$274:$A300)),1/ROW($A$171:$A$270),0),COLUMNS($A$274:$A$274)),"")</f>
        <v/>
      </c>
      <c r="AF300" s="445" t="str">
        <f t="array" ref="AF300">IFERROR(INDEX($A$171:$B$270,MATCH(LARGE(($B$171:$B$270=AF$273)*1/ROW($A$171:$A$270),ROWS($A$274:$A300)),1/ROW($A$171:$A$270),0),COLUMNS($A$274:$A$274)),"")</f>
        <v/>
      </c>
      <c r="AG300" s="454" t="str">
        <f t="array" ref="AG300">IFERROR(INDEX($A$171:$B$270,MATCH(LARGE(($B$171:$B$270=AG$273)*1/ROW($A$171:$A$270),ROWS($A$274:$A300)),1/ROW($A$171:$A$270),0),COLUMNS($A$274:$A$274)),"")</f>
        <v/>
      </c>
      <c r="AH300" s="445" t="str">
        <f t="array" ref="AH300">IFERROR(INDEX($A$171:$F$270,MATCH(LARGE(($D$171:$D$270=AH$273)*1/ROW($A$171:$A$270),ROWS($A$274:$A300)),1/ROW($A$171:$A$270),0),COLUMNS($A$274:$A$274)),"")</f>
        <v/>
      </c>
      <c r="AI300" s="445" t="str">
        <f t="array" ref="AI300">IFERROR(INDEX($A$171:$F$270,MATCH(LARGE(($D$171:$D$270=AI$273)*1/ROW($A$171:$A$270),ROWS($A$274:$A300)),1/ROW($A$171:$A$270),0),COLUMNS($A$274:$A$274)),"")</f>
        <v/>
      </c>
      <c r="AJ300" s="445" t="str">
        <f t="array" ref="AJ300">IFERROR(INDEX($A$171:$F$270,MATCH(LARGE(($D$171:$D$270=AJ$273)*1/ROW($A$171:$A$270),ROWS($A$274:$A300)),1/ROW($A$171:$A$270),0),COLUMNS($A$274:$A$274)),"")</f>
        <v/>
      </c>
      <c r="AK300" s="445" t="str">
        <f t="array" ref="AK300">IFERROR(INDEX($A$171:$F$270,MATCH(LARGE(($E$171:$E$270=AK$273)*1/ROW($A$171:$A$270),ROWS($A$274:$A300)),1/ROW($A$171:$A$270),0),COLUMNS($A$274:$A$274)),"")</f>
        <v/>
      </c>
      <c r="AL300" s="445" t="str">
        <f t="array" ref="AL300">IFERROR(INDEX($A$171:$F$270,MATCH(LARGE(($E$171:$E$270=AL$273)*1/ROW($A$171:$A$270),ROWS($A$274:$A300)),1/ROW($A$171:$A$270),0),COLUMNS($A$274:$A$274)),"")</f>
        <v/>
      </c>
      <c r="AM300" s="445" t="str">
        <f t="array" ref="AM300">IFERROR(INDEX($A$171:$F$270,MATCH(LARGE(($E$171:$E$270=AM$273)*1/ROW($A$171:$A$270),ROWS($A$274:$A300)),1/ROW($A$171:$A$270),0),COLUMNS($A$274:$A$274)),"")</f>
        <v/>
      </c>
      <c r="AN300" s="445" t="str">
        <f t="array" ref="AN300">IFERROR(INDEX($A$171:$F$270,MATCH(LARGE(($F$171:$F$270=AN$273)*1/ROW($A$171:$A$270),ROWS($A$274:$A300)),1/ROW($A$171:$A$270),0),COLUMNS($A$274:$A$274)),"")</f>
        <v/>
      </c>
      <c r="AO300" s="445" t="str">
        <f t="array" ref="AO300">IFERROR(INDEX($A$171:$F$270,MATCH(LARGE(($F$171:$F$270=AO$273)*1/ROW($A$171:$A$270),ROWS($A$274:$A300)),1/ROW($A$171:$A$270),0),COLUMNS($A$274:$A$274)),"")</f>
        <v/>
      </c>
      <c r="AP300" s="445" t="str">
        <f t="array" ref="AP300">IFERROR(INDEX($A$171:$F$270,MATCH(LARGE(($F$171:$F$270=AP$273)*1/ROW($A$171:$A$270),ROWS($A$274:$A300)),1/ROW($A$171:$A$270),0),COLUMNS($A$274:$A$274)),"")</f>
        <v/>
      </c>
      <c r="AQ300" s="445" t="str">
        <f t="array" ref="AQ300">IFERROR(INDEX($A$171:$F$270,MATCH(LARGE(($F$171:$F$270=AQ$273)*1/ROW($A$171:$A$270),ROWS($A$274:$A300)),1/ROW($A$171:$A$270),0),COLUMNS($A$274:$A$274)),"")</f>
        <v/>
      </c>
      <c r="AR300" s="445" t="str">
        <f t="array" ref="AR300">IFERROR(INDEX($A$171:$B$270,MATCH(LARGE(($B$171:$B$270=AR$273)*1/ROW($A$171:$A$270),ROWS($A$274:$A300)),1/ROW($A$171:$A$270),0),COLUMNS($A$274:$A$274)),"")</f>
        <v/>
      </c>
      <c r="AS300" s="445" t="str">
        <f t="shared" si="94"/>
        <v/>
      </c>
      <c r="AT300" s="445" t="str">
        <f t="shared" si="95"/>
        <v/>
      </c>
      <c r="AU300" s="445" t="str">
        <f t="shared" si="96"/>
        <v/>
      </c>
      <c r="BE300" s="435"/>
      <c r="BK300" s="50"/>
      <c r="BM300" s="118"/>
      <c r="EE300" s="435"/>
    </row>
    <row r="301" spans="1:135" hidden="1">
      <c r="A301" s="445" t="str">
        <f t="array" ref="A301">IFERROR(INDEX($A$171:$B$270,MATCH(LARGE(($B$171:$B$270=A$273)*1/ROW($A$171:$A$270),ROWS($A$274:$A301)),1/ROW($A$171:$A$270),0),COLUMNS($A$274:$A$274)),"")</f>
        <v/>
      </c>
      <c r="B301" s="445" t="str">
        <f t="array" ref="B301">IFERROR(INDEX($A$171:$B$270,MATCH(LARGE(($B$171:$B$270=B$273)*1/ROW($A$171:$A$270),ROWS($A$274:$A301)),1/ROW($A$171:$A$270),0),COLUMNS($A$274:$A$274)),"")</f>
        <v/>
      </c>
      <c r="C301" s="444" t="str">
        <f t="array" ref="C301">IFERROR(INDEX($A$171:$B$270,MATCH(LARGE(($B$171:$B$270=C$273)*1/ROW($A$171:$A$270),ROWS($A$274:$A301)),1/ROW($A$171:$A$270),0),COLUMNS($A$274:$A$274)),"")</f>
        <v/>
      </c>
      <c r="D301" s="445" t="str">
        <f t="array" ref="D301">IFERROR(INDEX($A$171:$B$270,MATCH(LARGE(($B$171:$B$270=D$273)*1/ROW($A$171:$A$270),ROWS($A$274:$A301)),1/ROW($A$171:$A$270),0),COLUMNS($A$274:$A$274)),"")</f>
        <v/>
      </c>
      <c r="E301" s="445" t="str">
        <f t="array" ref="E301">IFERROR(INDEX($A$171:$B$270,MATCH(LARGE(($B$171:$B$270=E$273)*1/ROW($A$171:$A$270),ROWS($A$274:$A301)),1/ROW($A$171:$A$270),0),COLUMNS($A$274:$A$274)),"")</f>
        <v/>
      </c>
      <c r="F301" s="445" t="str">
        <f t="array" ref="F301">IFERROR(INDEX($A$171:$B$270,MATCH(LARGE(($B$171:$B$270=F$273)*1/ROW($A$171:$A$270),ROWS($A$274:$A301)),1/ROW($A$171:$A$270),0),COLUMNS($A$274:$A$274)),"")</f>
        <v/>
      </c>
      <c r="G301" s="445" t="str">
        <f t="array" ref="G301">IFERROR(INDEX($A$171:$B$270,MATCH(LARGE(($B$171:$B$270=G$273)*1/ROW($A$171:$A$270),ROWS($A$274:$A301)),1/ROW($A$171:$A$270),0),COLUMNS($A$274:$A$274)),"")</f>
        <v/>
      </c>
      <c r="H301" s="445" t="str">
        <f t="array" ref="H301">IFERROR(INDEX($A$171:$B$270,MATCH(LARGE(($B$171:$B$270=H$273)*1/ROW($A$171:$A$270),ROWS($A$274:$A301)),1/ROW($A$171:$A$270),0),COLUMNS($A$274:$A$274)),"")</f>
        <v/>
      </c>
      <c r="I301" s="445" t="str">
        <f t="array" ref="I301">IFERROR(INDEX($A$171:$B$270,MATCH(LARGE(($B$171:$B$270=I$273)*1/ROW($A$171:$A$270),ROWS($A$274:$A301)),1/ROW($A$171:$A$270),0),COLUMNS($A$274:$A$274)),"")</f>
        <v/>
      </c>
      <c r="J301" s="445" t="str">
        <f t="array" ref="J301">IFERROR(INDEX($A$171:$B$270,MATCH(LARGE(($B$171:$B$270=J$273)*1/ROW($A$171:$A$270),ROWS($A$274:$A301)),1/ROW($A$171:$A$270),0),COLUMNS($A$274:$A$274)),"")</f>
        <v/>
      </c>
      <c r="K301" s="445" t="str">
        <f t="array" ref="K301">IFERROR(INDEX($A$171:$B$270,MATCH(LARGE(($B$171:$B$270=K$273)*1/ROW($A$171:$A$270),ROWS($A$274:$A301)),1/ROW($A$171:$A$270),0),COLUMNS($A$274:$A$274)),"")</f>
        <v/>
      </c>
      <c r="L301" s="445" t="str">
        <f t="array" ref="L301">IFERROR(INDEX($A$171:$B$270,MATCH(LARGE(($B$171:$B$270=L$273)*1/ROW($A$171:$A$270),ROWS($A$274:$A301)),1/ROW($A$171:$A$270),0),COLUMNS($A$274:$A$274)),"")</f>
        <v/>
      </c>
      <c r="M301" s="445" t="str">
        <f t="array" ref="M301">IFERROR(INDEX($A$171:$B$270,MATCH(LARGE(($B$171:$B$270=M$273)*1/ROW($A$171:$A$270),ROWS($A$274:$A301)),1/ROW($A$171:$A$270),0),COLUMNS($A$274:$A$274)),"")</f>
        <v/>
      </c>
      <c r="N301" s="445" t="str">
        <f t="array" ref="N301">IFERROR(INDEX($A$171:$B$270,MATCH(LARGE(($B$171:$B$270=N$273)*1/ROW($A$171:$A$270),ROWS($A$274:$A301)),1/ROW($A$171:$A$270),0),COLUMNS($A$274:$A$274)),"")</f>
        <v/>
      </c>
      <c r="O301" s="445" t="str">
        <f t="array" ref="O301">IFERROR(INDEX($A$171:$B$270,MATCH(LARGE(($B$171:$B$270=O$273)*1/ROW($A$171:$A$270),ROWS($A$274:$A301)),1/ROW($A$171:$A$270),0),COLUMNS($A$274:$A$274)),"")</f>
        <v/>
      </c>
      <c r="P301" s="445" t="str">
        <f t="array" ref="P301">IFERROR(INDEX($A$171:$B$270,MATCH(LARGE(($B$171:$B$270=P$273)*1/ROW($A$171:$A$270),ROWS($A$274:$A301)),1/ROW($A$171:$A$270),0),COLUMNS($A$274:$A$274)),"")</f>
        <v/>
      </c>
      <c r="Q301" s="445" t="str">
        <f t="array" ref="Q301">IFERROR(INDEX($A$171:$B$270,MATCH(LARGE(($B$171:$B$270=Q$273)*1/ROW($A$171:$A$270),ROWS($A$274:$A301)),1/ROW($A$171:$A$270),0),COLUMNS($A$274:$A$274)),"")</f>
        <v/>
      </c>
      <c r="R301" s="445" t="str">
        <f t="array" ref="R301">IFERROR(INDEX($A$171:$B$270,MATCH(LARGE(($B$171:$B$270=R$273)*1/ROW($A$171:$A$270),ROWS($A$274:$A301)),1/ROW($A$171:$A$270),0),COLUMNS($A$274:$A$274)),"")</f>
        <v/>
      </c>
      <c r="S301" s="445" t="str">
        <f t="array" ref="S301">IFERROR(INDEX($A$171:$B$270,MATCH(LARGE(($B$171:$B$270=S$273)*1/ROW($A$171:$A$270),ROWS($A$274:$A301)),1/ROW($A$171:$A$270),0),COLUMNS($A$274:$A$274)),"")</f>
        <v/>
      </c>
      <c r="T301" s="445" t="str">
        <f t="array" ref="T301">IFERROR(INDEX($A$171:$B$270,MATCH(LARGE(($B$171:$B$270=T$273)*1/ROW($A$171:$A$270),ROWS($A$274:$A301)),1/ROW($A$171:$A$270),0),COLUMNS($A$274:$A$274)),"")</f>
        <v/>
      </c>
      <c r="U301" s="445" t="str">
        <f t="array" ref="U301">IFERROR(INDEX($A$171:$B$270,MATCH(LARGE(($B$171:$B$270=U$273)*1/ROW($A$171:$A$270),ROWS($A$274:$A301)),1/ROW($A$171:$A$270),0),COLUMNS($A$274:$A$274)),"")</f>
        <v/>
      </c>
      <c r="V301" s="453" t="str">
        <f t="array" ref="V301">IFERROR(INDEX($A$171:$B$270,MATCH(LARGE(($B$171:$B$270=V$273)*1/ROW($A$171:$A$270),ROWS($A$274:$A301)),1/ROW($A$171:$A$270),0),COLUMNS($A$274:$A$274)),"")</f>
        <v/>
      </c>
      <c r="W301" s="445" t="str">
        <f t="array" ref="W301">IFERROR(INDEX($A$171:$B$270,MATCH(LARGE(($B$171:$B$270=W$273)*1/ROW($A$171:$A$270),ROWS($A$274:$A301)),1/ROW($A$171:$A$270),0),COLUMNS($A$274:$A$274)),"")</f>
        <v/>
      </c>
      <c r="X301" s="445" t="str">
        <f t="array" ref="X301">IFERROR(INDEX($A$171:$B$270,MATCH(LARGE(($B$171:$B$270=X$273)*1/ROW($A$171:$A$270),ROWS($A$274:$A301)),1/ROW($A$171:$A$270),0),COLUMNS($A$274:$A$274)),"")</f>
        <v/>
      </c>
      <c r="Y301" s="445" t="str">
        <f t="array" ref="Y301">IFERROR(INDEX($A$171:$B$270,MATCH(LARGE(($B$171:$B$270=Y$273)*1/ROW($A$171:$A$270),ROWS($A$274:$A301)),1/ROW($A$171:$A$270),0),COLUMNS($A$274:$A$274)),"")</f>
        <v/>
      </c>
      <c r="Z301" s="445" t="str">
        <f t="array" ref="Z301">IFERROR(INDEX($A$171:$B$270,MATCH(LARGE(($B$171:$B$270=Z$273)*1/ROW($A$171:$A$270),ROWS($A$274:$A301)),1/ROW($A$171:$A$270),0),COLUMNS($A$274:$A$274)),"")</f>
        <v/>
      </c>
      <c r="AA301" s="445" t="str">
        <f t="array" ref="AA301">IFERROR(INDEX($A$171:$B$270,MATCH(LARGE(($B$171:$B$270=AA$273)*1/ROW($A$171:$A$270),ROWS($A$274:$A301)),1/ROW($A$171:$A$270),0),COLUMNS($A$274:$A$274)),"")</f>
        <v/>
      </c>
      <c r="AB301" s="445" t="str">
        <f t="array" ref="AB301">IFERROR(INDEX($A$171:$B$270,MATCH(LARGE(($B$171:$B$270=AB$273)*1/ROW($A$171:$A$270),ROWS($A$274:$A301)),1/ROW($A$171:$A$270),0),COLUMNS($A$274:$A$274)),"")</f>
        <v/>
      </c>
      <c r="AC301" s="445" t="str">
        <f t="array" ref="AC301">IFERROR(INDEX($A$171:$B$270,MATCH(LARGE(($B$171:$B$270=AC$273)*1/ROW($A$171:$A$270),ROWS($A$274:$A301)),1/ROW($A$171:$A$270),0),COLUMNS($A$274:$A$274)),"")</f>
        <v/>
      </c>
      <c r="AD301" s="445" t="str">
        <f t="array" ref="AD301">IFERROR(INDEX($A$171:$B$270,MATCH(LARGE(($B$171:$B$270=AD$273)*1/ROW($A$171:$A$270),ROWS($A$274:$A301)),1/ROW($A$171:$A$270),0),COLUMNS($A$274:$A$274)),"")</f>
        <v/>
      </c>
      <c r="AE301" s="445" t="str">
        <f t="array" ref="AE301">IFERROR(INDEX($A$171:$B$270,MATCH(LARGE(($B$171:$B$270=AE$273)*1/ROW($A$171:$A$270),ROWS($A$274:$A301)),1/ROW($A$171:$A$270),0),COLUMNS($A$274:$A$274)),"")</f>
        <v/>
      </c>
      <c r="AF301" s="445" t="str">
        <f t="array" ref="AF301">IFERROR(INDEX($A$171:$B$270,MATCH(LARGE(($B$171:$B$270=AF$273)*1/ROW($A$171:$A$270),ROWS($A$274:$A301)),1/ROW($A$171:$A$270),0),COLUMNS($A$274:$A$274)),"")</f>
        <v/>
      </c>
      <c r="AG301" s="454" t="str">
        <f t="array" ref="AG301">IFERROR(INDEX($A$171:$B$270,MATCH(LARGE(($B$171:$B$270=AG$273)*1/ROW($A$171:$A$270),ROWS($A$274:$A301)),1/ROW($A$171:$A$270),0),COLUMNS($A$274:$A$274)),"")</f>
        <v/>
      </c>
      <c r="AH301" s="445" t="str">
        <f t="array" ref="AH301">IFERROR(INDEX($A$171:$F$270,MATCH(LARGE(($D$171:$D$270=AH$273)*1/ROW($A$171:$A$270),ROWS($A$274:$A301)),1/ROW($A$171:$A$270),0),COLUMNS($A$274:$A$274)),"")</f>
        <v/>
      </c>
      <c r="AI301" s="445" t="str">
        <f t="array" ref="AI301">IFERROR(INDEX($A$171:$F$270,MATCH(LARGE(($D$171:$D$270=AI$273)*1/ROW($A$171:$A$270),ROWS($A$274:$A301)),1/ROW($A$171:$A$270),0),COLUMNS($A$274:$A$274)),"")</f>
        <v/>
      </c>
      <c r="AJ301" s="445" t="str">
        <f t="array" ref="AJ301">IFERROR(INDEX($A$171:$F$270,MATCH(LARGE(($D$171:$D$270=AJ$273)*1/ROW($A$171:$A$270),ROWS($A$274:$A301)),1/ROW($A$171:$A$270),0),COLUMNS($A$274:$A$274)),"")</f>
        <v/>
      </c>
      <c r="AK301" s="445" t="str">
        <f t="array" ref="AK301">IFERROR(INDEX($A$171:$F$270,MATCH(LARGE(($E$171:$E$270=AK$273)*1/ROW($A$171:$A$270),ROWS($A$274:$A301)),1/ROW($A$171:$A$270),0),COLUMNS($A$274:$A$274)),"")</f>
        <v/>
      </c>
      <c r="AL301" s="445" t="str">
        <f t="array" ref="AL301">IFERROR(INDEX($A$171:$F$270,MATCH(LARGE(($E$171:$E$270=AL$273)*1/ROW($A$171:$A$270),ROWS($A$274:$A301)),1/ROW($A$171:$A$270),0),COLUMNS($A$274:$A$274)),"")</f>
        <v/>
      </c>
      <c r="AM301" s="445" t="str">
        <f t="array" ref="AM301">IFERROR(INDEX($A$171:$F$270,MATCH(LARGE(($E$171:$E$270=AM$273)*1/ROW($A$171:$A$270),ROWS($A$274:$A301)),1/ROW($A$171:$A$270),0),COLUMNS($A$274:$A$274)),"")</f>
        <v/>
      </c>
      <c r="AN301" s="445" t="str">
        <f t="array" ref="AN301">IFERROR(INDEX($A$171:$F$270,MATCH(LARGE(($F$171:$F$270=AN$273)*1/ROW($A$171:$A$270),ROWS($A$274:$A301)),1/ROW($A$171:$A$270),0),COLUMNS($A$274:$A$274)),"")</f>
        <v/>
      </c>
      <c r="AO301" s="445" t="str">
        <f t="array" ref="AO301">IFERROR(INDEX($A$171:$F$270,MATCH(LARGE(($F$171:$F$270=AO$273)*1/ROW($A$171:$A$270),ROWS($A$274:$A301)),1/ROW($A$171:$A$270),0),COLUMNS($A$274:$A$274)),"")</f>
        <v/>
      </c>
      <c r="AP301" s="445" t="str">
        <f t="array" ref="AP301">IFERROR(INDEX($A$171:$F$270,MATCH(LARGE(($F$171:$F$270=AP$273)*1/ROW($A$171:$A$270),ROWS($A$274:$A301)),1/ROW($A$171:$A$270),0),COLUMNS($A$274:$A$274)),"")</f>
        <v/>
      </c>
      <c r="AQ301" s="445" t="str">
        <f t="array" ref="AQ301">IFERROR(INDEX($A$171:$F$270,MATCH(LARGE(($F$171:$F$270=AQ$273)*1/ROW($A$171:$A$270),ROWS($A$274:$A301)),1/ROW($A$171:$A$270),0),COLUMNS($A$274:$A$274)),"")</f>
        <v/>
      </c>
      <c r="AR301" s="445" t="str">
        <f t="array" ref="AR301">IFERROR(INDEX($A$171:$B$270,MATCH(LARGE(($B$171:$B$270=AR$273)*1/ROW($A$171:$A$270),ROWS($A$274:$A301)),1/ROW($A$171:$A$270),0),COLUMNS($A$274:$A$274)),"")</f>
        <v/>
      </c>
      <c r="AS301" s="445" t="str">
        <f t="shared" si="94"/>
        <v/>
      </c>
      <c r="AT301" s="445" t="str">
        <f t="shared" si="95"/>
        <v/>
      </c>
      <c r="AU301" s="445" t="str">
        <f t="shared" si="96"/>
        <v/>
      </c>
      <c r="BE301" s="435"/>
      <c r="BK301" s="50"/>
      <c r="BM301" s="118"/>
      <c r="EE301" s="435"/>
    </row>
    <row r="302" spans="1:135" hidden="1">
      <c r="A302" s="445" t="str">
        <f t="array" ref="A302">IFERROR(INDEX($A$171:$B$270,MATCH(LARGE(($B$171:$B$270=A$273)*1/ROW($A$171:$A$270),ROWS($A$274:$A302)),1/ROW($A$171:$A$270),0),COLUMNS($A$274:$A$274)),"")</f>
        <v/>
      </c>
      <c r="B302" s="445" t="str">
        <f t="array" ref="B302">IFERROR(INDEX($A$171:$B$270,MATCH(LARGE(($B$171:$B$270=B$273)*1/ROW($A$171:$A$270),ROWS($A$274:$A302)),1/ROW($A$171:$A$270),0),COLUMNS($A$274:$A$274)),"")</f>
        <v/>
      </c>
      <c r="C302" s="444" t="str">
        <f t="array" ref="C302">IFERROR(INDEX($A$171:$B$270,MATCH(LARGE(($B$171:$B$270=C$273)*1/ROW($A$171:$A$270),ROWS($A$274:$A302)),1/ROW($A$171:$A$270),0),COLUMNS($A$274:$A$274)),"")</f>
        <v/>
      </c>
      <c r="D302" s="445" t="str">
        <f t="array" ref="D302">IFERROR(INDEX($A$171:$B$270,MATCH(LARGE(($B$171:$B$270=D$273)*1/ROW($A$171:$A$270),ROWS($A$274:$A302)),1/ROW($A$171:$A$270),0),COLUMNS($A$274:$A$274)),"")</f>
        <v/>
      </c>
      <c r="E302" s="445" t="str">
        <f t="array" ref="E302">IFERROR(INDEX($A$171:$B$270,MATCH(LARGE(($B$171:$B$270=E$273)*1/ROW($A$171:$A$270),ROWS($A$274:$A302)),1/ROW($A$171:$A$270),0),COLUMNS($A$274:$A$274)),"")</f>
        <v/>
      </c>
      <c r="F302" s="445" t="str">
        <f t="array" ref="F302">IFERROR(INDEX($A$171:$B$270,MATCH(LARGE(($B$171:$B$270=F$273)*1/ROW($A$171:$A$270),ROWS($A$274:$A302)),1/ROW($A$171:$A$270),0),COLUMNS($A$274:$A$274)),"")</f>
        <v/>
      </c>
      <c r="G302" s="445" t="str">
        <f t="array" ref="G302">IFERROR(INDEX($A$171:$B$270,MATCH(LARGE(($B$171:$B$270=G$273)*1/ROW($A$171:$A$270),ROWS($A$274:$A302)),1/ROW($A$171:$A$270),0),COLUMNS($A$274:$A$274)),"")</f>
        <v/>
      </c>
      <c r="H302" s="445" t="str">
        <f t="array" ref="H302">IFERROR(INDEX($A$171:$B$270,MATCH(LARGE(($B$171:$B$270=H$273)*1/ROW($A$171:$A$270),ROWS($A$274:$A302)),1/ROW($A$171:$A$270),0),COLUMNS($A$274:$A$274)),"")</f>
        <v/>
      </c>
      <c r="I302" s="445" t="str">
        <f t="array" ref="I302">IFERROR(INDEX($A$171:$B$270,MATCH(LARGE(($B$171:$B$270=I$273)*1/ROW($A$171:$A$270),ROWS($A$274:$A302)),1/ROW($A$171:$A$270),0),COLUMNS($A$274:$A$274)),"")</f>
        <v/>
      </c>
      <c r="J302" s="445" t="str">
        <f t="array" ref="J302">IFERROR(INDEX($A$171:$B$270,MATCH(LARGE(($B$171:$B$270=J$273)*1/ROW($A$171:$A$270),ROWS($A$274:$A302)),1/ROW($A$171:$A$270),0),COLUMNS($A$274:$A$274)),"")</f>
        <v/>
      </c>
      <c r="K302" s="445" t="str">
        <f t="array" ref="K302">IFERROR(INDEX($A$171:$B$270,MATCH(LARGE(($B$171:$B$270=K$273)*1/ROW($A$171:$A$270),ROWS($A$274:$A302)),1/ROW($A$171:$A$270),0),COLUMNS($A$274:$A$274)),"")</f>
        <v/>
      </c>
      <c r="L302" s="445" t="str">
        <f t="array" ref="L302">IFERROR(INDEX($A$171:$B$270,MATCH(LARGE(($B$171:$B$270=L$273)*1/ROW($A$171:$A$270),ROWS($A$274:$A302)),1/ROW($A$171:$A$270),0),COLUMNS($A$274:$A$274)),"")</f>
        <v/>
      </c>
      <c r="M302" s="445" t="str">
        <f t="array" ref="M302">IFERROR(INDEX($A$171:$B$270,MATCH(LARGE(($B$171:$B$270=M$273)*1/ROW($A$171:$A$270),ROWS($A$274:$A302)),1/ROW($A$171:$A$270),0),COLUMNS($A$274:$A$274)),"")</f>
        <v/>
      </c>
      <c r="N302" s="445" t="str">
        <f t="array" ref="N302">IFERROR(INDEX($A$171:$B$270,MATCH(LARGE(($B$171:$B$270=N$273)*1/ROW($A$171:$A$270),ROWS($A$274:$A302)),1/ROW($A$171:$A$270),0),COLUMNS($A$274:$A$274)),"")</f>
        <v/>
      </c>
      <c r="O302" s="445" t="str">
        <f t="array" ref="O302">IFERROR(INDEX($A$171:$B$270,MATCH(LARGE(($B$171:$B$270=O$273)*1/ROW($A$171:$A$270),ROWS($A$274:$A302)),1/ROW($A$171:$A$270),0),COLUMNS($A$274:$A$274)),"")</f>
        <v/>
      </c>
      <c r="P302" s="445" t="str">
        <f t="array" ref="P302">IFERROR(INDEX($A$171:$B$270,MATCH(LARGE(($B$171:$B$270=P$273)*1/ROW($A$171:$A$270),ROWS($A$274:$A302)),1/ROW($A$171:$A$270),0),COLUMNS($A$274:$A$274)),"")</f>
        <v/>
      </c>
      <c r="Q302" s="445" t="str">
        <f t="array" ref="Q302">IFERROR(INDEX($A$171:$B$270,MATCH(LARGE(($B$171:$B$270=Q$273)*1/ROW($A$171:$A$270),ROWS($A$274:$A302)),1/ROW($A$171:$A$270),0),COLUMNS($A$274:$A$274)),"")</f>
        <v/>
      </c>
      <c r="R302" s="445" t="str">
        <f t="array" ref="R302">IFERROR(INDEX($A$171:$B$270,MATCH(LARGE(($B$171:$B$270=R$273)*1/ROW($A$171:$A$270),ROWS($A$274:$A302)),1/ROW($A$171:$A$270),0),COLUMNS($A$274:$A$274)),"")</f>
        <v/>
      </c>
      <c r="S302" s="445" t="str">
        <f t="array" ref="S302">IFERROR(INDEX($A$171:$B$270,MATCH(LARGE(($B$171:$B$270=S$273)*1/ROW($A$171:$A$270),ROWS($A$274:$A302)),1/ROW($A$171:$A$270),0),COLUMNS($A$274:$A$274)),"")</f>
        <v/>
      </c>
      <c r="T302" s="445" t="str">
        <f t="array" ref="T302">IFERROR(INDEX($A$171:$B$270,MATCH(LARGE(($B$171:$B$270=T$273)*1/ROW($A$171:$A$270),ROWS($A$274:$A302)),1/ROW($A$171:$A$270),0),COLUMNS($A$274:$A$274)),"")</f>
        <v/>
      </c>
      <c r="U302" s="445" t="str">
        <f t="array" ref="U302">IFERROR(INDEX($A$171:$B$270,MATCH(LARGE(($B$171:$B$270=U$273)*1/ROW($A$171:$A$270),ROWS($A$274:$A302)),1/ROW($A$171:$A$270),0),COLUMNS($A$274:$A$274)),"")</f>
        <v/>
      </c>
      <c r="V302" s="453" t="str">
        <f t="array" ref="V302">IFERROR(INDEX($A$171:$B$270,MATCH(LARGE(($B$171:$B$270=V$273)*1/ROW($A$171:$A$270),ROWS($A$274:$A302)),1/ROW($A$171:$A$270),0),COLUMNS($A$274:$A$274)),"")</f>
        <v/>
      </c>
      <c r="W302" s="445" t="str">
        <f t="array" ref="W302">IFERROR(INDEX($A$171:$B$270,MATCH(LARGE(($B$171:$B$270=W$273)*1/ROW($A$171:$A$270),ROWS($A$274:$A302)),1/ROW($A$171:$A$270),0),COLUMNS($A$274:$A$274)),"")</f>
        <v/>
      </c>
      <c r="X302" s="445" t="str">
        <f t="array" ref="X302">IFERROR(INDEX($A$171:$B$270,MATCH(LARGE(($B$171:$B$270=X$273)*1/ROW($A$171:$A$270),ROWS($A$274:$A302)),1/ROW($A$171:$A$270),0),COLUMNS($A$274:$A$274)),"")</f>
        <v/>
      </c>
      <c r="Y302" s="445" t="str">
        <f t="array" ref="Y302">IFERROR(INDEX($A$171:$B$270,MATCH(LARGE(($B$171:$B$270=Y$273)*1/ROW($A$171:$A$270),ROWS($A$274:$A302)),1/ROW($A$171:$A$270),0),COLUMNS($A$274:$A$274)),"")</f>
        <v/>
      </c>
      <c r="Z302" s="445" t="str">
        <f t="array" ref="Z302">IFERROR(INDEX($A$171:$B$270,MATCH(LARGE(($B$171:$B$270=Z$273)*1/ROW($A$171:$A$270),ROWS($A$274:$A302)),1/ROW($A$171:$A$270),0),COLUMNS($A$274:$A$274)),"")</f>
        <v/>
      </c>
      <c r="AA302" s="445" t="str">
        <f t="array" ref="AA302">IFERROR(INDEX($A$171:$B$270,MATCH(LARGE(($B$171:$B$270=AA$273)*1/ROW($A$171:$A$270),ROWS($A$274:$A302)),1/ROW($A$171:$A$270),0),COLUMNS($A$274:$A$274)),"")</f>
        <v/>
      </c>
      <c r="AB302" s="445" t="str">
        <f t="array" ref="AB302">IFERROR(INDEX($A$171:$B$270,MATCH(LARGE(($B$171:$B$270=AB$273)*1/ROW($A$171:$A$270),ROWS($A$274:$A302)),1/ROW($A$171:$A$270),0),COLUMNS($A$274:$A$274)),"")</f>
        <v/>
      </c>
      <c r="AC302" s="445" t="str">
        <f t="array" ref="AC302">IFERROR(INDEX($A$171:$B$270,MATCH(LARGE(($B$171:$B$270=AC$273)*1/ROW($A$171:$A$270),ROWS($A$274:$A302)),1/ROW($A$171:$A$270),0),COLUMNS($A$274:$A$274)),"")</f>
        <v/>
      </c>
      <c r="AD302" s="445" t="str">
        <f t="array" ref="AD302">IFERROR(INDEX($A$171:$B$270,MATCH(LARGE(($B$171:$B$270=AD$273)*1/ROW($A$171:$A$270),ROWS($A$274:$A302)),1/ROW($A$171:$A$270),0),COLUMNS($A$274:$A$274)),"")</f>
        <v/>
      </c>
      <c r="AE302" s="445" t="str">
        <f t="array" ref="AE302">IFERROR(INDEX($A$171:$B$270,MATCH(LARGE(($B$171:$B$270=AE$273)*1/ROW($A$171:$A$270),ROWS($A$274:$A302)),1/ROW($A$171:$A$270),0),COLUMNS($A$274:$A$274)),"")</f>
        <v/>
      </c>
      <c r="AF302" s="445" t="str">
        <f t="array" ref="AF302">IFERROR(INDEX($A$171:$B$270,MATCH(LARGE(($B$171:$B$270=AF$273)*1/ROW($A$171:$A$270),ROWS($A$274:$A302)),1/ROW($A$171:$A$270),0),COLUMNS($A$274:$A$274)),"")</f>
        <v/>
      </c>
      <c r="AG302" s="454" t="str">
        <f t="array" ref="AG302">IFERROR(INDEX($A$171:$B$270,MATCH(LARGE(($B$171:$B$270=AG$273)*1/ROW($A$171:$A$270),ROWS($A$274:$A302)),1/ROW($A$171:$A$270),0),COLUMNS($A$274:$A$274)),"")</f>
        <v/>
      </c>
      <c r="AH302" s="445" t="str">
        <f t="array" ref="AH302">IFERROR(INDEX($A$171:$F$270,MATCH(LARGE(($D$171:$D$270=AH$273)*1/ROW($A$171:$A$270),ROWS($A$274:$A302)),1/ROW($A$171:$A$270),0),COLUMNS($A$274:$A$274)),"")</f>
        <v/>
      </c>
      <c r="AI302" s="445" t="str">
        <f t="array" ref="AI302">IFERROR(INDEX($A$171:$F$270,MATCH(LARGE(($D$171:$D$270=AI$273)*1/ROW($A$171:$A$270),ROWS($A$274:$A302)),1/ROW($A$171:$A$270),0),COLUMNS($A$274:$A$274)),"")</f>
        <v/>
      </c>
      <c r="AJ302" s="445" t="str">
        <f t="array" ref="AJ302">IFERROR(INDEX($A$171:$F$270,MATCH(LARGE(($D$171:$D$270=AJ$273)*1/ROW($A$171:$A$270),ROWS($A$274:$A302)),1/ROW($A$171:$A$270),0),COLUMNS($A$274:$A$274)),"")</f>
        <v/>
      </c>
      <c r="AK302" s="445" t="str">
        <f t="array" ref="AK302">IFERROR(INDEX($A$171:$F$270,MATCH(LARGE(($E$171:$E$270=AK$273)*1/ROW($A$171:$A$270),ROWS($A$274:$A302)),1/ROW($A$171:$A$270),0),COLUMNS($A$274:$A$274)),"")</f>
        <v/>
      </c>
      <c r="AL302" s="445" t="str">
        <f t="array" ref="AL302">IFERROR(INDEX($A$171:$F$270,MATCH(LARGE(($E$171:$E$270=AL$273)*1/ROW($A$171:$A$270),ROWS($A$274:$A302)),1/ROW($A$171:$A$270),0),COLUMNS($A$274:$A$274)),"")</f>
        <v/>
      </c>
      <c r="AM302" s="445" t="str">
        <f t="array" ref="AM302">IFERROR(INDEX($A$171:$F$270,MATCH(LARGE(($E$171:$E$270=AM$273)*1/ROW($A$171:$A$270),ROWS($A$274:$A302)),1/ROW($A$171:$A$270),0),COLUMNS($A$274:$A$274)),"")</f>
        <v/>
      </c>
      <c r="AN302" s="445" t="str">
        <f t="array" ref="AN302">IFERROR(INDEX($A$171:$F$270,MATCH(LARGE(($F$171:$F$270=AN$273)*1/ROW($A$171:$A$270),ROWS($A$274:$A302)),1/ROW($A$171:$A$270),0),COLUMNS($A$274:$A$274)),"")</f>
        <v/>
      </c>
      <c r="AO302" s="445" t="str">
        <f t="array" ref="AO302">IFERROR(INDEX($A$171:$F$270,MATCH(LARGE(($F$171:$F$270=AO$273)*1/ROW($A$171:$A$270),ROWS($A$274:$A302)),1/ROW($A$171:$A$270),0),COLUMNS($A$274:$A$274)),"")</f>
        <v/>
      </c>
      <c r="AP302" s="445" t="str">
        <f t="array" ref="AP302">IFERROR(INDEX($A$171:$F$270,MATCH(LARGE(($F$171:$F$270=AP$273)*1/ROW($A$171:$A$270),ROWS($A$274:$A302)),1/ROW($A$171:$A$270),0),COLUMNS($A$274:$A$274)),"")</f>
        <v/>
      </c>
      <c r="AQ302" s="445" t="str">
        <f t="array" ref="AQ302">IFERROR(INDEX($A$171:$F$270,MATCH(LARGE(($F$171:$F$270=AQ$273)*1/ROW($A$171:$A$270),ROWS($A$274:$A302)),1/ROW($A$171:$A$270),0),COLUMNS($A$274:$A$274)),"")</f>
        <v/>
      </c>
      <c r="AR302" s="445" t="str">
        <f t="array" ref="AR302">IFERROR(INDEX($A$171:$B$270,MATCH(LARGE(($B$171:$B$270=AR$273)*1/ROW($A$171:$A$270),ROWS($A$274:$A302)),1/ROW($A$171:$A$270),0),COLUMNS($A$274:$A$274)),"")</f>
        <v/>
      </c>
      <c r="AS302" s="445" t="str">
        <f t="shared" si="94"/>
        <v/>
      </c>
      <c r="AT302" s="445" t="str">
        <f t="shared" si="95"/>
        <v/>
      </c>
      <c r="AU302" s="445" t="str">
        <f t="shared" si="96"/>
        <v/>
      </c>
      <c r="BE302" s="435"/>
      <c r="BK302" s="50"/>
      <c r="BM302" s="118"/>
      <c r="EE302" s="435"/>
    </row>
    <row r="303" spans="1:135" hidden="1">
      <c r="A303" s="445" t="str">
        <f t="array" ref="A303">IFERROR(INDEX($A$171:$B$270,MATCH(LARGE(($B$171:$B$270=A$273)*1/ROW($A$171:$A$270),ROWS($A$274:$A303)),1/ROW($A$171:$A$270),0),COLUMNS($A$274:$A$274)),"")</f>
        <v/>
      </c>
      <c r="B303" s="445" t="str">
        <f t="array" ref="B303">IFERROR(INDEX($A$171:$B$270,MATCH(LARGE(($B$171:$B$270=B$273)*1/ROW($A$171:$A$270),ROWS($A$274:$A303)),1/ROW($A$171:$A$270),0),COLUMNS($A$274:$A$274)),"")</f>
        <v/>
      </c>
      <c r="C303" s="444" t="str">
        <f t="array" ref="C303">IFERROR(INDEX($A$171:$B$270,MATCH(LARGE(($B$171:$B$270=C$273)*1/ROW($A$171:$A$270),ROWS($A$274:$A303)),1/ROW($A$171:$A$270),0),COLUMNS($A$274:$A$274)),"")</f>
        <v/>
      </c>
      <c r="D303" s="445" t="str">
        <f t="array" ref="D303">IFERROR(INDEX($A$171:$B$270,MATCH(LARGE(($B$171:$B$270=D$273)*1/ROW($A$171:$A$270),ROWS($A$274:$A303)),1/ROW($A$171:$A$270),0),COLUMNS($A$274:$A$274)),"")</f>
        <v/>
      </c>
      <c r="E303" s="445" t="str">
        <f t="array" ref="E303">IFERROR(INDEX($A$171:$B$270,MATCH(LARGE(($B$171:$B$270=E$273)*1/ROW($A$171:$A$270),ROWS($A$274:$A303)),1/ROW($A$171:$A$270),0),COLUMNS($A$274:$A$274)),"")</f>
        <v/>
      </c>
      <c r="F303" s="445" t="str">
        <f t="array" ref="F303">IFERROR(INDEX($A$171:$B$270,MATCH(LARGE(($B$171:$B$270=F$273)*1/ROW($A$171:$A$270),ROWS($A$274:$A303)),1/ROW($A$171:$A$270),0),COLUMNS($A$274:$A$274)),"")</f>
        <v/>
      </c>
      <c r="G303" s="445" t="str">
        <f t="array" ref="G303">IFERROR(INDEX($A$171:$B$270,MATCH(LARGE(($B$171:$B$270=G$273)*1/ROW($A$171:$A$270),ROWS($A$274:$A303)),1/ROW($A$171:$A$270),0),COLUMNS($A$274:$A$274)),"")</f>
        <v/>
      </c>
      <c r="H303" s="445" t="str">
        <f t="array" ref="H303">IFERROR(INDEX($A$171:$B$270,MATCH(LARGE(($B$171:$B$270=H$273)*1/ROW($A$171:$A$270),ROWS($A$274:$A303)),1/ROW($A$171:$A$270),0),COLUMNS($A$274:$A$274)),"")</f>
        <v/>
      </c>
      <c r="I303" s="445" t="str">
        <f t="array" ref="I303">IFERROR(INDEX($A$171:$B$270,MATCH(LARGE(($B$171:$B$270=I$273)*1/ROW($A$171:$A$270),ROWS($A$274:$A303)),1/ROW($A$171:$A$270),0),COLUMNS($A$274:$A$274)),"")</f>
        <v/>
      </c>
      <c r="J303" s="445" t="str">
        <f t="array" ref="J303">IFERROR(INDEX($A$171:$B$270,MATCH(LARGE(($B$171:$B$270=J$273)*1/ROW($A$171:$A$270),ROWS($A$274:$A303)),1/ROW($A$171:$A$270),0),COLUMNS($A$274:$A$274)),"")</f>
        <v/>
      </c>
      <c r="K303" s="445" t="str">
        <f t="array" ref="K303">IFERROR(INDEX($A$171:$B$270,MATCH(LARGE(($B$171:$B$270=K$273)*1/ROW($A$171:$A$270),ROWS($A$274:$A303)),1/ROW($A$171:$A$270),0),COLUMNS($A$274:$A$274)),"")</f>
        <v/>
      </c>
      <c r="L303" s="445" t="str">
        <f t="array" ref="L303">IFERROR(INDEX($A$171:$B$270,MATCH(LARGE(($B$171:$B$270=L$273)*1/ROW($A$171:$A$270),ROWS($A$274:$A303)),1/ROW($A$171:$A$270),0),COLUMNS($A$274:$A$274)),"")</f>
        <v/>
      </c>
      <c r="M303" s="445" t="str">
        <f t="array" ref="M303">IFERROR(INDEX($A$171:$B$270,MATCH(LARGE(($B$171:$B$270=M$273)*1/ROW($A$171:$A$270),ROWS($A$274:$A303)),1/ROW($A$171:$A$270),0),COLUMNS($A$274:$A$274)),"")</f>
        <v/>
      </c>
      <c r="N303" s="445" t="str">
        <f t="array" ref="N303">IFERROR(INDEX($A$171:$B$270,MATCH(LARGE(($B$171:$B$270=N$273)*1/ROW($A$171:$A$270),ROWS($A$274:$A303)),1/ROW($A$171:$A$270),0),COLUMNS($A$274:$A$274)),"")</f>
        <v/>
      </c>
      <c r="O303" s="445" t="str">
        <f t="array" ref="O303">IFERROR(INDEX($A$171:$B$270,MATCH(LARGE(($B$171:$B$270=O$273)*1/ROW($A$171:$A$270),ROWS($A$274:$A303)),1/ROW($A$171:$A$270),0),COLUMNS($A$274:$A$274)),"")</f>
        <v/>
      </c>
      <c r="P303" s="445" t="str">
        <f t="array" ref="P303">IFERROR(INDEX($A$171:$B$270,MATCH(LARGE(($B$171:$B$270=P$273)*1/ROW($A$171:$A$270),ROWS($A$274:$A303)),1/ROW($A$171:$A$270),0),COLUMNS($A$274:$A$274)),"")</f>
        <v/>
      </c>
      <c r="Q303" s="445" t="str">
        <f t="array" ref="Q303">IFERROR(INDEX($A$171:$B$270,MATCH(LARGE(($B$171:$B$270=Q$273)*1/ROW($A$171:$A$270),ROWS($A$274:$A303)),1/ROW($A$171:$A$270),0),COLUMNS($A$274:$A$274)),"")</f>
        <v/>
      </c>
      <c r="R303" s="445" t="str">
        <f t="array" ref="R303">IFERROR(INDEX($A$171:$B$270,MATCH(LARGE(($B$171:$B$270=R$273)*1/ROW($A$171:$A$270),ROWS($A$274:$A303)),1/ROW($A$171:$A$270),0),COLUMNS($A$274:$A$274)),"")</f>
        <v/>
      </c>
      <c r="S303" s="445" t="str">
        <f t="array" ref="S303">IFERROR(INDEX($A$171:$B$270,MATCH(LARGE(($B$171:$B$270=S$273)*1/ROW($A$171:$A$270),ROWS($A$274:$A303)),1/ROW($A$171:$A$270),0),COLUMNS($A$274:$A$274)),"")</f>
        <v/>
      </c>
      <c r="T303" s="445" t="str">
        <f t="array" ref="T303">IFERROR(INDEX($A$171:$B$270,MATCH(LARGE(($B$171:$B$270=T$273)*1/ROW($A$171:$A$270),ROWS($A$274:$A303)),1/ROW($A$171:$A$270),0),COLUMNS($A$274:$A$274)),"")</f>
        <v/>
      </c>
      <c r="U303" s="445" t="str">
        <f t="array" ref="U303">IFERROR(INDEX($A$171:$B$270,MATCH(LARGE(($B$171:$B$270=U$273)*1/ROW($A$171:$A$270),ROWS($A$274:$A303)),1/ROW($A$171:$A$270),0),COLUMNS($A$274:$A$274)),"")</f>
        <v/>
      </c>
      <c r="V303" s="453" t="str">
        <f t="array" ref="V303">IFERROR(INDEX($A$171:$B$270,MATCH(LARGE(($B$171:$B$270=V$273)*1/ROW($A$171:$A$270),ROWS($A$274:$A303)),1/ROW($A$171:$A$270),0),COLUMNS($A$274:$A$274)),"")</f>
        <v/>
      </c>
      <c r="W303" s="445" t="str">
        <f t="array" ref="W303">IFERROR(INDEX($A$171:$B$270,MATCH(LARGE(($B$171:$B$270=W$273)*1/ROW($A$171:$A$270),ROWS($A$274:$A303)),1/ROW($A$171:$A$270),0),COLUMNS($A$274:$A$274)),"")</f>
        <v/>
      </c>
      <c r="X303" s="445" t="str">
        <f t="array" ref="X303">IFERROR(INDEX($A$171:$B$270,MATCH(LARGE(($B$171:$B$270=X$273)*1/ROW($A$171:$A$270),ROWS($A$274:$A303)),1/ROW($A$171:$A$270),0),COLUMNS($A$274:$A$274)),"")</f>
        <v/>
      </c>
      <c r="Y303" s="445" t="str">
        <f t="array" ref="Y303">IFERROR(INDEX($A$171:$B$270,MATCH(LARGE(($B$171:$B$270=Y$273)*1/ROW($A$171:$A$270),ROWS($A$274:$A303)),1/ROW($A$171:$A$270),0),COLUMNS($A$274:$A$274)),"")</f>
        <v/>
      </c>
      <c r="Z303" s="445" t="str">
        <f t="array" ref="Z303">IFERROR(INDEX($A$171:$B$270,MATCH(LARGE(($B$171:$B$270=Z$273)*1/ROW($A$171:$A$270),ROWS($A$274:$A303)),1/ROW($A$171:$A$270),0),COLUMNS($A$274:$A$274)),"")</f>
        <v/>
      </c>
      <c r="AA303" s="445" t="str">
        <f t="array" ref="AA303">IFERROR(INDEX($A$171:$B$270,MATCH(LARGE(($B$171:$B$270=AA$273)*1/ROW($A$171:$A$270),ROWS($A$274:$A303)),1/ROW($A$171:$A$270),0),COLUMNS($A$274:$A$274)),"")</f>
        <v/>
      </c>
      <c r="AB303" s="445" t="str">
        <f t="array" ref="AB303">IFERROR(INDEX($A$171:$B$270,MATCH(LARGE(($B$171:$B$270=AB$273)*1/ROW($A$171:$A$270),ROWS($A$274:$A303)),1/ROW($A$171:$A$270),0),COLUMNS($A$274:$A$274)),"")</f>
        <v/>
      </c>
      <c r="AC303" s="445" t="str">
        <f t="array" ref="AC303">IFERROR(INDEX($A$171:$B$270,MATCH(LARGE(($B$171:$B$270=AC$273)*1/ROW($A$171:$A$270),ROWS($A$274:$A303)),1/ROW($A$171:$A$270),0),COLUMNS($A$274:$A$274)),"")</f>
        <v/>
      </c>
      <c r="AD303" s="445" t="str">
        <f t="array" ref="AD303">IFERROR(INDEX($A$171:$B$270,MATCH(LARGE(($B$171:$B$270=AD$273)*1/ROW($A$171:$A$270),ROWS($A$274:$A303)),1/ROW($A$171:$A$270),0),COLUMNS($A$274:$A$274)),"")</f>
        <v/>
      </c>
      <c r="AE303" s="445" t="str">
        <f t="array" ref="AE303">IFERROR(INDEX($A$171:$B$270,MATCH(LARGE(($B$171:$B$270=AE$273)*1/ROW($A$171:$A$270),ROWS($A$274:$A303)),1/ROW($A$171:$A$270),0),COLUMNS($A$274:$A$274)),"")</f>
        <v/>
      </c>
      <c r="AF303" s="445" t="str">
        <f t="array" ref="AF303">IFERROR(INDEX($A$171:$B$270,MATCH(LARGE(($B$171:$B$270=AF$273)*1/ROW($A$171:$A$270),ROWS($A$274:$A303)),1/ROW($A$171:$A$270),0),COLUMNS($A$274:$A$274)),"")</f>
        <v/>
      </c>
      <c r="AG303" s="454" t="str">
        <f t="array" ref="AG303">IFERROR(INDEX($A$171:$B$270,MATCH(LARGE(($B$171:$B$270=AG$273)*1/ROW($A$171:$A$270),ROWS($A$274:$A303)),1/ROW($A$171:$A$270),0),COLUMNS($A$274:$A$274)),"")</f>
        <v/>
      </c>
      <c r="AH303" s="445" t="str">
        <f t="array" ref="AH303">IFERROR(INDEX($A$171:$F$270,MATCH(LARGE(($D$171:$D$270=AH$273)*1/ROW($A$171:$A$270),ROWS($A$274:$A303)),1/ROW($A$171:$A$270),0),COLUMNS($A$274:$A$274)),"")</f>
        <v/>
      </c>
      <c r="AI303" s="445" t="str">
        <f t="array" ref="AI303">IFERROR(INDEX($A$171:$F$270,MATCH(LARGE(($D$171:$D$270=AI$273)*1/ROW($A$171:$A$270),ROWS($A$274:$A303)),1/ROW($A$171:$A$270),0),COLUMNS($A$274:$A$274)),"")</f>
        <v/>
      </c>
      <c r="AJ303" s="445" t="str">
        <f t="array" ref="AJ303">IFERROR(INDEX($A$171:$F$270,MATCH(LARGE(($D$171:$D$270=AJ$273)*1/ROW($A$171:$A$270),ROWS($A$274:$A303)),1/ROW($A$171:$A$270),0),COLUMNS($A$274:$A$274)),"")</f>
        <v/>
      </c>
      <c r="AK303" s="445" t="str">
        <f t="array" ref="AK303">IFERROR(INDEX($A$171:$F$270,MATCH(LARGE(($E$171:$E$270=AK$273)*1/ROW($A$171:$A$270),ROWS($A$274:$A303)),1/ROW($A$171:$A$270),0),COLUMNS($A$274:$A$274)),"")</f>
        <v/>
      </c>
      <c r="AL303" s="445" t="str">
        <f t="array" ref="AL303">IFERROR(INDEX($A$171:$F$270,MATCH(LARGE(($E$171:$E$270=AL$273)*1/ROW($A$171:$A$270),ROWS($A$274:$A303)),1/ROW($A$171:$A$270),0),COLUMNS($A$274:$A$274)),"")</f>
        <v/>
      </c>
      <c r="AM303" s="445" t="str">
        <f t="array" ref="AM303">IFERROR(INDEX($A$171:$F$270,MATCH(LARGE(($E$171:$E$270=AM$273)*1/ROW($A$171:$A$270),ROWS($A$274:$A303)),1/ROW($A$171:$A$270),0),COLUMNS($A$274:$A$274)),"")</f>
        <v/>
      </c>
      <c r="AN303" s="445" t="str">
        <f t="array" ref="AN303">IFERROR(INDEX($A$171:$F$270,MATCH(LARGE(($F$171:$F$270=AN$273)*1/ROW($A$171:$A$270),ROWS($A$274:$A303)),1/ROW($A$171:$A$270),0),COLUMNS($A$274:$A$274)),"")</f>
        <v/>
      </c>
      <c r="AO303" s="445" t="str">
        <f t="array" ref="AO303">IFERROR(INDEX($A$171:$F$270,MATCH(LARGE(($F$171:$F$270=AO$273)*1/ROW($A$171:$A$270),ROWS($A$274:$A303)),1/ROW($A$171:$A$270),0),COLUMNS($A$274:$A$274)),"")</f>
        <v/>
      </c>
      <c r="AP303" s="445" t="str">
        <f t="array" ref="AP303">IFERROR(INDEX($A$171:$F$270,MATCH(LARGE(($F$171:$F$270=AP$273)*1/ROW($A$171:$A$270),ROWS($A$274:$A303)),1/ROW($A$171:$A$270),0),COLUMNS($A$274:$A$274)),"")</f>
        <v/>
      </c>
      <c r="AQ303" s="445" t="str">
        <f t="array" ref="AQ303">IFERROR(INDEX($A$171:$F$270,MATCH(LARGE(($F$171:$F$270=AQ$273)*1/ROW($A$171:$A$270),ROWS($A$274:$A303)),1/ROW($A$171:$A$270),0),COLUMNS($A$274:$A$274)),"")</f>
        <v/>
      </c>
      <c r="AR303" s="445" t="str">
        <f t="array" ref="AR303">IFERROR(INDEX($A$171:$B$270,MATCH(LARGE(($B$171:$B$270=AR$273)*1/ROW($A$171:$A$270),ROWS($A$274:$A303)),1/ROW($A$171:$A$270),0),COLUMNS($A$274:$A$274)),"")</f>
        <v/>
      </c>
      <c r="AS303" s="445" t="str">
        <f t="shared" si="94"/>
        <v/>
      </c>
      <c r="AT303" s="445" t="str">
        <f t="shared" si="95"/>
        <v/>
      </c>
      <c r="AU303" s="445" t="str">
        <f t="shared" si="96"/>
        <v/>
      </c>
      <c r="BE303" s="435"/>
      <c r="BK303" s="50"/>
      <c r="BM303" s="118"/>
      <c r="EE303" s="435"/>
    </row>
    <row r="304" spans="1:135" hidden="1">
      <c r="A304" s="445" t="str">
        <f t="array" ref="A304">IFERROR(INDEX($A$171:$B$270,MATCH(LARGE(($B$171:$B$270=A$273)*1/ROW($A$171:$A$270),ROWS($A$274:$A304)),1/ROW($A$171:$A$270),0),COLUMNS($A$274:$A$274)),"")</f>
        <v/>
      </c>
      <c r="B304" s="445" t="str">
        <f t="array" ref="B304">IFERROR(INDEX($A$171:$B$270,MATCH(LARGE(($B$171:$B$270=B$273)*1/ROW($A$171:$A$270),ROWS($A$274:$A304)),1/ROW($A$171:$A$270),0),COLUMNS($A$274:$A$274)),"")</f>
        <v/>
      </c>
      <c r="C304" s="444" t="str">
        <f t="array" ref="C304">IFERROR(INDEX($A$171:$B$270,MATCH(LARGE(($B$171:$B$270=C$273)*1/ROW($A$171:$A$270),ROWS($A$274:$A304)),1/ROW($A$171:$A$270),0),COLUMNS($A$274:$A$274)),"")</f>
        <v/>
      </c>
      <c r="D304" s="445" t="str">
        <f t="array" ref="D304">IFERROR(INDEX($A$171:$B$270,MATCH(LARGE(($B$171:$B$270=D$273)*1/ROW($A$171:$A$270),ROWS($A$274:$A304)),1/ROW($A$171:$A$270),0),COLUMNS($A$274:$A$274)),"")</f>
        <v/>
      </c>
      <c r="E304" s="445" t="str">
        <f t="array" ref="E304">IFERROR(INDEX($A$171:$B$270,MATCH(LARGE(($B$171:$B$270=E$273)*1/ROW($A$171:$A$270),ROWS($A$274:$A304)),1/ROW($A$171:$A$270),0),COLUMNS($A$274:$A$274)),"")</f>
        <v/>
      </c>
      <c r="F304" s="445" t="str">
        <f t="array" ref="F304">IFERROR(INDEX($A$171:$B$270,MATCH(LARGE(($B$171:$B$270=F$273)*1/ROW($A$171:$A$270),ROWS($A$274:$A304)),1/ROW($A$171:$A$270),0),COLUMNS($A$274:$A$274)),"")</f>
        <v/>
      </c>
      <c r="G304" s="445" t="str">
        <f t="array" ref="G304">IFERROR(INDEX($A$171:$B$270,MATCH(LARGE(($B$171:$B$270=G$273)*1/ROW($A$171:$A$270),ROWS($A$274:$A304)),1/ROW($A$171:$A$270),0),COLUMNS($A$274:$A$274)),"")</f>
        <v/>
      </c>
      <c r="H304" s="445" t="str">
        <f t="array" ref="H304">IFERROR(INDEX($A$171:$B$270,MATCH(LARGE(($B$171:$B$270=H$273)*1/ROW($A$171:$A$270),ROWS($A$274:$A304)),1/ROW($A$171:$A$270),0),COLUMNS($A$274:$A$274)),"")</f>
        <v/>
      </c>
      <c r="I304" s="445" t="str">
        <f t="array" ref="I304">IFERROR(INDEX($A$171:$B$270,MATCH(LARGE(($B$171:$B$270=I$273)*1/ROW($A$171:$A$270),ROWS($A$274:$A304)),1/ROW($A$171:$A$270),0),COLUMNS($A$274:$A$274)),"")</f>
        <v/>
      </c>
      <c r="J304" s="445" t="str">
        <f t="array" ref="J304">IFERROR(INDEX($A$171:$B$270,MATCH(LARGE(($B$171:$B$270=J$273)*1/ROW($A$171:$A$270),ROWS($A$274:$A304)),1/ROW($A$171:$A$270),0),COLUMNS($A$274:$A$274)),"")</f>
        <v/>
      </c>
      <c r="K304" s="445" t="str">
        <f t="array" ref="K304">IFERROR(INDEX($A$171:$B$270,MATCH(LARGE(($B$171:$B$270=K$273)*1/ROW($A$171:$A$270),ROWS($A$274:$A304)),1/ROW($A$171:$A$270),0),COLUMNS($A$274:$A$274)),"")</f>
        <v/>
      </c>
      <c r="L304" s="445" t="str">
        <f t="array" ref="L304">IFERROR(INDEX($A$171:$B$270,MATCH(LARGE(($B$171:$B$270=L$273)*1/ROW($A$171:$A$270),ROWS($A$274:$A304)),1/ROW($A$171:$A$270),0),COLUMNS($A$274:$A$274)),"")</f>
        <v/>
      </c>
      <c r="M304" s="445" t="str">
        <f t="array" ref="M304">IFERROR(INDEX($A$171:$B$270,MATCH(LARGE(($B$171:$B$270=M$273)*1/ROW($A$171:$A$270),ROWS($A$274:$A304)),1/ROW($A$171:$A$270),0),COLUMNS($A$274:$A$274)),"")</f>
        <v/>
      </c>
      <c r="N304" s="445" t="str">
        <f t="array" ref="N304">IFERROR(INDEX($A$171:$B$270,MATCH(LARGE(($B$171:$B$270=N$273)*1/ROW($A$171:$A$270),ROWS($A$274:$A304)),1/ROW($A$171:$A$270),0),COLUMNS($A$274:$A$274)),"")</f>
        <v/>
      </c>
      <c r="O304" s="445" t="str">
        <f t="array" ref="O304">IFERROR(INDEX($A$171:$B$270,MATCH(LARGE(($B$171:$B$270=O$273)*1/ROW($A$171:$A$270),ROWS($A$274:$A304)),1/ROW($A$171:$A$270),0),COLUMNS($A$274:$A$274)),"")</f>
        <v/>
      </c>
      <c r="P304" s="445" t="str">
        <f t="array" ref="P304">IFERROR(INDEX($A$171:$B$270,MATCH(LARGE(($B$171:$B$270=P$273)*1/ROW($A$171:$A$270),ROWS($A$274:$A304)),1/ROW($A$171:$A$270),0),COLUMNS($A$274:$A$274)),"")</f>
        <v/>
      </c>
      <c r="Q304" s="445" t="str">
        <f t="array" ref="Q304">IFERROR(INDEX($A$171:$B$270,MATCH(LARGE(($B$171:$B$270=Q$273)*1/ROW($A$171:$A$270),ROWS($A$274:$A304)),1/ROW($A$171:$A$270),0),COLUMNS($A$274:$A$274)),"")</f>
        <v/>
      </c>
      <c r="R304" s="445" t="str">
        <f t="array" ref="R304">IFERROR(INDEX($A$171:$B$270,MATCH(LARGE(($B$171:$B$270=R$273)*1/ROW($A$171:$A$270),ROWS($A$274:$A304)),1/ROW($A$171:$A$270),0),COLUMNS($A$274:$A$274)),"")</f>
        <v/>
      </c>
      <c r="S304" s="445" t="str">
        <f t="array" ref="S304">IFERROR(INDEX($A$171:$B$270,MATCH(LARGE(($B$171:$B$270=S$273)*1/ROW($A$171:$A$270),ROWS($A$274:$A304)),1/ROW($A$171:$A$270),0),COLUMNS($A$274:$A$274)),"")</f>
        <v/>
      </c>
      <c r="T304" s="445" t="str">
        <f t="array" ref="T304">IFERROR(INDEX($A$171:$B$270,MATCH(LARGE(($B$171:$B$270=T$273)*1/ROW($A$171:$A$270),ROWS($A$274:$A304)),1/ROW($A$171:$A$270),0),COLUMNS($A$274:$A$274)),"")</f>
        <v/>
      </c>
      <c r="U304" s="445" t="str">
        <f t="array" ref="U304">IFERROR(INDEX($A$171:$B$270,MATCH(LARGE(($B$171:$B$270=U$273)*1/ROW($A$171:$A$270),ROWS($A$274:$A304)),1/ROW($A$171:$A$270),0),COLUMNS($A$274:$A$274)),"")</f>
        <v/>
      </c>
      <c r="V304" s="453" t="str">
        <f t="array" ref="V304">IFERROR(INDEX($A$171:$B$270,MATCH(LARGE(($B$171:$B$270=V$273)*1/ROW($A$171:$A$270),ROWS($A$274:$A304)),1/ROW($A$171:$A$270),0),COLUMNS($A$274:$A$274)),"")</f>
        <v/>
      </c>
      <c r="W304" s="445" t="str">
        <f t="array" ref="W304">IFERROR(INDEX($A$171:$B$270,MATCH(LARGE(($B$171:$B$270=W$273)*1/ROW($A$171:$A$270),ROWS($A$274:$A304)),1/ROW($A$171:$A$270),0),COLUMNS($A$274:$A$274)),"")</f>
        <v/>
      </c>
      <c r="X304" s="445" t="str">
        <f t="array" ref="X304">IFERROR(INDEX($A$171:$B$270,MATCH(LARGE(($B$171:$B$270=X$273)*1/ROW($A$171:$A$270),ROWS($A$274:$A304)),1/ROW($A$171:$A$270),0),COLUMNS($A$274:$A$274)),"")</f>
        <v/>
      </c>
      <c r="Y304" s="445" t="str">
        <f t="array" ref="Y304">IFERROR(INDEX($A$171:$B$270,MATCH(LARGE(($B$171:$B$270=Y$273)*1/ROW($A$171:$A$270),ROWS($A$274:$A304)),1/ROW($A$171:$A$270),0),COLUMNS($A$274:$A$274)),"")</f>
        <v/>
      </c>
      <c r="Z304" s="445" t="str">
        <f t="array" ref="Z304">IFERROR(INDEX($A$171:$B$270,MATCH(LARGE(($B$171:$B$270=Z$273)*1/ROW($A$171:$A$270),ROWS($A$274:$A304)),1/ROW($A$171:$A$270),0),COLUMNS($A$274:$A$274)),"")</f>
        <v/>
      </c>
      <c r="AA304" s="445" t="str">
        <f t="array" ref="AA304">IFERROR(INDEX($A$171:$B$270,MATCH(LARGE(($B$171:$B$270=AA$273)*1/ROW($A$171:$A$270),ROWS($A$274:$A304)),1/ROW($A$171:$A$270),0),COLUMNS($A$274:$A$274)),"")</f>
        <v/>
      </c>
      <c r="AB304" s="445" t="str">
        <f t="array" ref="AB304">IFERROR(INDEX($A$171:$B$270,MATCH(LARGE(($B$171:$B$270=AB$273)*1/ROW($A$171:$A$270),ROWS($A$274:$A304)),1/ROW($A$171:$A$270),0),COLUMNS($A$274:$A$274)),"")</f>
        <v/>
      </c>
      <c r="AC304" s="445" t="str">
        <f t="array" ref="AC304">IFERROR(INDEX($A$171:$B$270,MATCH(LARGE(($B$171:$B$270=AC$273)*1/ROW($A$171:$A$270),ROWS($A$274:$A304)),1/ROW($A$171:$A$270),0),COLUMNS($A$274:$A$274)),"")</f>
        <v/>
      </c>
      <c r="AD304" s="445" t="str">
        <f t="array" ref="AD304">IFERROR(INDEX($A$171:$B$270,MATCH(LARGE(($B$171:$B$270=AD$273)*1/ROW($A$171:$A$270),ROWS($A$274:$A304)),1/ROW($A$171:$A$270),0),COLUMNS($A$274:$A$274)),"")</f>
        <v/>
      </c>
      <c r="AE304" s="445" t="str">
        <f t="array" ref="AE304">IFERROR(INDEX($A$171:$B$270,MATCH(LARGE(($B$171:$B$270=AE$273)*1/ROW($A$171:$A$270),ROWS($A$274:$A304)),1/ROW($A$171:$A$270),0),COLUMNS($A$274:$A$274)),"")</f>
        <v/>
      </c>
      <c r="AF304" s="445" t="str">
        <f t="array" ref="AF304">IFERROR(INDEX($A$171:$B$270,MATCH(LARGE(($B$171:$B$270=AF$273)*1/ROW($A$171:$A$270),ROWS($A$274:$A304)),1/ROW($A$171:$A$270),0),COLUMNS($A$274:$A$274)),"")</f>
        <v/>
      </c>
      <c r="AG304" s="454" t="str">
        <f t="array" ref="AG304">IFERROR(INDEX($A$171:$B$270,MATCH(LARGE(($B$171:$B$270=AG$273)*1/ROW($A$171:$A$270),ROWS($A$274:$A304)),1/ROW($A$171:$A$270),0),COLUMNS($A$274:$A$274)),"")</f>
        <v/>
      </c>
      <c r="AH304" s="445" t="str">
        <f t="array" ref="AH304">IFERROR(INDEX($A$171:$F$270,MATCH(LARGE(($D$171:$D$270=AH$273)*1/ROW($A$171:$A$270),ROWS($A$274:$A304)),1/ROW($A$171:$A$270),0),COLUMNS($A$274:$A$274)),"")</f>
        <v/>
      </c>
      <c r="AI304" s="445" t="str">
        <f t="array" ref="AI304">IFERROR(INDEX($A$171:$F$270,MATCH(LARGE(($D$171:$D$270=AI$273)*1/ROW($A$171:$A$270),ROWS($A$274:$A304)),1/ROW($A$171:$A$270),0),COLUMNS($A$274:$A$274)),"")</f>
        <v/>
      </c>
      <c r="AJ304" s="445" t="str">
        <f t="array" ref="AJ304">IFERROR(INDEX($A$171:$F$270,MATCH(LARGE(($D$171:$D$270=AJ$273)*1/ROW($A$171:$A$270),ROWS($A$274:$A304)),1/ROW($A$171:$A$270),0),COLUMNS($A$274:$A$274)),"")</f>
        <v/>
      </c>
      <c r="AK304" s="445" t="str">
        <f t="array" ref="AK304">IFERROR(INDEX($A$171:$F$270,MATCH(LARGE(($E$171:$E$270=AK$273)*1/ROW($A$171:$A$270),ROWS($A$274:$A304)),1/ROW($A$171:$A$270),0),COLUMNS($A$274:$A$274)),"")</f>
        <v/>
      </c>
      <c r="AL304" s="445" t="str">
        <f t="array" ref="AL304">IFERROR(INDEX($A$171:$F$270,MATCH(LARGE(($E$171:$E$270=AL$273)*1/ROW($A$171:$A$270),ROWS($A$274:$A304)),1/ROW($A$171:$A$270),0),COLUMNS($A$274:$A$274)),"")</f>
        <v/>
      </c>
      <c r="AM304" s="445" t="str">
        <f t="array" ref="AM304">IFERROR(INDEX($A$171:$F$270,MATCH(LARGE(($E$171:$E$270=AM$273)*1/ROW($A$171:$A$270),ROWS($A$274:$A304)),1/ROW($A$171:$A$270),0),COLUMNS($A$274:$A$274)),"")</f>
        <v/>
      </c>
      <c r="AN304" s="445" t="str">
        <f t="array" ref="AN304">IFERROR(INDEX($A$171:$F$270,MATCH(LARGE(($F$171:$F$270=AN$273)*1/ROW($A$171:$A$270),ROWS($A$274:$A304)),1/ROW($A$171:$A$270),0),COLUMNS($A$274:$A$274)),"")</f>
        <v/>
      </c>
      <c r="AO304" s="445" t="str">
        <f t="array" ref="AO304">IFERROR(INDEX($A$171:$F$270,MATCH(LARGE(($F$171:$F$270=AO$273)*1/ROW($A$171:$A$270),ROWS($A$274:$A304)),1/ROW($A$171:$A$270),0),COLUMNS($A$274:$A$274)),"")</f>
        <v/>
      </c>
      <c r="AP304" s="445" t="str">
        <f t="array" ref="AP304">IFERROR(INDEX($A$171:$F$270,MATCH(LARGE(($F$171:$F$270=AP$273)*1/ROW($A$171:$A$270),ROWS($A$274:$A304)),1/ROW($A$171:$A$270),0),COLUMNS($A$274:$A$274)),"")</f>
        <v/>
      </c>
      <c r="AQ304" s="445" t="str">
        <f t="array" ref="AQ304">IFERROR(INDEX($A$171:$F$270,MATCH(LARGE(($F$171:$F$270=AQ$273)*1/ROW($A$171:$A$270),ROWS($A$274:$A304)),1/ROW($A$171:$A$270),0),COLUMNS($A$274:$A$274)),"")</f>
        <v/>
      </c>
      <c r="AR304" s="445" t="str">
        <f t="array" ref="AR304">IFERROR(INDEX($A$171:$B$270,MATCH(LARGE(($B$171:$B$270=AR$273)*1/ROW($A$171:$A$270),ROWS($A$274:$A304)),1/ROW($A$171:$A$270),0),COLUMNS($A$274:$A$274)),"")</f>
        <v/>
      </c>
      <c r="AS304" s="445" t="str">
        <f t="shared" si="94"/>
        <v/>
      </c>
      <c r="AT304" s="445" t="str">
        <f t="shared" si="95"/>
        <v/>
      </c>
      <c r="AU304" s="445" t="str">
        <f t="shared" si="96"/>
        <v/>
      </c>
      <c r="BE304" s="435"/>
      <c r="BK304" s="50"/>
      <c r="BM304" s="118"/>
      <c r="EE304" s="435"/>
    </row>
    <row r="305" spans="1:135" hidden="1">
      <c r="A305" s="445" t="str">
        <f t="array" ref="A305">IFERROR(INDEX($A$171:$B$270,MATCH(LARGE(($B$171:$B$270=A$273)*1/ROW($A$171:$A$270),ROWS($A$274:$A305)),1/ROW($A$171:$A$270),0),COLUMNS($A$274:$A$274)),"")</f>
        <v/>
      </c>
      <c r="B305" s="445" t="str">
        <f t="array" ref="B305">IFERROR(INDEX($A$171:$B$270,MATCH(LARGE(($B$171:$B$270=B$273)*1/ROW($A$171:$A$270),ROWS($A$274:$A305)),1/ROW($A$171:$A$270),0),COLUMNS($A$274:$A$274)),"")</f>
        <v/>
      </c>
      <c r="C305" s="444" t="str">
        <f t="array" ref="C305">IFERROR(INDEX($A$171:$B$270,MATCH(LARGE(($B$171:$B$270=C$273)*1/ROW($A$171:$A$270),ROWS($A$274:$A305)),1/ROW($A$171:$A$270),0),COLUMNS($A$274:$A$274)),"")</f>
        <v/>
      </c>
      <c r="D305" s="445" t="str">
        <f t="array" ref="D305">IFERROR(INDEX($A$171:$B$270,MATCH(LARGE(($B$171:$B$270=D$273)*1/ROW($A$171:$A$270),ROWS($A$274:$A305)),1/ROW($A$171:$A$270),0),COLUMNS($A$274:$A$274)),"")</f>
        <v/>
      </c>
      <c r="E305" s="445" t="str">
        <f t="array" ref="E305">IFERROR(INDEX($A$171:$B$270,MATCH(LARGE(($B$171:$B$270=E$273)*1/ROW($A$171:$A$270),ROWS($A$274:$A305)),1/ROW($A$171:$A$270),0),COLUMNS($A$274:$A$274)),"")</f>
        <v/>
      </c>
      <c r="F305" s="445" t="str">
        <f t="array" ref="F305">IFERROR(INDEX($A$171:$B$270,MATCH(LARGE(($B$171:$B$270=F$273)*1/ROW($A$171:$A$270),ROWS($A$274:$A305)),1/ROW($A$171:$A$270),0),COLUMNS($A$274:$A$274)),"")</f>
        <v/>
      </c>
      <c r="G305" s="445" t="str">
        <f t="array" ref="G305">IFERROR(INDEX($A$171:$B$270,MATCH(LARGE(($B$171:$B$270=G$273)*1/ROW($A$171:$A$270),ROWS($A$274:$A305)),1/ROW($A$171:$A$270),0),COLUMNS($A$274:$A$274)),"")</f>
        <v/>
      </c>
      <c r="H305" s="445" t="str">
        <f t="array" ref="H305">IFERROR(INDEX($A$171:$B$270,MATCH(LARGE(($B$171:$B$270=H$273)*1/ROW($A$171:$A$270),ROWS($A$274:$A305)),1/ROW($A$171:$A$270),0),COLUMNS($A$274:$A$274)),"")</f>
        <v/>
      </c>
      <c r="I305" s="445" t="str">
        <f t="array" ref="I305">IFERROR(INDEX($A$171:$B$270,MATCH(LARGE(($B$171:$B$270=I$273)*1/ROW($A$171:$A$270),ROWS($A$274:$A305)),1/ROW($A$171:$A$270),0),COLUMNS($A$274:$A$274)),"")</f>
        <v/>
      </c>
      <c r="J305" s="445" t="str">
        <f t="array" ref="J305">IFERROR(INDEX($A$171:$B$270,MATCH(LARGE(($B$171:$B$270=J$273)*1/ROW($A$171:$A$270),ROWS($A$274:$A305)),1/ROW($A$171:$A$270),0),COLUMNS($A$274:$A$274)),"")</f>
        <v/>
      </c>
      <c r="K305" s="445" t="str">
        <f t="array" ref="K305">IFERROR(INDEX($A$171:$B$270,MATCH(LARGE(($B$171:$B$270=K$273)*1/ROW($A$171:$A$270),ROWS($A$274:$A305)),1/ROW($A$171:$A$270),0),COLUMNS($A$274:$A$274)),"")</f>
        <v/>
      </c>
      <c r="L305" s="445" t="str">
        <f t="array" ref="L305">IFERROR(INDEX($A$171:$B$270,MATCH(LARGE(($B$171:$B$270=L$273)*1/ROW($A$171:$A$270),ROWS($A$274:$A305)),1/ROW($A$171:$A$270),0),COLUMNS($A$274:$A$274)),"")</f>
        <v/>
      </c>
      <c r="M305" s="445" t="str">
        <f t="array" ref="M305">IFERROR(INDEX($A$171:$B$270,MATCH(LARGE(($B$171:$B$270=M$273)*1/ROW($A$171:$A$270),ROWS($A$274:$A305)),1/ROW($A$171:$A$270),0),COLUMNS($A$274:$A$274)),"")</f>
        <v/>
      </c>
      <c r="N305" s="445" t="str">
        <f t="array" ref="N305">IFERROR(INDEX($A$171:$B$270,MATCH(LARGE(($B$171:$B$270=N$273)*1/ROW($A$171:$A$270),ROWS($A$274:$A305)),1/ROW($A$171:$A$270),0),COLUMNS($A$274:$A$274)),"")</f>
        <v/>
      </c>
      <c r="O305" s="445" t="str">
        <f t="array" ref="O305">IFERROR(INDEX($A$171:$B$270,MATCH(LARGE(($B$171:$B$270=O$273)*1/ROW($A$171:$A$270),ROWS($A$274:$A305)),1/ROW($A$171:$A$270),0),COLUMNS($A$274:$A$274)),"")</f>
        <v/>
      </c>
      <c r="P305" s="445" t="str">
        <f t="array" ref="P305">IFERROR(INDEX($A$171:$B$270,MATCH(LARGE(($B$171:$B$270=P$273)*1/ROW($A$171:$A$270),ROWS($A$274:$A305)),1/ROW($A$171:$A$270),0),COLUMNS($A$274:$A$274)),"")</f>
        <v/>
      </c>
      <c r="Q305" s="445" t="str">
        <f t="array" ref="Q305">IFERROR(INDEX($A$171:$B$270,MATCH(LARGE(($B$171:$B$270=Q$273)*1/ROW($A$171:$A$270),ROWS($A$274:$A305)),1/ROW($A$171:$A$270),0),COLUMNS($A$274:$A$274)),"")</f>
        <v/>
      </c>
      <c r="R305" s="445" t="str">
        <f t="array" ref="R305">IFERROR(INDEX($A$171:$B$270,MATCH(LARGE(($B$171:$B$270=R$273)*1/ROW($A$171:$A$270),ROWS($A$274:$A305)),1/ROW($A$171:$A$270),0),COLUMNS($A$274:$A$274)),"")</f>
        <v/>
      </c>
      <c r="S305" s="445" t="str">
        <f t="array" ref="S305">IFERROR(INDEX($A$171:$B$270,MATCH(LARGE(($B$171:$B$270=S$273)*1/ROW($A$171:$A$270),ROWS($A$274:$A305)),1/ROW($A$171:$A$270),0),COLUMNS($A$274:$A$274)),"")</f>
        <v/>
      </c>
      <c r="T305" s="445" t="str">
        <f t="array" ref="T305">IFERROR(INDEX($A$171:$B$270,MATCH(LARGE(($B$171:$B$270=T$273)*1/ROW($A$171:$A$270),ROWS($A$274:$A305)),1/ROW($A$171:$A$270),0),COLUMNS($A$274:$A$274)),"")</f>
        <v/>
      </c>
      <c r="U305" s="445" t="str">
        <f t="array" ref="U305">IFERROR(INDEX($A$171:$B$270,MATCH(LARGE(($B$171:$B$270=U$273)*1/ROW($A$171:$A$270),ROWS($A$274:$A305)),1/ROW($A$171:$A$270),0),COLUMNS($A$274:$A$274)),"")</f>
        <v/>
      </c>
      <c r="V305" s="453" t="str">
        <f t="array" ref="V305">IFERROR(INDEX($A$171:$B$270,MATCH(LARGE(($B$171:$B$270=V$273)*1/ROW($A$171:$A$270),ROWS($A$274:$A305)),1/ROW($A$171:$A$270),0),COLUMNS($A$274:$A$274)),"")</f>
        <v/>
      </c>
      <c r="W305" s="445" t="str">
        <f t="array" ref="W305">IFERROR(INDEX($A$171:$B$270,MATCH(LARGE(($B$171:$B$270=W$273)*1/ROW($A$171:$A$270),ROWS($A$274:$A305)),1/ROW($A$171:$A$270),0),COLUMNS($A$274:$A$274)),"")</f>
        <v/>
      </c>
      <c r="X305" s="445" t="str">
        <f t="array" ref="X305">IFERROR(INDEX($A$171:$B$270,MATCH(LARGE(($B$171:$B$270=X$273)*1/ROW($A$171:$A$270),ROWS($A$274:$A305)),1/ROW($A$171:$A$270),0),COLUMNS($A$274:$A$274)),"")</f>
        <v/>
      </c>
      <c r="Y305" s="445" t="str">
        <f t="array" ref="Y305">IFERROR(INDEX($A$171:$B$270,MATCH(LARGE(($B$171:$B$270=Y$273)*1/ROW($A$171:$A$270),ROWS($A$274:$A305)),1/ROW($A$171:$A$270),0),COLUMNS($A$274:$A$274)),"")</f>
        <v/>
      </c>
      <c r="Z305" s="445" t="str">
        <f t="array" ref="Z305">IFERROR(INDEX($A$171:$B$270,MATCH(LARGE(($B$171:$B$270=Z$273)*1/ROW($A$171:$A$270),ROWS($A$274:$A305)),1/ROW($A$171:$A$270),0),COLUMNS($A$274:$A$274)),"")</f>
        <v/>
      </c>
      <c r="AA305" s="445" t="str">
        <f t="array" ref="AA305">IFERROR(INDEX($A$171:$B$270,MATCH(LARGE(($B$171:$B$270=AA$273)*1/ROW($A$171:$A$270),ROWS($A$274:$A305)),1/ROW($A$171:$A$270),0),COLUMNS($A$274:$A$274)),"")</f>
        <v/>
      </c>
      <c r="AB305" s="445" t="str">
        <f t="array" ref="AB305">IFERROR(INDEX($A$171:$B$270,MATCH(LARGE(($B$171:$B$270=AB$273)*1/ROW($A$171:$A$270),ROWS($A$274:$A305)),1/ROW($A$171:$A$270),0),COLUMNS($A$274:$A$274)),"")</f>
        <v/>
      </c>
      <c r="AC305" s="445" t="str">
        <f t="array" ref="AC305">IFERROR(INDEX($A$171:$B$270,MATCH(LARGE(($B$171:$B$270=AC$273)*1/ROW($A$171:$A$270),ROWS($A$274:$A305)),1/ROW($A$171:$A$270),0),COLUMNS($A$274:$A$274)),"")</f>
        <v/>
      </c>
      <c r="AD305" s="445" t="str">
        <f t="array" ref="AD305">IFERROR(INDEX($A$171:$B$270,MATCH(LARGE(($B$171:$B$270=AD$273)*1/ROW($A$171:$A$270),ROWS($A$274:$A305)),1/ROW($A$171:$A$270),0),COLUMNS($A$274:$A$274)),"")</f>
        <v/>
      </c>
      <c r="AE305" s="445" t="str">
        <f t="array" ref="AE305">IFERROR(INDEX($A$171:$B$270,MATCH(LARGE(($B$171:$B$270=AE$273)*1/ROW($A$171:$A$270),ROWS($A$274:$A305)),1/ROW($A$171:$A$270),0),COLUMNS($A$274:$A$274)),"")</f>
        <v/>
      </c>
      <c r="AF305" s="445" t="str">
        <f t="array" ref="AF305">IFERROR(INDEX($A$171:$B$270,MATCH(LARGE(($B$171:$B$270=AF$273)*1/ROW($A$171:$A$270),ROWS($A$274:$A305)),1/ROW($A$171:$A$270),0),COLUMNS($A$274:$A$274)),"")</f>
        <v/>
      </c>
      <c r="AG305" s="454" t="str">
        <f t="array" ref="AG305">IFERROR(INDEX($A$171:$B$270,MATCH(LARGE(($B$171:$B$270=AG$273)*1/ROW($A$171:$A$270),ROWS($A$274:$A305)),1/ROW($A$171:$A$270),0),COLUMNS($A$274:$A$274)),"")</f>
        <v/>
      </c>
      <c r="AH305" s="445" t="str">
        <f t="array" ref="AH305">IFERROR(INDEX($A$171:$F$270,MATCH(LARGE(($D$171:$D$270=AH$273)*1/ROW($A$171:$A$270),ROWS($A$274:$A305)),1/ROW($A$171:$A$270),0),COLUMNS($A$274:$A$274)),"")</f>
        <v/>
      </c>
      <c r="AI305" s="445" t="str">
        <f t="array" ref="AI305">IFERROR(INDEX($A$171:$F$270,MATCH(LARGE(($D$171:$D$270=AI$273)*1/ROW($A$171:$A$270),ROWS($A$274:$A305)),1/ROW($A$171:$A$270),0),COLUMNS($A$274:$A$274)),"")</f>
        <v/>
      </c>
      <c r="AJ305" s="445" t="str">
        <f t="array" ref="AJ305">IFERROR(INDEX($A$171:$F$270,MATCH(LARGE(($D$171:$D$270=AJ$273)*1/ROW($A$171:$A$270),ROWS($A$274:$A305)),1/ROW($A$171:$A$270),0),COLUMNS($A$274:$A$274)),"")</f>
        <v/>
      </c>
      <c r="AK305" s="445" t="str">
        <f t="array" ref="AK305">IFERROR(INDEX($A$171:$F$270,MATCH(LARGE(($E$171:$E$270=AK$273)*1/ROW($A$171:$A$270),ROWS($A$274:$A305)),1/ROW($A$171:$A$270),0),COLUMNS($A$274:$A$274)),"")</f>
        <v/>
      </c>
      <c r="AL305" s="445" t="str">
        <f t="array" ref="AL305">IFERROR(INDEX($A$171:$F$270,MATCH(LARGE(($E$171:$E$270=AL$273)*1/ROW($A$171:$A$270),ROWS($A$274:$A305)),1/ROW($A$171:$A$270),0),COLUMNS($A$274:$A$274)),"")</f>
        <v/>
      </c>
      <c r="AM305" s="445" t="str">
        <f t="array" ref="AM305">IFERROR(INDEX($A$171:$F$270,MATCH(LARGE(($E$171:$E$270=AM$273)*1/ROW($A$171:$A$270),ROWS($A$274:$A305)),1/ROW($A$171:$A$270),0),COLUMNS($A$274:$A$274)),"")</f>
        <v/>
      </c>
      <c r="AN305" s="445" t="str">
        <f t="array" ref="AN305">IFERROR(INDEX($A$171:$F$270,MATCH(LARGE(($F$171:$F$270=AN$273)*1/ROW($A$171:$A$270),ROWS($A$274:$A305)),1/ROW($A$171:$A$270),0),COLUMNS($A$274:$A$274)),"")</f>
        <v/>
      </c>
      <c r="AO305" s="445" t="str">
        <f t="array" ref="AO305">IFERROR(INDEX($A$171:$F$270,MATCH(LARGE(($F$171:$F$270=AO$273)*1/ROW($A$171:$A$270),ROWS($A$274:$A305)),1/ROW($A$171:$A$270),0),COLUMNS($A$274:$A$274)),"")</f>
        <v/>
      </c>
      <c r="AP305" s="445" t="str">
        <f t="array" ref="AP305">IFERROR(INDEX($A$171:$F$270,MATCH(LARGE(($F$171:$F$270=AP$273)*1/ROW($A$171:$A$270),ROWS($A$274:$A305)),1/ROW($A$171:$A$270),0),COLUMNS($A$274:$A$274)),"")</f>
        <v/>
      </c>
      <c r="AQ305" s="445" t="str">
        <f t="array" ref="AQ305">IFERROR(INDEX($A$171:$F$270,MATCH(LARGE(($F$171:$F$270=AQ$273)*1/ROW($A$171:$A$270),ROWS($A$274:$A305)),1/ROW($A$171:$A$270),0),COLUMNS($A$274:$A$274)),"")</f>
        <v/>
      </c>
      <c r="AR305" s="445" t="str">
        <f t="array" ref="AR305">IFERROR(INDEX($A$171:$B$270,MATCH(LARGE(($B$171:$B$270=AR$273)*1/ROW($A$171:$A$270),ROWS($A$274:$A305)),1/ROW($A$171:$A$270),0),COLUMNS($A$274:$A$274)),"")</f>
        <v/>
      </c>
      <c r="AS305" s="445" t="str">
        <f t="shared" si="94"/>
        <v/>
      </c>
      <c r="AT305" s="445" t="str">
        <f t="shared" si="95"/>
        <v/>
      </c>
      <c r="AU305" s="445" t="str">
        <f t="shared" si="96"/>
        <v/>
      </c>
      <c r="BE305" s="435"/>
      <c r="BK305" s="50"/>
      <c r="BM305" s="118"/>
      <c r="EE305" s="435"/>
    </row>
    <row r="306" spans="1:135" hidden="1">
      <c r="A306" s="445" t="str">
        <f t="array" ref="A306">IFERROR(INDEX($A$171:$B$270,MATCH(LARGE(($B$171:$B$270=A$273)*1/ROW($A$171:$A$270),ROWS($A$274:$A306)),1/ROW($A$171:$A$270),0),COLUMNS($A$274:$A$274)),"")</f>
        <v/>
      </c>
      <c r="B306" s="445" t="str">
        <f t="array" ref="B306">IFERROR(INDEX($A$171:$B$270,MATCH(LARGE(($B$171:$B$270=B$273)*1/ROW($A$171:$A$270),ROWS($A$274:$A306)),1/ROW($A$171:$A$270),0),COLUMNS($A$274:$A$274)),"")</f>
        <v/>
      </c>
      <c r="C306" s="444" t="str">
        <f t="array" ref="C306">IFERROR(INDEX($A$171:$B$270,MATCH(LARGE(($B$171:$B$270=C$273)*1/ROW($A$171:$A$270),ROWS($A$274:$A306)),1/ROW($A$171:$A$270),0),COLUMNS($A$274:$A$274)),"")</f>
        <v/>
      </c>
      <c r="D306" s="445" t="str">
        <f t="array" ref="D306">IFERROR(INDEX($A$171:$B$270,MATCH(LARGE(($B$171:$B$270=D$273)*1/ROW($A$171:$A$270),ROWS($A$274:$A306)),1/ROW($A$171:$A$270),0),COLUMNS($A$274:$A$274)),"")</f>
        <v/>
      </c>
      <c r="E306" s="445" t="str">
        <f t="array" ref="E306">IFERROR(INDEX($A$171:$B$270,MATCH(LARGE(($B$171:$B$270=E$273)*1/ROW($A$171:$A$270),ROWS($A$274:$A306)),1/ROW($A$171:$A$270),0),COLUMNS($A$274:$A$274)),"")</f>
        <v/>
      </c>
      <c r="F306" s="445" t="str">
        <f t="array" ref="F306">IFERROR(INDEX($A$171:$B$270,MATCH(LARGE(($B$171:$B$270=F$273)*1/ROW($A$171:$A$270),ROWS($A$274:$A306)),1/ROW($A$171:$A$270),0),COLUMNS($A$274:$A$274)),"")</f>
        <v/>
      </c>
      <c r="G306" s="445" t="str">
        <f t="array" ref="G306">IFERROR(INDEX($A$171:$B$270,MATCH(LARGE(($B$171:$B$270=G$273)*1/ROW($A$171:$A$270),ROWS($A$274:$A306)),1/ROW($A$171:$A$270),0),COLUMNS($A$274:$A$274)),"")</f>
        <v/>
      </c>
      <c r="H306" s="445" t="str">
        <f t="array" ref="H306">IFERROR(INDEX($A$171:$B$270,MATCH(LARGE(($B$171:$B$270=H$273)*1/ROW($A$171:$A$270),ROWS($A$274:$A306)),1/ROW($A$171:$A$270),0),COLUMNS($A$274:$A$274)),"")</f>
        <v/>
      </c>
      <c r="I306" s="445" t="str">
        <f t="array" ref="I306">IFERROR(INDEX($A$171:$B$270,MATCH(LARGE(($B$171:$B$270=I$273)*1/ROW($A$171:$A$270),ROWS($A$274:$A306)),1/ROW($A$171:$A$270),0),COLUMNS($A$274:$A$274)),"")</f>
        <v/>
      </c>
      <c r="J306" s="445" t="str">
        <f t="array" ref="J306">IFERROR(INDEX($A$171:$B$270,MATCH(LARGE(($B$171:$B$270=J$273)*1/ROW($A$171:$A$270),ROWS($A$274:$A306)),1/ROW($A$171:$A$270),0),COLUMNS($A$274:$A$274)),"")</f>
        <v/>
      </c>
      <c r="K306" s="445" t="str">
        <f t="array" ref="K306">IFERROR(INDEX($A$171:$B$270,MATCH(LARGE(($B$171:$B$270=K$273)*1/ROW($A$171:$A$270),ROWS($A$274:$A306)),1/ROW($A$171:$A$270),0),COLUMNS($A$274:$A$274)),"")</f>
        <v/>
      </c>
      <c r="L306" s="445" t="str">
        <f t="array" ref="L306">IFERROR(INDEX($A$171:$B$270,MATCH(LARGE(($B$171:$B$270=L$273)*1/ROW($A$171:$A$270),ROWS($A$274:$A306)),1/ROW($A$171:$A$270),0),COLUMNS($A$274:$A$274)),"")</f>
        <v/>
      </c>
      <c r="M306" s="445" t="str">
        <f t="array" ref="M306">IFERROR(INDEX($A$171:$B$270,MATCH(LARGE(($B$171:$B$270=M$273)*1/ROW($A$171:$A$270),ROWS($A$274:$A306)),1/ROW($A$171:$A$270),0),COLUMNS($A$274:$A$274)),"")</f>
        <v/>
      </c>
      <c r="N306" s="445" t="str">
        <f t="array" ref="N306">IFERROR(INDEX($A$171:$B$270,MATCH(LARGE(($B$171:$B$270=N$273)*1/ROW($A$171:$A$270),ROWS($A$274:$A306)),1/ROW($A$171:$A$270),0),COLUMNS($A$274:$A$274)),"")</f>
        <v/>
      </c>
      <c r="O306" s="445" t="str">
        <f t="array" ref="O306">IFERROR(INDEX($A$171:$B$270,MATCH(LARGE(($B$171:$B$270=O$273)*1/ROW($A$171:$A$270),ROWS($A$274:$A306)),1/ROW($A$171:$A$270),0),COLUMNS($A$274:$A$274)),"")</f>
        <v/>
      </c>
      <c r="P306" s="445" t="str">
        <f t="array" ref="P306">IFERROR(INDEX($A$171:$B$270,MATCH(LARGE(($B$171:$B$270=P$273)*1/ROW($A$171:$A$270),ROWS($A$274:$A306)),1/ROW($A$171:$A$270),0),COLUMNS($A$274:$A$274)),"")</f>
        <v/>
      </c>
      <c r="Q306" s="445" t="str">
        <f t="array" ref="Q306">IFERROR(INDEX($A$171:$B$270,MATCH(LARGE(($B$171:$B$270=Q$273)*1/ROW($A$171:$A$270),ROWS($A$274:$A306)),1/ROW($A$171:$A$270),0),COLUMNS($A$274:$A$274)),"")</f>
        <v/>
      </c>
      <c r="R306" s="445" t="str">
        <f t="array" ref="R306">IFERROR(INDEX($A$171:$B$270,MATCH(LARGE(($B$171:$B$270=R$273)*1/ROW($A$171:$A$270),ROWS($A$274:$A306)),1/ROW($A$171:$A$270),0),COLUMNS($A$274:$A$274)),"")</f>
        <v/>
      </c>
      <c r="S306" s="445" t="str">
        <f t="array" ref="S306">IFERROR(INDEX($A$171:$B$270,MATCH(LARGE(($B$171:$B$270=S$273)*1/ROW($A$171:$A$270),ROWS($A$274:$A306)),1/ROW($A$171:$A$270),0),COLUMNS($A$274:$A$274)),"")</f>
        <v/>
      </c>
      <c r="T306" s="445" t="str">
        <f t="array" ref="T306">IFERROR(INDEX($A$171:$B$270,MATCH(LARGE(($B$171:$B$270=T$273)*1/ROW($A$171:$A$270),ROWS($A$274:$A306)),1/ROW($A$171:$A$270),0),COLUMNS($A$274:$A$274)),"")</f>
        <v/>
      </c>
      <c r="U306" s="445" t="str">
        <f t="array" ref="U306">IFERROR(INDEX($A$171:$B$270,MATCH(LARGE(($B$171:$B$270=U$273)*1/ROW($A$171:$A$270),ROWS($A$274:$A306)),1/ROW($A$171:$A$270),0),COLUMNS($A$274:$A$274)),"")</f>
        <v/>
      </c>
      <c r="V306" s="453" t="str">
        <f t="array" ref="V306">IFERROR(INDEX($A$171:$B$270,MATCH(LARGE(($B$171:$B$270=V$273)*1/ROW($A$171:$A$270),ROWS($A$274:$A306)),1/ROW($A$171:$A$270),0),COLUMNS($A$274:$A$274)),"")</f>
        <v/>
      </c>
      <c r="W306" s="445" t="str">
        <f t="array" ref="W306">IFERROR(INDEX($A$171:$B$270,MATCH(LARGE(($B$171:$B$270=W$273)*1/ROW($A$171:$A$270),ROWS($A$274:$A306)),1/ROW($A$171:$A$270),0),COLUMNS($A$274:$A$274)),"")</f>
        <v/>
      </c>
      <c r="X306" s="445" t="str">
        <f t="array" ref="X306">IFERROR(INDEX($A$171:$B$270,MATCH(LARGE(($B$171:$B$270=X$273)*1/ROW($A$171:$A$270),ROWS($A$274:$A306)),1/ROW($A$171:$A$270),0),COLUMNS($A$274:$A$274)),"")</f>
        <v/>
      </c>
      <c r="Y306" s="445" t="str">
        <f t="array" ref="Y306">IFERROR(INDEX($A$171:$B$270,MATCH(LARGE(($B$171:$B$270=Y$273)*1/ROW($A$171:$A$270),ROWS($A$274:$A306)),1/ROW($A$171:$A$270),0),COLUMNS($A$274:$A$274)),"")</f>
        <v/>
      </c>
      <c r="Z306" s="445" t="str">
        <f t="array" ref="Z306">IFERROR(INDEX($A$171:$B$270,MATCH(LARGE(($B$171:$B$270=Z$273)*1/ROW($A$171:$A$270),ROWS($A$274:$A306)),1/ROW($A$171:$A$270),0),COLUMNS($A$274:$A$274)),"")</f>
        <v/>
      </c>
      <c r="AA306" s="445" t="str">
        <f t="array" ref="AA306">IFERROR(INDEX($A$171:$B$270,MATCH(LARGE(($B$171:$B$270=AA$273)*1/ROW($A$171:$A$270),ROWS($A$274:$A306)),1/ROW($A$171:$A$270),0),COLUMNS($A$274:$A$274)),"")</f>
        <v/>
      </c>
      <c r="AB306" s="445" t="str">
        <f t="array" ref="AB306">IFERROR(INDEX($A$171:$B$270,MATCH(LARGE(($B$171:$B$270=AB$273)*1/ROW($A$171:$A$270),ROWS($A$274:$A306)),1/ROW($A$171:$A$270),0),COLUMNS($A$274:$A$274)),"")</f>
        <v/>
      </c>
      <c r="AC306" s="445" t="str">
        <f t="array" ref="AC306">IFERROR(INDEX($A$171:$B$270,MATCH(LARGE(($B$171:$B$270=AC$273)*1/ROW($A$171:$A$270),ROWS($A$274:$A306)),1/ROW($A$171:$A$270),0),COLUMNS($A$274:$A$274)),"")</f>
        <v/>
      </c>
      <c r="AD306" s="445" t="str">
        <f t="array" ref="AD306">IFERROR(INDEX($A$171:$B$270,MATCH(LARGE(($B$171:$B$270=AD$273)*1/ROW($A$171:$A$270),ROWS($A$274:$A306)),1/ROW($A$171:$A$270),0),COLUMNS($A$274:$A$274)),"")</f>
        <v/>
      </c>
      <c r="AE306" s="445" t="str">
        <f t="array" ref="AE306">IFERROR(INDEX($A$171:$B$270,MATCH(LARGE(($B$171:$B$270=AE$273)*1/ROW($A$171:$A$270),ROWS($A$274:$A306)),1/ROW($A$171:$A$270),0),COLUMNS($A$274:$A$274)),"")</f>
        <v/>
      </c>
      <c r="AF306" s="445" t="str">
        <f t="array" ref="AF306">IFERROR(INDEX($A$171:$B$270,MATCH(LARGE(($B$171:$B$270=AF$273)*1/ROW($A$171:$A$270),ROWS($A$274:$A306)),1/ROW($A$171:$A$270),0),COLUMNS($A$274:$A$274)),"")</f>
        <v/>
      </c>
      <c r="AG306" s="454" t="str">
        <f t="array" ref="AG306">IFERROR(INDEX($A$171:$B$270,MATCH(LARGE(($B$171:$B$270=AG$273)*1/ROW($A$171:$A$270),ROWS($A$274:$A306)),1/ROW($A$171:$A$270),0),COLUMNS($A$274:$A$274)),"")</f>
        <v/>
      </c>
      <c r="AH306" s="445" t="str">
        <f t="array" ref="AH306">IFERROR(INDEX($A$171:$F$270,MATCH(LARGE(($D$171:$D$270=AH$273)*1/ROW($A$171:$A$270),ROWS($A$274:$A306)),1/ROW($A$171:$A$270),0),COLUMNS($A$274:$A$274)),"")</f>
        <v/>
      </c>
      <c r="AI306" s="445" t="str">
        <f t="array" ref="AI306">IFERROR(INDEX($A$171:$F$270,MATCH(LARGE(($D$171:$D$270=AI$273)*1/ROW($A$171:$A$270),ROWS($A$274:$A306)),1/ROW($A$171:$A$270),0),COLUMNS($A$274:$A$274)),"")</f>
        <v/>
      </c>
      <c r="AJ306" s="445" t="str">
        <f t="array" ref="AJ306">IFERROR(INDEX($A$171:$F$270,MATCH(LARGE(($D$171:$D$270=AJ$273)*1/ROW($A$171:$A$270),ROWS($A$274:$A306)),1/ROW($A$171:$A$270),0),COLUMNS($A$274:$A$274)),"")</f>
        <v/>
      </c>
      <c r="AK306" s="445" t="str">
        <f t="array" ref="AK306">IFERROR(INDEX($A$171:$F$270,MATCH(LARGE(($E$171:$E$270=AK$273)*1/ROW($A$171:$A$270),ROWS($A$274:$A306)),1/ROW($A$171:$A$270),0),COLUMNS($A$274:$A$274)),"")</f>
        <v/>
      </c>
      <c r="AL306" s="445" t="str">
        <f t="array" ref="AL306">IFERROR(INDEX($A$171:$F$270,MATCH(LARGE(($E$171:$E$270=AL$273)*1/ROW($A$171:$A$270),ROWS($A$274:$A306)),1/ROW($A$171:$A$270),0),COLUMNS($A$274:$A$274)),"")</f>
        <v/>
      </c>
      <c r="AM306" s="445" t="str">
        <f t="array" ref="AM306">IFERROR(INDEX($A$171:$F$270,MATCH(LARGE(($E$171:$E$270=AM$273)*1/ROW($A$171:$A$270),ROWS($A$274:$A306)),1/ROW($A$171:$A$270),0),COLUMNS($A$274:$A$274)),"")</f>
        <v/>
      </c>
      <c r="AN306" s="445" t="str">
        <f t="array" ref="AN306">IFERROR(INDEX($A$171:$F$270,MATCH(LARGE(($F$171:$F$270=AN$273)*1/ROW($A$171:$A$270),ROWS($A$274:$A306)),1/ROW($A$171:$A$270),0),COLUMNS($A$274:$A$274)),"")</f>
        <v/>
      </c>
      <c r="AO306" s="445" t="str">
        <f t="array" ref="AO306">IFERROR(INDEX($A$171:$F$270,MATCH(LARGE(($F$171:$F$270=AO$273)*1/ROW($A$171:$A$270),ROWS($A$274:$A306)),1/ROW($A$171:$A$270),0),COLUMNS($A$274:$A$274)),"")</f>
        <v/>
      </c>
      <c r="AP306" s="445" t="str">
        <f t="array" ref="AP306">IFERROR(INDEX($A$171:$F$270,MATCH(LARGE(($F$171:$F$270=AP$273)*1/ROW($A$171:$A$270),ROWS($A$274:$A306)),1/ROW($A$171:$A$270),0),COLUMNS($A$274:$A$274)),"")</f>
        <v/>
      </c>
      <c r="AQ306" s="445" t="str">
        <f t="array" ref="AQ306">IFERROR(INDEX($A$171:$F$270,MATCH(LARGE(($F$171:$F$270=AQ$273)*1/ROW($A$171:$A$270),ROWS($A$274:$A306)),1/ROW($A$171:$A$270),0),COLUMNS($A$274:$A$274)),"")</f>
        <v/>
      </c>
      <c r="AR306" s="445" t="str">
        <f t="array" ref="AR306">IFERROR(INDEX($A$171:$B$270,MATCH(LARGE(($B$171:$B$270=AR$273)*1/ROW($A$171:$A$270),ROWS($A$274:$A306)),1/ROW($A$171:$A$270),0),COLUMNS($A$274:$A$274)),"")</f>
        <v/>
      </c>
      <c r="AS306" s="445" t="str">
        <f t="shared" si="94"/>
        <v/>
      </c>
      <c r="AT306" s="445" t="str">
        <f t="shared" si="95"/>
        <v/>
      </c>
      <c r="AU306" s="445" t="str">
        <f t="shared" si="96"/>
        <v/>
      </c>
      <c r="BE306" s="435"/>
      <c r="BK306" s="50"/>
      <c r="BM306" s="118"/>
      <c r="EE306" s="435"/>
    </row>
    <row r="307" spans="1:135" hidden="1">
      <c r="A307" s="445" t="str">
        <f t="array" ref="A307">IFERROR(INDEX($A$171:$B$270,MATCH(LARGE(($B$171:$B$270=A$273)*1/ROW($A$171:$A$270),ROWS($A$274:$A307)),1/ROW($A$171:$A$270),0),COLUMNS($A$274:$A$274)),"")</f>
        <v/>
      </c>
      <c r="B307" s="445" t="str">
        <f t="array" ref="B307">IFERROR(INDEX($A$171:$B$270,MATCH(LARGE(($B$171:$B$270=B$273)*1/ROW($A$171:$A$270),ROWS($A$274:$A307)),1/ROW($A$171:$A$270),0),COLUMNS($A$274:$A$274)),"")</f>
        <v/>
      </c>
      <c r="C307" s="444" t="str">
        <f t="array" ref="C307">IFERROR(INDEX($A$171:$B$270,MATCH(LARGE(($B$171:$B$270=C$273)*1/ROW($A$171:$A$270),ROWS($A$274:$A307)),1/ROW($A$171:$A$270),0),COLUMNS($A$274:$A$274)),"")</f>
        <v/>
      </c>
      <c r="D307" s="445" t="str">
        <f t="array" ref="D307">IFERROR(INDEX($A$171:$B$270,MATCH(LARGE(($B$171:$B$270=D$273)*1/ROW($A$171:$A$270),ROWS($A$274:$A307)),1/ROW($A$171:$A$270),0),COLUMNS($A$274:$A$274)),"")</f>
        <v/>
      </c>
      <c r="E307" s="445" t="str">
        <f t="array" ref="E307">IFERROR(INDEX($A$171:$B$270,MATCH(LARGE(($B$171:$B$270=E$273)*1/ROW($A$171:$A$270),ROWS($A$274:$A307)),1/ROW($A$171:$A$270),0),COLUMNS($A$274:$A$274)),"")</f>
        <v/>
      </c>
      <c r="F307" s="445" t="str">
        <f t="array" ref="F307">IFERROR(INDEX($A$171:$B$270,MATCH(LARGE(($B$171:$B$270=F$273)*1/ROW($A$171:$A$270),ROWS($A$274:$A307)),1/ROW($A$171:$A$270),0),COLUMNS($A$274:$A$274)),"")</f>
        <v/>
      </c>
      <c r="G307" s="445" t="str">
        <f t="array" ref="G307">IFERROR(INDEX($A$171:$B$270,MATCH(LARGE(($B$171:$B$270=G$273)*1/ROW($A$171:$A$270),ROWS($A$274:$A307)),1/ROW($A$171:$A$270),0),COLUMNS($A$274:$A$274)),"")</f>
        <v/>
      </c>
      <c r="H307" s="445" t="str">
        <f t="array" ref="H307">IFERROR(INDEX($A$171:$B$270,MATCH(LARGE(($B$171:$B$270=H$273)*1/ROW($A$171:$A$270),ROWS($A$274:$A307)),1/ROW($A$171:$A$270),0),COLUMNS($A$274:$A$274)),"")</f>
        <v/>
      </c>
      <c r="I307" s="445" t="str">
        <f t="array" ref="I307">IFERROR(INDEX($A$171:$B$270,MATCH(LARGE(($B$171:$B$270=I$273)*1/ROW($A$171:$A$270),ROWS($A$274:$A307)),1/ROW($A$171:$A$270),0),COLUMNS($A$274:$A$274)),"")</f>
        <v/>
      </c>
      <c r="J307" s="445" t="str">
        <f t="array" ref="J307">IFERROR(INDEX($A$171:$B$270,MATCH(LARGE(($B$171:$B$270=J$273)*1/ROW($A$171:$A$270),ROWS($A$274:$A307)),1/ROW($A$171:$A$270),0),COLUMNS($A$274:$A$274)),"")</f>
        <v/>
      </c>
      <c r="K307" s="445" t="str">
        <f t="array" ref="K307">IFERROR(INDEX($A$171:$B$270,MATCH(LARGE(($B$171:$B$270=K$273)*1/ROW($A$171:$A$270),ROWS($A$274:$A307)),1/ROW($A$171:$A$270),0),COLUMNS($A$274:$A$274)),"")</f>
        <v/>
      </c>
      <c r="L307" s="445" t="str">
        <f t="array" ref="L307">IFERROR(INDEX($A$171:$B$270,MATCH(LARGE(($B$171:$B$270=L$273)*1/ROW($A$171:$A$270),ROWS($A$274:$A307)),1/ROW($A$171:$A$270),0),COLUMNS($A$274:$A$274)),"")</f>
        <v/>
      </c>
      <c r="M307" s="445" t="str">
        <f t="array" ref="M307">IFERROR(INDEX($A$171:$B$270,MATCH(LARGE(($B$171:$B$270=M$273)*1/ROW($A$171:$A$270),ROWS($A$274:$A307)),1/ROW($A$171:$A$270),0),COLUMNS($A$274:$A$274)),"")</f>
        <v/>
      </c>
      <c r="N307" s="445" t="str">
        <f t="array" ref="N307">IFERROR(INDEX($A$171:$B$270,MATCH(LARGE(($B$171:$B$270=N$273)*1/ROW($A$171:$A$270),ROWS($A$274:$A307)),1/ROW($A$171:$A$270),0),COLUMNS($A$274:$A$274)),"")</f>
        <v/>
      </c>
      <c r="O307" s="445" t="str">
        <f t="array" ref="O307">IFERROR(INDEX($A$171:$B$270,MATCH(LARGE(($B$171:$B$270=O$273)*1/ROW($A$171:$A$270),ROWS($A$274:$A307)),1/ROW($A$171:$A$270),0),COLUMNS($A$274:$A$274)),"")</f>
        <v/>
      </c>
      <c r="P307" s="445" t="str">
        <f t="array" ref="P307">IFERROR(INDEX($A$171:$B$270,MATCH(LARGE(($B$171:$B$270=P$273)*1/ROW($A$171:$A$270),ROWS($A$274:$A307)),1/ROW($A$171:$A$270),0),COLUMNS($A$274:$A$274)),"")</f>
        <v/>
      </c>
      <c r="Q307" s="445" t="str">
        <f t="array" ref="Q307">IFERROR(INDEX($A$171:$B$270,MATCH(LARGE(($B$171:$B$270=Q$273)*1/ROW($A$171:$A$270),ROWS($A$274:$A307)),1/ROW($A$171:$A$270),0),COLUMNS($A$274:$A$274)),"")</f>
        <v/>
      </c>
      <c r="R307" s="445" t="str">
        <f t="array" ref="R307">IFERROR(INDEX($A$171:$B$270,MATCH(LARGE(($B$171:$B$270=R$273)*1/ROW($A$171:$A$270),ROWS($A$274:$A307)),1/ROW($A$171:$A$270),0),COLUMNS($A$274:$A$274)),"")</f>
        <v/>
      </c>
      <c r="S307" s="445" t="str">
        <f t="array" ref="S307">IFERROR(INDEX($A$171:$B$270,MATCH(LARGE(($B$171:$B$270=S$273)*1/ROW($A$171:$A$270),ROWS($A$274:$A307)),1/ROW($A$171:$A$270),0),COLUMNS($A$274:$A$274)),"")</f>
        <v/>
      </c>
      <c r="T307" s="445" t="str">
        <f t="array" ref="T307">IFERROR(INDEX($A$171:$B$270,MATCH(LARGE(($B$171:$B$270=T$273)*1/ROW($A$171:$A$270),ROWS($A$274:$A307)),1/ROW($A$171:$A$270),0),COLUMNS($A$274:$A$274)),"")</f>
        <v/>
      </c>
      <c r="U307" s="445" t="str">
        <f t="array" ref="U307">IFERROR(INDEX($A$171:$B$270,MATCH(LARGE(($B$171:$B$270=U$273)*1/ROW($A$171:$A$270),ROWS($A$274:$A307)),1/ROW($A$171:$A$270),0),COLUMNS($A$274:$A$274)),"")</f>
        <v/>
      </c>
      <c r="V307" s="453" t="str">
        <f t="array" ref="V307">IFERROR(INDEX($A$171:$B$270,MATCH(LARGE(($B$171:$B$270=V$273)*1/ROW($A$171:$A$270),ROWS($A$274:$A307)),1/ROW($A$171:$A$270),0),COLUMNS($A$274:$A$274)),"")</f>
        <v/>
      </c>
      <c r="W307" s="445" t="str">
        <f t="array" ref="W307">IFERROR(INDEX($A$171:$B$270,MATCH(LARGE(($B$171:$B$270=W$273)*1/ROW($A$171:$A$270),ROWS($A$274:$A307)),1/ROW($A$171:$A$270),0),COLUMNS($A$274:$A$274)),"")</f>
        <v/>
      </c>
      <c r="X307" s="445" t="str">
        <f t="array" ref="X307">IFERROR(INDEX($A$171:$B$270,MATCH(LARGE(($B$171:$B$270=X$273)*1/ROW($A$171:$A$270),ROWS($A$274:$A307)),1/ROW($A$171:$A$270),0),COLUMNS($A$274:$A$274)),"")</f>
        <v/>
      </c>
      <c r="Y307" s="445" t="str">
        <f t="array" ref="Y307">IFERROR(INDEX($A$171:$B$270,MATCH(LARGE(($B$171:$B$270=Y$273)*1/ROW($A$171:$A$270),ROWS($A$274:$A307)),1/ROW($A$171:$A$270),0),COLUMNS($A$274:$A$274)),"")</f>
        <v/>
      </c>
      <c r="Z307" s="445" t="str">
        <f t="array" ref="Z307">IFERROR(INDEX($A$171:$B$270,MATCH(LARGE(($B$171:$B$270=Z$273)*1/ROW($A$171:$A$270),ROWS($A$274:$A307)),1/ROW($A$171:$A$270),0),COLUMNS($A$274:$A$274)),"")</f>
        <v/>
      </c>
      <c r="AA307" s="445" t="str">
        <f t="array" ref="AA307">IFERROR(INDEX($A$171:$B$270,MATCH(LARGE(($B$171:$B$270=AA$273)*1/ROW($A$171:$A$270),ROWS($A$274:$A307)),1/ROW($A$171:$A$270),0),COLUMNS($A$274:$A$274)),"")</f>
        <v/>
      </c>
      <c r="AB307" s="445" t="str">
        <f t="array" ref="AB307">IFERROR(INDEX($A$171:$B$270,MATCH(LARGE(($B$171:$B$270=AB$273)*1/ROW($A$171:$A$270),ROWS($A$274:$A307)),1/ROW($A$171:$A$270),0),COLUMNS($A$274:$A$274)),"")</f>
        <v/>
      </c>
      <c r="AC307" s="445" t="str">
        <f t="array" ref="AC307">IFERROR(INDEX($A$171:$B$270,MATCH(LARGE(($B$171:$B$270=AC$273)*1/ROW($A$171:$A$270),ROWS($A$274:$A307)),1/ROW($A$171:$A$270),0),COLUMNS($A$274:$A$274)),"")</f>
        <v/>
      </c>
      <c r="AD307" s="445" t="str">
        <f t="array" ref="AD307">IFERROR(INDEX($A$171:$B$270,MATCH(LARGE(($B$171:$B$270=AD$273)*1/ROW($A$171:$A$270),ROWS($A$274:$A307)),1/ROW($A$171:$A$270),0),COLUMNS($A$274:$A$274)),"")</f>
        <v/>
      </c>
      <c r="AE307" s="445" t="str">
        <f t="array" ref="AE307">IFERROR(INDEX($A$171:$B$270,MATCH(LARGE(($B$171:$B$270=AE$273)*1/ROW($A$171:$A$270),ROWS($A$274:$A307)),1/ROW($A$171:$A$270),0),COLUMNS($A$274:$A$274)),"")</f>
        <v/>
      </c>
      <c r="AF307" s="445" t="str">
        <f t="array" ref="AF307">IFERROR(INDEX($A$171:$B$270,MATCH(LARGE(($B$171:$B$270=AF$273)*1/ROW($A$171:$A$270),ROWS($A$274:$A307)),1/ROW($A$171:$A$270),0),COLUMNS($A$274:$A$274)),"")</f>
        <v/>
      </c>
      <c r="AG307" s="454" t="str">
        <f t="array" ref="AG307">IFERROR(INDEX($A$171:$B$270,MATCH(LARGE(($B$171:$B$270=AG$273)*1/ROW($A$171:$A$270),ROWS($A$274:$A307)),1/ROW($A$171:$A$270),0),COLUMNS($A$274:$A$274)),"")</f>
        <v/>
      </c>
      <c r="AH307" s="445" t="str">
        <f t="array" ref="AH307">IFERROR(INDEX($A$171:$F$270,MATCH(LARGE(($D$171:$D$270=AH$273)*1/ROW($A$171:$A$270),ROWS($A$274:$A307)),1/ROW($A$171:$A$270),0),COLUMNS($A$274:$A$274)),"")</f>
        <v/>
      </c>
      <c r="AI307" s="445" t="str">
        <f t="array" ref="AI307">IFERROR(INDEX($A$171:$F$270,MATCH(LARGE(($D$171:$D$270=AI$273)*1/ROW($A$171:$A$270),ROWS($A$274:$A307)),1/ROW($A$171:$A$270),0),COLUMNS($A$274:$A$274)),"")</f>
        <v/>
      </c>
      <c r="AJ307" s="445" t="str">
        <f t="array" ref="AJ307">IFERROR(INDEX($A$171:$F$270,MATCH(LARGE(($D$171:$D$270=AJ$273)*1/ROW($A$171:$A$270),ROWS($A$274:$A307)),1/ROW($A$171:$A$270),0),COLUMNS($A$274:$A$274)),"")</f>
        <v/>
      </c>
      <c r="AK307" s="445" t="str">
        <f t="array" ref="AK307">IFERROR(INDEX($A$171:$F$270,MATCH(LARGE(($E$171:$E$270=AK$273)*1/ROW($A$171:$A$270),ROWS($A$274:$A307)),1/ROW($A$171:$A$270),0),COLUMNS($A$274:$A$274)),"")</f>
        <v/>
      </c>
      <c r="AL307" s="445" t="str">
        <f t="array" ref="AL307">IFERROR(INDEX($A$171:$F$270,MATCH(LARGE(($E$171:$E$270=AL$273)*1/ROW($A$171:$A$270),ROWS($A$274:$A307)),1/ROW($A$171:$A$270),0),COLUMNS($A$274:$A$274)),"")</f>
        <v/>
      </c>
      <c r="AM307" s="445" t="str">
        <f t="array" ref="AM307">IFERROR(INDEX($A$171:$F$270,MATCH(LARGE(($E$171:$E$270=AM$273)*1/ROW($A$171:$A$270),ROWS($A$274:$A307)),1/ROW($A$171:$A$270),0),COLUMNS($A$274:$A$274)),"")</f>
        <v/>
      </c>
      <c r="AN307" s="445" t="str">
        <f t="array" ref="AN307">IFERROR(INDEX($A$171:$F$270,MATCH(LARGE(($F$171:$F$270=AN$273)*1/ROW($A$171:$A$270),ROWS($A$274:$A307)),1/ROW($A$171:$A$270),0),COLUMNS($A$274:$A$274)),"")</f>
        <v/>
      </c>
      <c r="AO307" s="445" t="str">
        <f t="array" ref="AO307">IFERROR(INDEX($A$171:$F$270,MATCH(LARGE(($F$171:$F$270=AO$273)*1/ROW($A$171:$A$270),ROWS($A$274:$A307)),1/ROW($A$171:$A$270),0),COLUMNS($A$274:$A$274)),"")</f>
        <v/>
      </c>
      <c r="AP307" s="445" t="str">
        <f t="array" ref="AP307">IFERROR(INDEX($A$171:$F$270,MATCH(LARGE(($F$171:$F$270=AP$273)*1/ROW($A$171:$A$270),ROWS($A$274:$A307)),1/ROW($A$171:$A$270),0),COLUMNS($A$274:$A$274)),"")</f>
        <v/>
      </c>
      <c r="AQ307" s="445" t="str">
        <f t="array" ref="AQ307">IFERROR(INDEX($A$171:$F$270,MATCH(LARGE(($F$171:$F$270=AQ$273)*1/ROW($A$171:$A$270),ROWS($A$274:$A307)),1/ROW($A$171:$A$270),0),COLUMNS($A$274:$A$274)),"")</f>
        <v/>
      </c>
      <c r="AR307" s="445" t="str">
        <f t="array" ref="AR307">IFERROR(INDEX($A$171:$B$270,MATCH(LARGE(($B$171:$B$270=AR$273)*1/ROW($A$171:$A$270),ROWS($A$274:$A307)),1/ROW($A$171:$A$270),0),COLUMNS($A$274:$A$274)),"")</f>
        <v/>
      </c>
      <c r="AS307" s="445" t="str">
        <f t="shared" si="94"/>
        <v/>
      </c>
      <c r="AT307" s="445" t="str">
        <f t="shared" si="95"/>
        <v/>
      </c>
      <c r="AU307" s="445" t="str">
        <f t="shared" si="96"/>
        <v/>
      </c>
      <c r="BE307" s="435"/>
      <c r="BK307" s="50"/>
      <c r="BM307" s="118"/>
      <c r="EE307" s="435"/>
    </row>
    <row r="308" spans="1:135" hidden="1">
      <c r="A308" s="445" t="str">
        <f t="array" ref="A308">IFERROR(INDEX($A$171:$B$270,MATCH(LARGE(($B$171:$B$270=A$273)*1/ROW($A$171:$A$270),ROWS($A$274:$A308)),1/ROW($A$171:$A$270),0),COLUMNS($A$274:$A$274)),"")</f>
        <v/>
      </c>
      <c r="B308" s="445" t="str">
        <f t="array" ref="B308">IFERROR(INDEX($A$171:$B$270,MATCH(LARGE(($B$171:$B$270=B$273)*1/ROW($A$171:$A$270),ROWS($A$274:$A308)),1/ROW($A$171:$A$270),0),COLUMNS($A$274:$A$274)),"")</f>
        <v/>
      </c>
      <c r="C308" s="444" t="str">
        <f t="array" ref="C308">IFERROR(INDEX($A$171:$B$270,MATCH(LARGE(($B$171:$B$270=C$273)*1/ROW($A$171:$A$270),ROWS($A$274:$A308)),1/ROW($A$171:$A$270),0),COLUMNS($A$274:$A$274)),"")</f>
        <v/>
      </c>
      <c r="D308" s="445" t="str">
        <f t="array" ref="D308">IFERROR(INDEX($A$171:$B$270,MATCH(LARGE(($B$171:$B$270=D$273)*1/ROW($A$171:$A$270),ROWS($A$274:$A308)),1/ROW($A$171:$A$270),0),COLUMNS($A$274:$A$274)),"")</f>
        <v/>
      </c>
      <c r="E308" s="445" t="str">
        <f t="array" ref="E308">IFERROR(INDEX($A$171:$B$270,MATCH(LARGE(($B$171:$B$270=E$273)*1/ROW($A$171:$A$270),ROWS($A$274:$A308)),1/ROW($A$171:$A$270),0),COLUMNS($A$274:$A$274)),"")</f>
        <v/>
      </c>
      <c r="F308" s="445" t="str">
        <f t="array" ref="F308">IFERROR(INDEX($A$171:$B$270,MATCH(LARGE(($B$171:$B$270=F$273)*1/ROW($A$171:$A$270),ROWS($A$274:$A308)),1/ROW($A$171:$A$270),0),COLUMNS($A$274:$A$274)),"")</f>
        <v/>
      </c>
      <c r="G308" s="445" t="str">
        <f t="array" ref="G308">IFERROR(INDEX($A$171:$B$270,MATCH(LARGE(($B$171:$B$270=G$273)*1/ROW($A$171:$A$270),ROWS($A$274:$A308)),1/ROW($A$171:$A$270),0),COLUMNS($A$274:$A$274)),"")</f>
        <v/>
      </c>
      <c r="H308" s="445" t="str">
        <f t="array" ref="H308">IFERROR(INDEX($A$171:$B$270,MATCH(LARGE(($B$171:$B$270=H$273)*1/ROW($A$171:$A$270),ROWS($A$274:$A308)),1/ROW($A$171:$A$270),0),COLUMNS($A$274:$A$274)),"")</f>
        <v/>
      </c>
      <c r="I308" s="445" t="str">
        <f t="array" ref="I308">IFERROR(INDEX($A$171:$B$270,MATCH(LARGE(($B$171:$B$270=I$273)*1/ROW($A$171:$A$270),ROWS($A$274:$A308)),1/ROW($A$171:$A$270),0),COLUMNS($A$274:$A$274)),"")</f>
        <v/>
      </c>
      <c r="J308" s="445" t="str">
        <f t="array" ref="J308">IFERROR(INDEX($A$171:$B$270,MATCH(LARGE(($B$171:$B$270=J$273)*1/ROW($A$171:$A$270),ROWS($A$274:$A308)),1/ROW($A$171:$A$270),0),COLUMNS($A$274:$A$274)),"")</f>
        <v/>
      </c>
      <c r="K308" s="445" t="str">
        <f t="array" ref="K308">IFERROR(INDEX($A$171:$B$270,MATCH(LARGE(($B$171:$B$270=K$273)*1/ROW($A$171:$A$270),ROWS($A$274:$A308)),1/ROW($A$171:$A$270),0),COLUMNS($A$274:$A$274)),"")</f>
        <v/>
      </c>
      <c r="L308" s="445" t="str">
        <f t="array" ref="L308">IFERROR(INDEX($A$171:$B$270,MATCH(LARGE(($B$171:$B$270=L$273)*1/ROW($A$171:$A$270),ROWS($A$274:$A308)),1/ROW($A$171:$A$270),0),COLUMNS($A$274:$A$274)),"")</f>
        <v/>
      </c>
      <c r="M308" s="445" t="str">
        <f t="array" ref="M308">IFERROR(INDEX($A$171:$B$270,MATCH(LARGE(($B$171:$B$270=M$273)*1/ROW($A$171:$A$270),ROWS($A$274:$A308)),1/ROW($A$171:$A$270),0),COLUMNS($A$274:$A$274)),"")</f>
        <v/>
      </c>
      <c r="N308" s="445" t="str">
        <f t="array" ref="N308">IFERROR(INDEX($A$171:$B$270,MATCH(LARGE(($B$171:$B$270=N$273)*1/ROW($A$171:$A$270),ROWS($A$274:$A308)),1/ROW($A$171:$A$270),0),COLUMNS($A$274:$A$274)),"")</f>
        <v/>
      </c>
      <c r="O308" s="445" t="str">
        <f t="array" ref="O308">IFERROR(INDEX($A$171:$B$270,MATCH(LARGE(($B$171:$B$270=O$273)*1/ROW($A$171:$A$270),ROWS($A$274:$A308)),1/ROW($A$171:$A$270),0),COLUMNS($A$274:$A$274)),"")</f>
        <v/>
      </c>
      <c r="P308" s="445" t="str">
        <f t="array" ref="P308">IFERROR(INDEX($A$171:$B$270,MATCH(LARGE(($B$171:$B$270=P$273)*1/ROW($A$171:$A$270),ROWS($A$274:$A308)),1/ROW($A$171:$A$270),0),COLUMNS($A$274:$A$274)),"")</f>
        <v/>
      </c>
      <c r="Q308" s="445" t="str">
        <f t="array" ref="Q308">IFERROR(INDEX($A$171:$B$270,MATCH(LARGE(($B$171:$B$270=Q$273)*1/ROW($A$171:$A$270),ROWS($A$274:$A308)),1/ROW($A$171:$A$270),0),COLUMNS($A$274:$A$274)),"")</f>
        <v/>
      </c>
      <c r="R308" s="445" t="str">
        <f t="array" ref="R308">IFERROR(INDEX($A$171:$B$270,MATCH(LARGE(($B$171:$B$270=R$273)*1/ROW($A$171:$A$270),ROWS($A$274:$A308)),1/ROW($A$171:$A$270),0),COLUMNS($A$274:$A$274)),"")</f>
        <v/>
      </c>
      <c r="S308" s="445" t="str">
        <f t="array" ref="S308">IFERROR(INDEX($A$171:$B$270,MATCH(LARGE(($B$171:$B$270=S$273)*1/ROW($A$171:$A$270),ROWS($A$274:$A308)),1/ROW($A$171:$A$270),0),COLUMNS($A$274:$A$274)),"")</f>
        <v/>
      </c>
      <c r="T308" s="445" t="str">
        <f t="array" ref="T308">IFERROR(INDEX($A$171:$B$270,MATCH(LARGE(($B$171:$B$270=T$273)*1/ROW($A$171:$A$270),ROWS($A$274:$A308)),1/ROW($A$171:$A$270),0),COLUMNS($A$274:$A$274)),"")</f>
        <v/>
      </c>
      <c r="U308" s="445" t="str">
        <f t="array" ref="U308">IFERROR(INDEX($A$171:$B$270,MATCH(LARGE(($B$171:$B$270=U$273)*1/ROW($A$171:$A$270),ROWS($A$274:$A308)),1/ROW($A$171:$A$270),0),COLUMNS($A$274:$A$274)),"")</f>
        <v/>
      </c>
      <c r="V308" s="453" t="str">
        <f t="array" ref="V308">IFERROR(INDEX($A$171:$B$270,MATCH(LARGE(($B$171:$B$270=V$273)*1/ROW($A$171:$A$270),ROWS($A$274:$A308)),1/ROW($A$171:$A$270),0),COLUMNS($A$274:$A$274)),"")</f>
        <v/>
      </c>
      <c r="W308" s="445" t="str">
        <f t="array" ref="W308">IFERROR(INDEX($A$171:$B$270,MATCH(LARGE(($B$171:$B$270=W$273)*1/ROW($A$171:$A$270),ROWS($A$274:$A308)),1/ROW($A$171:$A$270),0),COLUMNS($A$274:$A$274)),"")</f>
        <v/>
      </c>
      <c r="X308" s="445" t="str">
        <f t="array" ref="X308">IFERROR(INDEX($A$171:$B$270,MATCH(LARGE(($B$171:$B$270=X$273)*1/ROW($A$171:$A$270),ROWS($A$274:$A308)),1/ROW($A$171:$A$270),0),COLUMNS($A$274:$A$274)),"")</f>
        <v/>
      </c>
      <c r="Y308" s="445" t="str">
        <f t="array" ref="Y308">IFERROR(INDEX($A$171:$B$270,MATCH(LARGE(($B$171:$B$270=Y$273)*1/ROW($A$171:$A$270),ROWS($A$274:$A308)),1/ROW($A$171:$A$270),0),COLUMNS($A$274:$A$274)),"")</f>
        <v/>
      </c>
      <c r="Z308" s="445" t="str">
        <f t="array" ref="Z308">IFERROR(INDEX($A$171:$B$270,MATCH(LARGE(($B$171:$B$270=Z$273)*1/ROW($A$171:$A$270),ROWS($A$274:$A308)),1/ROW($A$171:$A$270),0),COLUMNS($A$274:$A$274)),"")</f>
        <v/>
      </c>
      <c r="AA308" s="445" t="str">
        <f t="array" ref="AA308">IFERROR(INDEX($A$171:$B$270,MATCH(LARGE(($B$171:$B$270=AA$273)*1/ROW($A$171:$A$270),ROWS($A$274:$A308)),1/ROW($A$171:$A$270),0),COLUMNS($A$274:$A$274)),"")</f>
        <v/>
      </c>
      <c r="AB308" s="445" t="str">
        <f t="array" ref="AB308">IFERROR(INDEX($A$171:$B$270,MATCH(LARGE(($B$171:$B$270=AB$273)*1/ROW($A$171:$A$270),ROWS($A$274:$A308)),1/ROW($A$171:$A$270),0),COLUMNS($A$274:$A$274)),"")</f>
        <v/>
      </c>
      <c r="AC308" s="445" t="str">
        <f t="array" ref="AC308">IFERROR(INDEX($A$171:$B$270,MATCH(LARGE(($B$171:$B$270=AC$273)*1/ROW($A$171:$A$270),ROWS($A$274:$A308)),1/ROW($A$171:$A$270),0),COLUMNS($A$274:$A$274)),"")</f>
        <v/>
      </c>
      <c r="AD308" s="445" t="str">
        <f t="array" ref="AD308">IFERROR(INDEX($A$171:$B$270,MATCH(LARGE(($B$171:$B$270=AD$273)*1/ROW($A$171:$A$270),ROWS($A$274:$A308)),1/ROW($A$171:$A$270),0),COLUMNS($A$274:$A$274)),"")</f>
        <v/>
      </c>
      <c r="AE308" s="445" t="str">
        <f t="array" ref="AE308">IFERROR(INDEX($A$171:$B$270,MATCH(LARGE(($B$171:$B$270=AE$273)*1/ROW($A$171:$A$270),ROWS($A$274:$A308)),1/ROW($A$171:$A$270),0),COLUMNS($A$274:$A$274)),"")</f>
        <v/>
      </c>
      <c r="AF308" s="445" t="str">
        <f t="array" ref="AF308">IFERROR(INDEX($A$171:$B$270,MATCH(LARGE(($B$171:$B$270=AF$273)*1/ROW($A$171:$A$270),ROWS($A$274:$A308)),1/ROW($A$171:$A$270),0),COLUMNS($A$274:$A$274)),"")</f>
        <v/>
      </c>
      <c r="AG308" s="454" t="str">
        <f t="array" ref="AG308">IFERROR(INDEX($A$171:$B$270,MATCH(LARGE(($B$171:$B$270=AG$273)*1/ROW($A$171:$A$270),ROWS($A$274:$A308)),1/ROW($A$171:$A$270),0),COLUMNS($A$274:$A$274)),"")</f>
        <v/>
      </c>
      <c r="AH308" s="445" t="str">
        <f t="array" ref="AH308">IFERROR(INDEX($A$171:$F$270,MATCH(LARGE(($D$171:$D$270=AH$273)*1/ROW($A$171:$A$270),ROWS($A$274:$A308)),1/ROW($A$171:$A$270),0),COLUMNS($A$274:$A$274)),"")</f>
        <v/>
      </c>
      <c r="AI308" s="445" t="str">
        <f t="array" ref="AI308">IFERROR(INDEX($A$171:$F$270,MATCH(LARGE(($D$171:$D$270=AI$273)*1/ROW($A$171:$A$270),ROWS($A$274:$A308)),1/ROW($A$171:$A$270),0),COLUMNS($A$274:$A$274)),"")</f>
        <v/>
      </c>
      <c r="AJ308" s="445" t="str">
        <f t="array" ref="AJ308">IFERROR(INDEX($A$171:$F$270,MATCH(LARGE(($D$171:$D$270=AJ$273)*1/ROW($A$171:$A$270),ROWS($A$274:$A308)),1/ROW($A$171:$A$270),0),COLUMNS($A$274:$A$274)),"")</f>
        <v/>
      </c>
      <c r="AK308" s="445" t="str">
        <f t="array" ref="AK308">IFERROR(INDEX($A$171:$F$270,MATCH(LARGE(($E$171:$E$270=AK$273)*1/ROW($A$171:$A$270),ROWS($A$274:$A308)),1/ROW($A$171:$A$270),0),COLUMNS($A$274:$A$274)),"")</f>
        <v/>
      </c>
      <c r="AL308" s="445" t="str">
        <f t="array" ref="AL308">IFERROR(INDEX($A$171:$F$270,MATCH(LARGE(($E$171:$E$270=AL$273)*1/ROW($A$171:$A$270),ROWS($A$274:$A308)),1/ROW($A$171:$A$270),0),COLUMNS($A$274:$A$274)),"")</f>
        <v/>
      </c>
      <c r="AM308" s="445" t="str">
        <f t="array" ref="AM308">IFERROR(INDEX($A$171:$F$270,MATCH(LARGE(($E$171:$E$270=AM$273)*1/ROW($A$171:$A$270),ROWS($A$274:$A308)),1/ROW($A$171:$A$270),0),COLUMNS($A$274:$A$274)),"")</f>
        <v/>
      </c>
      <c r="AN308" s="445" t="str">
        <f t="array" ref="AN308">IFERROR(INDEX($A$171:$F$270,MATCH(LARGE(($F$171:$F$270=AN$273)*1/ROW($A$171:$A$270),ROWS($A$274:$A308)),1/ROW($A$171:$A$270),0),COLUMNS($A$274:$A$274)),"")</f>
        <v/>
      </c>
      <c r="AO308" s="445" t="str">
        <f t="array" ref="AO308">IFERROR(INDEX($A$171:$F$270,MATCH(LARGE(($F$171:$F$270=AO$273)*1/ROW($A$171:$A$270),ROWS($A$274:$A308)),1/ROW($A$171:$A$270),0),COLUMNS($A$274:$A$274)),"")</f>
        <v/>
      </c>
      <c r="AP308" s="445" t="str">
        <f t="array" ref="AP308">IFERROR(INDEX($A$171:$F$270,MATCH(LARGE(($F$171:$F$270=AP$273)*1/ROW($A$171:$A$270),ROWS($A$274:$A308)),1/ROW($A$171:$A$270),0),COLUMNS($A$274:$A$274)),"")</f>
        <v/>
      </c>
      <c r="AQ308" s="445" t="str">
        <f t="array" ref="AQ308">IFERROR(INDEX($A$171:$F$270,MATCH(LARGE(($F$171:$F$270=AQ$273)*1/ROW($A$171:$A$270),ROWS($A$274:$A308)),1/ROW($A$171:$A$270),0),COLUMNS($A$274:$A$274)),"")</f>
        <v/>
      </c>
      <c r="AR308" s="445" t="str">
        <f t="array" ref="AR308">IFERROR(INDEX($A$171:$B$270,MATCH(LARGE(($B$171:$B$270=AR$273)*1/ROW($A$171:$A$270),ROWS($A$274:$A308)),1/ROW($A$171:$A$270),0),COLUMNS($A$274:$A$274)),"")</f>
        <v/>
      </c>
      <c r="AS308" s="445" t="str">
        <f t="shared" si="94"/>
        <v/>
      </c>
      <c r="AT308" s="445" t="str">
        <f t="shared" si="95"/>
        <v/>
      </c>
      <c r="AU308" s="445" t="str">
        <f t="shared" si="96"/>
        <v/>
      </c>
      <c r="BE308" s="435"/>
      <c r="BK308" s="50"/>
      <c r="BM308" s="118"/>
      <c r="EE308" s="435"/>
    </row>
    <row r="309" spans="1:135" hidden="1">
      <c r="A309" s="445" t="str">
        <f t="array" ref="A309">IFERROR(INDEX($A$171:$B$270,MATCH(LARGE(($B$171:$B$270=A$273)*1/ROW($A$171:$A$270),ROWS($A$274:$A309)),1/ROW($A$171:$A$270),0),COLUMNS($A$274:$A$274)),"")</f>
        <v/>
      </c>
      <c r="B309" s="445" t="str">
        <f t="array" ref="B309">IFERROR(INDEX($A$171:$B$270,MATCH(LARGE(($B$171:$B$270=B$273)*1/ROW($A$171:$A$270),ROWS($A$274:$A309)),1/ROW($A$171:$A$270),0),COLUMNS($A$274:$A$274)),"")</f>
        <v/>
      </c>
      <c r="C309" s="444" t="str">
        <f t="array" ref="C309">IFERROR(INDEX($A$171:$B$270,MATCH(LARGE(($B$171:$B$270=C$273)*1/ROW($A$171:$A$270),ROWS($A$274:$A309)),1/ROW($A$171:$A$270),0),COLUMNS($A$274:$A$274)),"")</f>
        <v/>
      </c>
      <c r="D309" s="445" t="str">
        <f t="array" ref="D309">IFERROR(INDEX($A$171:$B$270,MATCH(LARGE(($B$171:$B$270=D$273)*1/ROW($A$171:$A$270),ROWS($A$274:$A309)),1/ROW($A$171:$A$270),0),COLUMNS($A$274:$A$274)),"")</f>
        <v/>
      </c>
      <c r="E309" s="445" t="str">
        <f t="array" ref="E309">IFERROR(INDEX($A$171:$B$270,MATCH(LARGE(($B$171:$B$270=E$273)*1/ROW($A$171:$A$270),ROWS($A$274:$A309)),1/ROW($A$171:$A$270),0),COLUMNS($A$274:$A$274)),"")</f>
        <v/>
      </c>
      <c r="F309" s="445" t="str">
        <f t="array" ref="F309">IFERROR(INDEX($A$171:$B$270,MATCH(LARGE(($B$171:$B$270=F$273)*1/ROW($A$171:$A$270),ROWS($A$274:$A309)),1/ROW($A$171:$A$270),0),COLUMNS($A$274:$A$274)),"")</f>
        <v/>
      </c>
      <c r="G309" s="445" t="str">
        <f t="array" ref="G309">IFERROR(INDEX($A$171:$B$270,MATCH(LARGE(($B$171:$B$270=G$273)*1/ROW($A$171:$A$270),ROWS($A$274:$A309)),1/ROW($A$171:$A$270),0),COLUMNS($A$274:$A$274)),"")</f>
        <v/>
      </c>
      <c r="H309" s="445" t="str">
        <f t="array" ref="H309">IFERROR(INDEX($A$171:$B$270,MATCH(LARGE(($B$171:$B$270=H$273)*1/ROW($A$171:$A$270),ROWS($A$274:$A309)),1/ROW($A$171:$A$270),0),COLUMNS($A$274:$A$274)),"")</f>
        <v/>
      </c>
      <c r="I309" s="445" t="str">
        <f t="array" ref="I309">IFERROR(INDEX($A$171:$B$270,MATCH(LARGE(($B$171:$B$270=I$273)*1/ROW($A$171:$A$270),ROWS($A$274:$A309)),1/ROW($A$171:$A$270),0),COLUMNS($A$274:$A$274)),"")</f>
        <v/>
      </c>
      <c r="J309" s="445" t="str">
        <f t="array" ref="J309">IFERROR(INDEX($A$171:$B$270,MATCH(LARGE(($B$171:$B$270=J$273)*1/ROW($A$171:$A$270),ROWS($A$274:$A309)),1/ROW($A$171:$A$270),0),COLUMNS($A$274:$A$274)),"")</f>
        <v/>
      </c>
      <c r="K309" s="445" t="str">
        <f t="array" ref="K309">IFERROR(INDEX($A$171:$B$270,MATCH(LARGE(($B$171:$B$270=K$273)*1/ROW($A$171:$A$270),ROWS($A$274:$A309)),1/ROW($A$171:$A$270),0),COLUMNS($A$274:$A$274)),"")</f>
        <v/>
      </c>
      <c r="L309" s="445" t="str">
        <f t="array" ref="L309">IFERROR(INDEX($A$171:$B$270,MATCH(LARGE(($B$171:$B$270=L$273)*1/ROW($A$171:$A$270),ROWS($A$274:$A309)),1/ROW($A$171:$A$270),0),COLUMNS($A$274:$A$274)),"")</f>
        <v/>
      </c>
      <c r="M309" s="445" t="str">
        <f t="array" ref="M309">IFERROR(INDEX($A$171:$B$270,MATCH(LARGE(($B$171:$B$270=M$273)*1/ROW($A$171:$A$270),ROWS($A$274:$A309)),1/ROW($A$171:$A$270),0),COLUMNS($A$274:$A$274)),"")</f>
        <v/>
      </c>
      <c r="N309" s="445" t="str">
        <f t="array" ref="N309">IFERROR(INDEX($A$171:$B$270,MATCH(LARGE(($B$171:$B$270=N$273)*1/ROW($A$171:$A$270),ROWS($A$274:$A309)),1/ROW($A$171:$A$270),0),COLUMNS($A$274:$A$274)),"")</f>
        <v/>
      </c>
      <c r="O309" s="445" t="str">
        <f t="array" ref="O309">IFERROR(INDEX($A$171:$B$270,MATCH(LARGE(($B$171:$B$270=O$273)*1/ROW($A$171:$A$270),ROWS($A$274:$A309)),1/ROW($A$171:$A$270),0),COLUMNS($A$274:$A$274)),"")</f>
        <v/>
      </c>
      <c r="P309" s="445" t="str">
        <f t="array" ref="P309">IFERROR(INDEX($A$171:$B$270,MATCH(LARGE(($B$171:$B$270=P$273)*1/ROW($A$171:$A$270),ROWS($A$274:$A309)),1/ROW($A$171:$A$270),0),COLUMNS($A$274:$A$274)),"")</f>
        <v/>
      </c>
      <c r="Q309" s="445" t="str">
        <f t="array" ref="Q309">IFERROR(INDEX($A$171:$B$270,MATCH(LARGE(($B$171:$B$270=Q$273)*1/ROW($A$171:$A$270),ROWS($A$274:$A309)),1/ROW($A$171:$A$270),0),COLUMNS($A$274:$A$274)),"")</f>
        <v/>
      </c>
      <c r="R309" s="445" t="str">
        <f t="array" ref="R309">IFERROR(INDEX($A$171:$B$270,MATCH(LARGE(($B$171:$B$270=R$273)*1/ROW($A$171:$A$270),ROWS($A$274:$A309)),1/ROW($A$171:$A$270),0),COLUMNS($A$274:$A$274)),"")</f>
        <v/>
      </c>
      <c r="S309" s="445" t="str">
        <f t="array" ref="S309">IFERROR(INDEX($A$171:$B$270,MATCH(LARGE(($B$171:$B$270=S$273)*1/ROW($A$171:$A$270),ROWS($A$274:$A309)),1/ROW($A$171:$A$270),0),COLUMNS($A$274:$A$274)),"")</f>
        <v/>
      </c>
      <c r="T309" s="445" t="str">
        <f t="array" ref="T309">IFERROR(INDEX($A$171:$B$270,MATCH(LARGE(($B$171:$B$270=T$273)*1/ROW($A$171:$A$270),ROWS($A$274:$A309)),1/ROW($A$171:$A$270),0),COLUMNS($A$274:$A$274)),"")</f>
        <v/>
      </c>
      <c r="U309" s="445" t="str">
        <f t="array" ref="U309">IFERROR(INDEX($A$171:$B$270,MATCH(LARGE(($B$171:$B$270=U$273)*1/ROW($A$171:$A$270),ROWS($A$274:$A309)),1/ROW($A$171:$A$270),0),COLUMNS($A$274:$A$274)),"")</f>
        <v/>
      </c>
      <c r="V309" s="453" t="str">
        <f t="array" ref="V309">IFERROR(INDEX($A$171:$B$270,MATCH(LARGE(($B$171:$B$270=V$273)*1/ROW($A$171:$A$270),ROWS($A$274:$A309)),1/ROW($A$171:$A$270),0),COLUMNS($A$274:$A$274)),"")</f>
        <v/>
      </c>
      <c r="W309" s="445" t="str">
        <f t="array" ref="W309">IFERROR(INDEX($A$171:$B$270,MATCH(LARGE(($B$171:$B$270=W$273)*1/ROW($A$171:$A$270),ROWS($A$274:$A309)),1/ROW($A$171:$A$270),0),COLUMNS($A$274:$A$274)),"")</f>
        <v/>
      </c>
      <c r="X309" s="445" t="str">
        <f t="array" ref="X309">IFERROR(INDEX($A$171:$B$270,MATCH(LARGE(($B$171:$B$270=X$273)*1/ROW($A$171:$A$270),ROWS($A$274:$A309)),1/ROW($A$171:$A$270),0),COLUMNS($A$274:$A$274)),"")</f>
        <v/>
      </c>
      <c r="Y309" s="445" t="str">
        <f t="array" ref="Y309">IFERROR(INDEX($A$171:$B$270,MATCH(LARGE(($B$171:$B$270=Y$273)*1/ROW($A$171:$A$270),ROWS($A$274:$A309)),1/ROW($A$171:$A$270),0),COLUMNS($A$274:$A$274)),"")</f>
        <v/>
      </c>
      <c r="Z309" s="445" t="str">
        <f t="array" ref="Z309">IFERROR(INDEX($A$171:$B$270,MATCH(LARGE(($B$171:$B$270=Z$273)*1/ROW($A$171:$A$270),ROWS($A$274:$A309)),1/ROW($A$171:$A$270),0),COLUMNS($A$274:$A$274)),"")</f>
        <v/>
      </c>
      <c r="AA309" s="445" t="str">
        <f t="array" ref="AA309">IFERROR(INDEX($A$171:$B$270,MATCH(LARGE(($B$171:$B$270=AA$273)*1/ROW($A$171:$A$270),ROWS($A$274:$A309)),1/ROW($A$171:$A$270),0),COLUMNS($A$274:$A$274)),"")</f>
        <v/>
      </c>
      <c r="AB309" s="445" t="str">
        <f t="array" ref="AB309">IFERROR(INDEX($A$171:$B$270,MATCH(LARGE(($B$171:$B$270=AB$273)*1/ROW($A$171:$A$270),ROWS($A$274:$A309)),1/ROW($A$171:$A$270),0),COLUMNS($A$274:$A$274)),"")</f>
        <v/>
      </c>
      <c r="AC309" s="445" t="str">
        <f t="array" ref="AC309">IFERROR(INDEX($A$171:$B$270,MATCH(LARGE(($B$171:$B$270=AC$273)*1/ROW($A$171:$A$270),ROWS($A$274:$A309)),1/ROW($A$171:$A$270),0),COLUMNS($A$274:$A$274)),"")</f>
        <v/>
      </c>
      <c r="AD309" s="445" t="str">
        <f t="array" ref="AD309">IFERROR(INDEX($A$171:$B$270,MATCH(LARGE(($B$171:$B$270=AD$273)*1/ROW($A$171:$A$270),ROWS($A$274:$A309)),1/ROW($A$171:$A$270),0),COLUMNS($A$274:$A$274)),"")</f>
        <v/>
      </c>
      <c r="AE309" s="445" t="str">
        <f t="array" ref="AE309">IFERROR(INDEX($A$171:$B$270,MATCH(LARGE(($B$171:$B$270=AE$273)*1/ROW($A$171:$A$270),ROWS($A$274:$A309)),1/ROW($A$171:$A$270),0),COLUMNS($A$274:$A$274)),"")</f>
        <v/>
      </c>
      <c r="AF309" s="445" t="str">
        <f t="array" ref="AF309">IFERROR(INDEX($A$171:$B$270,MATCH(LARGE(($B$171:$B$270=AF$273)*1/ROW($A$171:$A$270),ROWS($A$274:$A309)),1/ROW($A$171:$A$270),0),COLUMNS($A$274:$A$274)),"")</f>
        <v/>
      </c>
      <c r="AG309" s="454" t="str">
        <f t="array" ref="AG309">IFERROR(INDEX($A$171:$B$270,MATCH(LARGE(($B$171:$B$270=AG$273)*1/ROW($A$171:$A$270),ROWS($A$274:$A309)),1/ROW($A$171:$A$270),0),COLUMNS($A$274:$A$274)),"")</f>
        <v/>
      </c>
      <c r="AH309" s="445" t="str">
        <f t="array" ref="AH309">IFERROR(INDEX($A$171:$F$270,MATCH(LARGE(($D$171:$D$270=AH$273)*1/ROW($A$171:$A$270),ROWS($A$274:$A309)),1/ROW($A$171:$A$270),0),COLUMNS($A$274:$A$274)),"")</f>
        <v/>
      </c>
      <c r="AI309" s="445" t="str">
        <f t="array" ref="AI309">IFERROR(INDEX($A$171:$F$270,MATCH(LARGE(($D$171:$D$270=AI$273)*1/ROW($A$171:$A$270),ROWS($A$274:$A309)),1/ROW($A$171:$A$270),0),COLUMNS($A$274:$A$274)),"")</f>
        <v/>
      </c>
      <c r="AJ309" s="445" t="str">
        <f t="array" ref="AJ309">IFERROR(INDEX($A$171:$F$270,MATCH(LARGE(($D$171:$D$270=AJ$273)*1/ROW($A$171:$A$270),ROWS($A$274:$A309)),1/ROW($A$171:$A$270),0),COLUMNS($A$274:$A$274)),"")</f>
        <v/>
      </c>
      <c r="AK309" s="445" t="str">
        <f t="array" ref="AK309">IFERROR(INDEX($A$171:$F$270,MATCH(LARGE(($E$171:$E$270=AK$273)*1/ROW($A$171:$A$270),ROWS($A$274:$A309)),1/ROW($A$171:$A$270),0),COLUMNS($A$274:$A$274)),"")</f>
        <v/>
      </c>
      <c r="AL309" s="445" t="str">
        <f t="array" ref="AL309">IFERROR(INDEX($A$171:$F$270,MATCH(LARGE(($E$171:$E$270=AL$273)*1/ROW($A$171:$A$270),ROWS($A$274:$A309)),1/ROW($A$171:$A$270),0),COLUMNS($A$274:$A$274)),"")</f>
        <v/>
      </c>
      <c r="AM309" s="445" t="str">
        <f t="array" ref="AM309">IFERROR(INDEX($A$171:$F$270,MATCH(LARGE(($E$171:$E$270=AM$273)*1/ROW($A$171:$A$270),ROWS($A$274:$A309)),1/ROW($A$171:$A$270),0),COLUMNS($A$274:$A$274)),"")</f>
        <v/>
      </c>
      <c r="AN309" s="445" t="str">
        <f t="array" ref="AN309">IFERROR(INDEX($A$171:$F$270,MATCH(LARGE(($F$171:$F$270=AN$273)*1/ROW($A$171:$A$270),ROWS($A$274:$A309)),1/ROW($A$171:$A$270),0),COLUMNS($A$274:$A$274)),"")</f>
        <v/>
      </c>
      <c r="AO309" s="445" t="str">
        <f t="array" ref="AO309">IFERROR(INDEX($A$171:$F$270,MATCH(LARGE(($F$171:$F$270=AO$273)*1/ROW($A$171:$A$270),ROWS($A$274:$A309)),1/ROW($A$171:$A$270),0),COLUMNS($A$274:$A$274)),"")</f>
        <v/>
      </c>
      <c r="AP309" s="445" t="str">
        <f t="array" ref="AP309">IFERROR(INDEX($A$171:$F$270,MATCH(LARGE(($F$171:$F$270=AP$273)*1/ROW($A$171:$A$270),ROWS($A$274:$A309)),1/ROW($A$171:$A$270),0),COLUMNS($A$274:$A$274)),"")</f>
        <v/>
      </c>
      <c r="AQ309" s="445" t="str">
        <f t="array" ref="AQ309">IFERROR(INDEX($A$171:$F$270,MATCH(LARGE(($F$171:$F$270=AQ$273)*1/ROW($A$171:$A$270),ROWS($A$274:$A309)),1/ROW($A$171:$A$270),0),COLUMNS($A$274:$A$274)),"")</f>
        <v/>
      </c>
      <c r="AR309" s="445" t="str">
        <f t="array" ref="AR309">IFERROR(INDEX($A$171:$B$270,MATCH(LARGE(($B$171:$B$270=AR$273)*1/ROW($A$171:$A$270),ROWS($A$274:$A309)),1/ROW($A$171:$A$270),0),COLUMNS($A$274:$A$274)),"")</f>
        <v/>
      </c>
      <c r="AS309" s="445" t="str">
        <f t="shared" si="94"/>
        <v/>
      </c>
      <c r="AT309" s="445" t="str">
        <f t="shared" si="95"/>
        <v/>
      </c>
      <c r="AU309" s="445" t="str">
        <f t="shared" si="96"/>
        <v/>
      </c>
      <c r="BE309" s="435"/>
      <c r="BK309" s="50"/>
      <c r="BM309" s="118"/>
      <c r="EE309" s="435"/>
    </row>
    <row r="310" spans="1:135" hidden="1">
      <c r="A310" s="445" t="str">
        <f t="array" ref="A310">IFERROR(INDEX($A$171:$B$270,MATCH(LARGE(($B$171:$B$270=A$273)*1/ROW($A$171:$A$270),ROWS($A$274:$A310)),1/ROW($A$171:$A$270),0),COLUMNS($A$274:$A$274)),"")</f>
        <v/>
      </c>
      <c r="B310" s="445" t="str">
        <f t="array" ref="B310">IFERROR(INDEX($A$171:$B$270,MATCH(LARGE(($B$171:$B$270=B$273)*1/ROW($A$171:$A$270),ROWS($A$274:$A310)),1/ROW($A$171:$A$270),0),COLUMNS($A$274:$A$274)),"")</f>
        <v/>
      </c>
      <c r="C310" s="444" t="str">
        <f t="array" ref="C310">IFERROR(INDEX($A$171:$B$270,MATCH(LARGE(($B$171:$B$270=C$273)*1/ROW($A$171:$A$270),ROWS($A$274:$A310)),1/ROW($A$171:$A$270),0),COLUMNS($A$274:$A$274)),"")</f>
        <v/>
      </c>
      <c r="D310" s="445" t="str">
        <f t="array" ref="D310">IFERROR(INDEX($A$171:$B$270,MATCH(LARGE(($B$171:$B$270=D$273)*1/ROW($A$171:$A$270),ROWS($A$274:$A310)),1/ROW($A$171:$A$270),0),COLUMNS($A$274:$A$274)),"")</f>
        <v/>
      </c>
      <c r="E310" s="445" t="str">
        <f t="array" ref="E310">IFERROR(INDEX($A$171:$B$270,MATCH(LARGE(($B$171:$B$270=E$273)*1/ROW($A$171:$A$270),ROWS($A$274:$A310)),1/ROW($A$171:$A$270),0),COLUMNS($A$274:$A$274)),"")</f>
        <v/>
      </c>
      <c r="F310" s="445" t="str">
        <f t="array" ref="F310">IFERROR(INDEX($A$171:$B$270,MATCH(LARGE(($B$171:$B$270=F$273)*1/ROW($A$171:$A$270),ROWS($A$274:$A310)),1/ROW($A$171:$A$270),0),COLUMNS($A$274:$A$274)),"")</f>
        <v/>
      </c>
      <c r="G310" s="445" t="str">
        <f t="array" ref="G310">IFERROR(INDEX($A$171:$B$270,MATCH(LARGE(($B$171:$B$270=G$273)*1/ROW($A$171:$A$270),ROWS($A$274:$A310)),1/ROW($A$171:$A$270),0),COLUMNS($A$274:$A$274)),"")</f>
        <v/>
      </c>
      <c r="H310" s="445" t="str">
        <f t="array" ref="H310">IFERROR(INDEX($A$171:$B$270,MATCH(LARGE(($B$171:$B$270=H$273)*1/ROW($A$171:$A$270),ROWS($A$274:$A310)),1/ROW($A$171:$A$270),0),COLUMNS($A$274:$A$274)),"")</f>
        <v/>
      </c>
      <c r="I310" s="445" t="str">
        <f t="array" ref="I310">IFERROR(INDEX($A$171:$B$270,MATCH(LARGE(($B$171:$B$270=I$273)*1/ROW($A$171:$A$270),ROWS($A$274:$A310)),1/ROW($A$171:$A$270),0),COLUMNS($A$274:$A$274)),"")</f>
        <v/>
      </c>
      <c r="J310" s="445" t="str">
        <f t="array" ref="J310">IFERROR(INDEX($A$171:$B$270,MATCH(LARGE(($B$171:$B$270=J$273)*1/ROW($A$171:$A$270),ROWS($A$274:$A310)),1/ROW($A$171:$A$270),0),COLUMNS($A$274:$A$274)),"")</f>
        <v/>
      </c>
      <c r="K310" s="445" t="str">
        <f t="array" ref="K310">IFERROR(INDEX($A$171:$B$270,MATCH(LARGE(($B$171:$B$270=K$273)*1/ROW($A$171:$A$270),ROWS($A$274:$A310)),1/ROW($A$171:$A$270),0),COLUMNS($A$274:$A$274)),"")</f>
        <v/>
      </c>
      <c r="L310" s="445" t="str">
        <f t="array" ref="L310">IFERROR(INDEX($A$171:$B$270,MATCH(LARGE(($B$171:$B$270=L$273)*1/ROW($A$171:$A$270),ROWS($A$274:$A310)),1/ROW($A$171:$A$270),0),COLUMNS($A$274:$A$274)),"")</f>
        <v/>
      </c>
      <c r="M310" s="445" t="str">
        <f t="array" ref="M310">IFERROR(INDEX($A$171:$B$270,MATCH(LARGE(($B$171:$B$270=M$273)*1/ROW($A$171:$A$270),ROWS($A$274:$A310)),1/ROW($A$171:$A$270),0),COLUMNS($A$274:$A$274)),"")</f>
        <v/>
      </c>
      <c r="N310" s="445" t="str">
        <f t="array" ref="N310">IFERROR(INDEX($A$171:$B$270,MATCH(LARGE(($B$171:$B$270=N$273)*1/ROW($A$171:$A$270),ROWS($A$274:$A310)),1/ROW($A$171:$A$270),0),COLUMNS($A$274:$A$274)),"")</f>
        <v/>
      </c>
      <c r="O310" s="445" t="str">
        <f t="array" ref="O310">IFERROR(INDEX($A$171:$B$270,MATCH(LARGE(($B$171:$B$270=O$273)*1/ROW($A$171:$A$270),ROWS($A$274:$A310)),1/ROW($A$171:$A$270),0),COLUMNS($A$274:$A$274)),"")</f>
        <v/>
      </c>
      <c r="P310" s="445" t="str">
        <f t="array" ref="P310">IFERROR(INDEX($A$171:$B$270,MATCH(LARGE(($B$171:$B$270=P$273)*1/ROW($A$171:$A$270),ROWS($A$274:$A310)),1/ROW($A$171:$A$270),0),COLUMNS($A$274:$A$274)),"")</f>
        <v/>
      </c>
      <c r="Q310" s="445" t="str">
        <f t="array" ref="Q310">IFERROR(INDEX($A$171:$B$270,MATCH(LARGE(($B$171:$B$270=Q$273)*1/ROW($A$171:$A$270),ROWS($A$274:$A310)),1/ROW($A$171:$A$270),0),COLUMNS($A$274:$A$274)),"")</f>
        <v/>
      </c>
      <c r="R310" s="445" t="str">
        <f t="array" ref="R310">IFERROR(INDEX($A$171:$B$270,MATCH(LARGE(($B$171:$B$270=R$273)*1/ROW($A$171:$A$270),ROWS($A$274:$A310)),1/ROW($A$171:$A$270),0),COLUMNS($A$274:$A$274)),"")</f>
        <v/>
      </c>
      <c r="S310" s="445" t="str">
        <f t="array" ref="S310">IFERROR(INDEX($A$171:$B$270,MATCH(LARGE(($B$171:$B$270=S$273)*1/ROW($A$171:$A$270),ROWS($A$274:$A310)),1/ROW($A$171:$A$270),0),COLUMNS($A$274:$A$274)),"")</f>
        <v/>
      </c>
      <c r="T310" s="445" t="str">
        <f t="array" ref="T310">IFERROR(INDEX($A$171:$B$270,MATCH(LARGE(($B$171:$B$270=T$273)*1/ROW($A$171:$A$270),ROWS($A$274:$A310)),1/ROW($A$171:$A$270),0),COLUMNS($A$274:$A$274)),"")</f>
        <v/>
      </c>
      <c r="U310" s="445" t="str">
        <f t="array" ref="U310">IFERROR(INDEX($A$171:$B$270,MATCH(LARGE(($B$171:$B$270=U$273)*1/ROW($A$171:$A$270),ROWS($A$274:$A310)),1/ROW($A$171:$A$270),0),COLUMNS($A$274:$A$274)),"")</f>
        <v/>
      </c>
      <c r="V310" s="453" t="str">
        <f t="array" ref="V310">IFERROR(INDEX($A$171:$B$270,MATCH(LARGE(($B$171:$B$270=V$273)*1/ROW($A$171:$A$270),ROWS($A$274:$A310)),1/ROW($A$171:$A$270),0),COLUMNS($A$274:$A$274)),"")</f>
        <v/>
      </c>
      <c r="W310" s="445" t="str">
        <f t="array" ref="W310">IFERROR(INDEX($A$171:$B$270,MATCH(LARGE(($B$171:$B$270=W$273)*1/ROW($A$171:$A$270),ROWS($A$274:$A310)),1/ROW($A$171:$A$270),0),COLUMNS($A$274:$A$274)),"")</f>
        <v/>
      </c>
      <c r="X310" s="445" t="str">
        <f t="array" ref="X310">IFERROR(INDEX($A$171:$B$270,MATCH(LARGE(($B$171:$B$270=X$273)*1/ROW($A$171:$A$270),ROWS($A$274:$A310)),1/ROW($A$171:$A$270),0),COLUMNS($A$274:$A$274)),"")</f>
        <v/>
      </c>
      <c r="Y310" s="445" t="str">
        <f t="array" ref="Y310">IFERROR(INDEX($A$171:$B$270,MATCH(LARGE(($B$171:$B$270=Y$273)*1/ROW($A$171:$A$270),ROWS($A$274:$A310)),1/ROW($A$171:$A$270),0),COLUMNS($A$274:$A$274)),"")</f>
        <v/>
      </c>
      <c r="Z310" s="445" t="str">
        <f t="array" ref="Z310">IFERROR(INDEX($A$171:$B$270,MATCH(LARGE(($B$171:$B$270=Z$273)*1/ROW($A$171:$A$270),ROWS($A$274:$A310)),1/ROW($A$171:$A$270),0),COLUMNS($A$274:$A$274)),"")</f>
        <v/>
      </c>
      <c r="AA310" s="445" t="str">
        <f t="array" ref="AA310">IFERROR(INDEX($A$171:$B$270,MATCH(LARGE(($B$171:$B$270=AA$273)*1/ROW($A$171:$A$270),ROWS($A$274:$A310)),1/ROW($A$171:$A$270),0),COLUMNS($A$274:$A$274)),"")</f>
        <v/>
      </c>
      <c r="AB310" s="445" t="str">
        <f t="array" ref="AB310">IFERROR(INDEX($A$171:$B$270,MATCH(LARGE(($B$171:$B$270=AB$273)*1/ROW($A$171:$A$270),ROWS($A$274:$A310)),1/ROW($A$171:$A$270),0),COLUMNS($A$274:$A$274)),"")</f>
        <v/>
      </c>
      <c r="AC310" s="445" t="str">
        <f t="array" ref="AC310">IFERROR(INDEX($A$171:$B$270,MATCH(LARGE(($B$171:$B$270=AC$273)*1/ROW($A$171:$A$270),ROWS($A$274:$A310)),1/ROW($A$171:$A$270),0),COLUMNS($A$274:$A$274)),"")</f>
        <v/>
      </c>
      <c r="AD310" s="445" t="str">
        <f t="array" ref="AD310">IFERROR(INDEX($A$171:$B$270,MATCH(LARGE(($B$171:$B$270=AD$273)*1/ROW($A$171:$A$270),ROWS($A$274:$A310)),1/ROW($A$171:$A$270),0),COLUMNS($A$274:$A$274)),"")</f>
        <v/>
      </c>
      <c r="AE310" s="445" t="str">
        <f t="array" ref="AE310">IFERROR(INDEX($A$171:$B$270,MATCH(LARGE(($B$171:$B$270=AE$273)*1/ROW($A$171:$A$270),ROWS($A$274:$A310)),1/ROW($A$171:$A$270),0),COLUMNS($A$274:$A$274)),"")</f>
        <v/>
      </c>
      <c r="AF310" s="445" t="str">
        <f t="array" ref="AF310">IFERROR(INDEX($A$171:$B$270,MATCH(LARGE(($B$171:$B$270=AF$273)*1/ROW($A$171:$A$270),ROWS($A$274:$A310)),1/ROW($A$171:$A$270),0),COLUMNS($A$274:$A$274)),"")</f>
        <v/>
      </c>
      <c r="AG310" s="454" t="str">
        <f t="array" ref="AG310">IFERROR(INDEX($A$171:$B$270,MATCH(LARGE(($B$171:$B$270=AG$273)*1/ROW($A$171:$A$270),ROWS($A$274:$A310)),1/ROW($A$171:$A$270),0),COLUMNS($A$274:$A$274)),"")</f>
        <v/>
      </c>
      <c r="AH310" s="445" t="str">
        <f t="array" ref="AH310">IFERROR(INDEX($A$171:$F$270,MATCH(LARGE(($D$171:$D$270=AH$273)*1/ROW($A$171:$A$270),ROWS($A$274:$A310)),1/ROW($A$171:$A$270),0),COLUMNS($A$274:$A$274)),"")</f>
        <v/>
      </c>
      <c r="AI310" s="445" t="str">
        <f t="array" ref="AI310">IFERROR(INDEX($A$171:$F$270,MATCH(LARGE(($D$171:$D$270=AI$273)*1/ROW($A$171:$A$270),ROWS($A$274:$A310)),1/ROW($A$171:$A$270),0),COLUMNS($A$274:$A$274)),"")</f>
        <v/>
      </c>
      <c r="AJ310" s="445" t="str">
        <f t="array" ref="AJ310">IFERROR(INDEX($A$171:$F$270,MATCH(LARGE(($D$171:$D$270=AJ$273)*1/ROW($A$171:$A$270),ROWS($A$274:$A310)),1/ROW($A$171:$A$270),0),COLUMNS($A$274:$A$274)),"")</f>
        <v/>
      </c>
      <c r="AK310" s="445" t="str">
        <f t="array" ref="AK310">IFERROR(INDEX($A$171:$F$270,MATCH(LARGE(($E$171:$E$270=AK$273)*1/ROW($A$171:$A$270),ROWS($A$274:$A310)),1/ROW($A$171:$A$270),0),COLUMNS($A$274:$A$274)),"")</f>
        <v/>
      </c>
      <c r="AL310" s="445" t="str">
        <f t="array" ref="AL310">IFERROR(INDEX($A$171:$F$270,MATCH(LARGE(($E$171:$E$270=AL$273)*1/ROW($A$171:$A$270),ROWS($A$274:$A310)),1/ROW($A$171:$A$270),0),COLUMNS($A$274:$A$274)),"")</f>
        <v/>
      </c>
      <c r="AM310" s="445" t="str">
        <f t="array" ref="AM310">IFERROR(INDEX($A$171:$F$270,MATCH(LARGE(($E$171:$E$270=AM$273)*1/ROW($A$171:$A$270),ROWS($A$274:$A310)),1/ROW($A$171:$A$270),0),COLUMNS($A$274:$A$274)),"")</f>
        <v/>
      </c>
      <c r="AN310" s="445" t="str">
        <f t="array" ref="AN310">IFERROR(INDEX($A$171:$F$270,MATCH(LARGE(($F$171:$F$270=AN$273)*1/ROW($A$171:$A$270),ROWS($A$274:$A310)),1/ROW($A$171:$A$270),0),COLUMNS($A$274:$A$274)),"")</f>
        <v/>
      </c>
      <c r="AO310" s="445" t="str">
        <f t="array" ref="AO310">IFERROR(INDEX($A$171:$F$270,MATCH(LARGE(($F$171:$F$270=AO$273)*1/ROW($A$171:$A$270),ROWS($A$274:$A310)),1/ROW($A$171:$A$270),0),COLUMNS($A$274:$A$274)),"")</f>
        <v/>
      </c>
      <c r="AP310" s="445" t="str">
        <f t="array" ref="AP310">IFERROR(INDEX($A$171:$F$270,MATCH(LARGE(($F$171:$F$270=AP$273)*1/ROW($A$171:$A$270),ROWS($A$274:$A310)),1/ROW($A$171:$A$270),0),COLUMNS($A$274:$A$274)),"")</f>
        <v/>
      </c>
      <c r="AQ310" s="445" t="str">
        <f t="array" ref="AQ310">IFERROR(INDEX($A$171:$F$270,MATCH(LARGE(($F$171:$F$270=AQ$273)*1/ROW($A$171:$A$270),ROWS($A$274:$A310)),1/ROW($A$171:$A$270),0),COLUMNS($A$274:$A$274)),"")</f>
        <v/>
      </c>
      <c r="AR310" s="445" t="str">
        <f t="array" ref="AR310">IFERROR(INDEX($A$171:$B$270,MATCH(LARGE(($B$171:$B$270=AR$273)*1/ROW($A$171:$A$270),ROWS($A$274:$A310)),1/ROW($A$171:$A$270),0),COLUMNS($A$274:$A$274)),"")</f>
        <v/>
      </c>
      <c r="AS310" s="445" t="str">
        <f t="shared" si="94"/>
        <v/>
      </c>
      <c r="AT310" s="445" t="str">
        <f t="shared" si="95"/>
        <v/>
      </c>
      <c r="AU310" s="445" t="str">
        <f t="shared" si="96"/>
        <v/>
      </c>
      <c r="BE310" s="435"/>
      <c r="BK310" s="50"/>
      <c r="BM310" s="118"/>
      <c r="EE310" s="435"/>
    </row>
    <row r="311" spans="1:135" hidden="1">
      <c r="A311" s="445" t="str">
        <f t="array" ref="A311">IFERROR(INDEX($A$171:$B$270,MATCH(LARGE(($B$171:$B$270=A$273)*1/ROW($A$171:$A$270),ROWS($A$274:$A311)),1/ROW($A$171:$A$270),0),COLUMNS($A$274:$A$274)),"")</f>
        <v/>
      </c>
      <c r="B311" s="445" t="str">
        <f t="array" ref="B311">IFERROR(INDEX($A$171:$B$270,MATCH(LARGE(($B$171:$B$270=B$273)*1/ROW($A$171:$A$270),ROWS($A$274:$A311)),1/ROW($A$171:$A$270),0),COLUMNS($A$274:$A$274)),"")</f>
        <v/>
      </c>
      <c r="C311" s="444" t="str">
        <f t="array" ref="C311">IFERROR(INDEX($A$171:$B$270,MATCH(LARGE(($B$171:$B$270=C$273)*1/ROW($A$171:$A$270),ROWS($A$274:$A311)),1/ROW($A$171:$A$270),0),COLUMNS($A$274:$A$274)),"")</f>
        <v/>
      </c>
      <c r="D311" s="445" t="str">
        <f t="array" ref="D311">IFERROR(INDEX($A$171:$B$270,MATCH(LARGE(($B$171:$B$270=D$273)*1/ROW($A$171:$A$270),ROWS($A$274:$A311)),1/ROW($A$171:$A$270),0),COLUMNS($A$274:$A$274)),"")</f>
        <v/>
      </c>
      <c r="E311" s="445" t="str">
        <f t="array" ref="E311">IFERROR(INDEX($A$171:$B$270,MATCH(LARGE(($B$171:$B$270=E$273)*1/ROW($A$171:$A$270),ROWS($A$274:$A311)),1/ROW($A$171:$A$270),0),COLUMNS($A$274:$A$274)),"")</f>
        <v/>
      </c>
      <c r="F311" s="445" t="str">
        <f t="array" ref="F311">IFERROR(INDEX($A$171:$B$270,MATCH(LARGE(($B$171:$B$270=F$273)*1/ROW($A$171:$A$270),ROWS($A$274:$A311)),1/ROW($A$171:$A$270),0),COLUMNS($A$274:$A$274)),"")</f>
        <v/>
      </c>
      <c r="G311" s="445" t="str">
        <f t="array" ref="G311">IFERROR(INDEX($A$171:$B$270,MATCH(LARGE(($B$171:$B$270=G$273)*1/ROW($A$171:$A$270),ROWS($A$274:$A311)),1/ROW($A$171:$A$270),0),COLUMNS($A$274:$A$274)),"")</f>
        <v/>
      </c>
      <c r="H311" s="445" t="str">
        <f t="array" ref="H311">IFERROR(INDEX($A$171:$B$270,MATCH(LARGE(($B$171:$B$270=H$273)*1/ROW($A$171:$A$270),ROWS($A$274:$A311)),1/ROW($A$171:$A$270),0),COLUMNS($A$274:$A$274)),"")</f>
        <v/>
      </c>
      <c r="I311" s="445" t="str">
        <f t="array" ref="I311">IFERROR(INDEX($A$171:$B$270,MATCH(LARGE(($B$171:$B$270=I$273)*1/ROW($A$171:$A$270),ROWS($A$274:$A311)),1/ROW($A$171:$A$270),0),COLUMNS($A$274:$A$274)),"")</f>
        <v/>
      </c>
      <c r="J311" s="445" t="str">
        <f t="array" ref="J311">IFERROR(INDEX($A$171:$B$270,MATCH(LARGE(($B$171:$B$270=J$273)*1/ROW($A$171:$A$270),ROWS($A$274:$A311)),1/ROW($A$171:$A$270),0),COLUMNS($A$274:$A$274)),"")</f>
        <v/>
      </c>
      <c r="K311" s="445" t="str">
        <f t="array" ref="K311">IFERROR(INDEX($A$171:$B$270,MATCH(LARGE(($B$171:$B$270=K$273)*1/ROW($A$171:$A$270),ROWS($A$274:$A311)),1/ROW($A$171:$A$270),0),COLUMNS($A$274:$A$274)),"")</f>
        <v/>
      </c>
      <c r="L311" s="445" t="str">
        <f t="array" ref="L311">IFERROR(INDEX($A$171:$B$270,MATCH(LARGE(($B$171:$B$270=L$273)*1/ROW($A$171:$A$270),ROWS($A$274:$A311)),1/ROW($A$171:$A$270),0),COLUMNS($A$274:$A$274)),"")</f>
        <v/>
      </c>
      <c r="M311" s="445" t="str">
        <f t="array" ref="M311">IFERROR(INDEX($A$171:$B$270,MATCH(LARGE(($B$171:$B$270=M$273)*1/ROW($A$171:$A$270),ROWS($A$274:$A311)),1/ROW($A$171:$A$270),0),COLUMNS($A$274:$A$274)),"")</f>
        <v/>
      </c>
      <c r="N311" s="445" t="str">
        <f t="array" ref="N311">IFERROR(INDEX($A$171:$B$270,MATCH(LARGE(($B$171:$B$270=N$273)*1/ROW($A$171:$A$270),ROWS($A$274:$A311)),1/ROW($A$171:$A$270),0),COLUMNS($A$274:$A$274)),"")</f>
        <v/>
      </c>
      <c r="O311" s="445" t="str">
        <f t="array" ref="O311">IFERROR(INDEX($A$171:$B$270,MATCH(LARGE(($B$171:$B$270=O$273)*1/ROW($A$171:$A$270),ROWS($A$274:$A311)),1/ROW($A$171:$A$270),0),COLUMNS($A$274:$A$274)),"")</f>
        <v/>
      </c>
      <c r="P311" s="445" t="str">
        <f t="array" ref="P311">IFERROR(INDEX($A$171:$B$270,MATCH(LARGE(($B$171:$B$270=P$273)*1/ROW($A$171:$A$270),ROWS($A$274:$A311)),1/ROW($A$171:$A$270),0),COLUMNS($A$274:$A$274)),"")</f>
        <v/>
      </c>
      <c r="Q311" s="445" t="str">
        <f t="array" ref="Q311">IFERROR(INDEX($A$171:$B$270,MATCH(LARGE(($B$171:$B$270=Q$273)*1/ROW($A$171:$A$270),ROWS($A$274:$A311)),1/ROW($A$171:$A$270),0),COLUMNS($A$274:$A$274)),"")</f>
        <v/>
      </c>
      <c r="R311" s="445" t="str">
        <f t="array" ref="R311">IFERROR(INDEX($A$171:$B$270,MATCH(LARGE(($B$171:$B$270=R$273)*1/ROW($A$171:$A$270),ROWS($A$274:$A311)),1/ROW($A$171:$A$270),0),COLUMNS($A$274:$A$274)),"")</f>
        <v/>
      </c>
      <c r="S311" s="445" t="str">
        <f t="array" ref="S311">IFERROR(INDEX($A$171:$B$270,MATCH(LARGE(($B$171:$B$270=S$273)*1/ROW($A$171:$A$270),ROWS($A$274:$A311)),1/ROW($A$171:$A$270),0),COLUMNS($A$274:$A$274)),"")</f>
        <v/>
      </c>
      <c r="T311" s="445" t="str">
        <f t="array" ref="T311">IFERROR(INDEX($A$171:$B$270,MATCH(LARGE(($B$171:$B$270=T$273)*1/ROW($A$171:$A$270),ROWS($A$274:$A311)),1/ROW($A$171:$A$270),0),COLUMNS($A$274:$A$274)),"")</f>
        <v/>
      </c>
      <c r="U311" s="445" t="str">
        <f t="array" ref="U311">IFERROR(INDEX($A$171:$B$270,MATCH(LARGE(($B$171:$B$270=U$273)*1/ROW($A$171:$A$270),ROWS($A$274:$A311)),1/ROW($A$171:$A$270),0),COLUMNS($A$274:$A$274)),"")</f>
        <v/>
      </c>
      <c r="V311" s="453" t="str">
        <f t="array" ref="V311">IFERROR(INDEX($A$171:$B$270,MATCH(LARGE(($B$171:$B$270=V$273)*1/ROW($A$171:$A$270),ROWS($A$274:$A311)),1/ROW($A$171:$A$270),0),COLUMNS($A$274:$A$274)),"")</f>
        <v/>
      </c>
      <c r="W311" s="445" t="str">
        <f t="array" ref="W311">IFERROR(INDEX($A$171:$B$270,MATCH(LARGE(($B$171:$B$270=W$273)*1/ROW($A$171:$A$270),ROWS($A$274:$A311)),1/ROW($A$171:$A$270),0),COLUMNS($A$274:$A$274)),"")</f>
        <v/>
      </c>
      <c r="X311" s="445" t="str">
        <f t="array" ref="X311">IFERROR(INDEX($A$171:$B$270,MATCH(LARGE(($B$171:$B$270=X$273)*1/ROW($A$171:$A$270),ROWS($A$274:$A311)),1/ROW($A$171:$A$270),0),COLUMNS($A$274:$A$274)),"")</f>
        <v/>
      </c>
      <c r="Y311" s="445" t="str">
        <f t="array" ref="Y311">IFERROR(INDEX($A$171:$B$270,MATCH(LARGE(($B$171:$B$270=Y$273)*1/ROW($A$171:$A$270),ROWS($A$274:$A311)),1/ROW($A$171:$A$270),0),COLUMNS($A$274:$A$274)),"")</f>
        <v/>
      </c>
      <c r="Z311" s="445" t="str">
        <f t="array" ref="Z311">IFERROR(INDEX($A$171:$B$270,MATCH(LARGE(($B$171:$B$270=Z$273)*1/ROW($A$171:$A$270),ROWS($A$274:$A311)),1/ROW($A$171:$A$270),0),COLUMNS($A$274:$A$274)),"")</f>
        <v/>
      </c>
      <c r="AA311" s="445" t="str">
        <f t="array" ref="AA311">IFERROR(INDEX($A$171:$B$270,MATCH(LARGE(($B$171:$B$270=AA$273)*1/ROW($A$171:$A$270),ROWS($A$274:$A311)),1/ROW($A$171:$A$270),0),COLUMNS($A$274:$A$274)),"")</f>
        <v/>
      </c>
      <c r="AB311" s="445" t="str">
        <f t="array" ref="AB311">IFERROR(INDEX($A$171:$B$270,MATCH(LARGE(($B$171:$B$270=AB$273)*1/ROW($A$171:$A$270),ROWS($A$274:$A311)),1/ROW($A$171:$A$270),0),COLUMNS($A$274:$A$274)),"")</f>
        <v/>
      </c>
      <c r="AC311" s="445" t="str">
        <f t="array" ref="AC311">IFERROR(INDEX($A$171:$B$270,MATCH(LARGE(($B$171:$B$270=AC$273)*1/ROW($A$171:$A$270),ROWS($A$274:$A311)),1/ROW($A$171:$A$270),0),COLUMNS($A$274:$A$274)),"")</f>
        <v/>
      </c>
      <c r="AD311" s="445" t="str">
        <f t="array" ref="AD311">IFERROR(INDEX($A$171:$B$270,MATCH(LARGE(($B$171:$B$270=AD$273)*1/ROW($A$171:$A$270),ROWS($A$274:$A311)),1/ROW($A$171:$A$270),0),COLUMNS($A$274:$A$274)),"")</f>
        <v/>
      </c>
      <c r="AE311" s="445" t="str">
        <f t="array" ref="AE311">IFERROR(INDEX($A$171:$B$270,MATCH(LARGE(($B$171:$B$270=AE$273)*1/ROW($A$171:$A$270),ROWS($A$274:$A311)),1/ROW($A$171:$A$270),0),COLUMNS($A$274:$A$274)),"")</f>
        <v/>
      </c>
      <c r="AF311" s="445" t="str">
        <f t="array" ref="AF311">IFERROR(INDEX($A$171:$B$270,MATCH(LARGE(($B$171:$B$270=AF$273)*1/ROW($A$171:$A$270),ROWS($A$274:$A311)),1/ROW($A$171:$A$270),0),COLUMNS($A$274:$A$274)),"")</f>
        <v/>
      </c>
      <c r="AG311" s="454" t="str">
        <f t="array" ref="AG311">IFERROR(INDEX($A$171:$B$270,MATCH(LARGE(($B$171:$B$270=AG$273)*1/ROW($A$171:$A$270),ROWS($A$274:$A311)),1/ROW($A$171:$A$270),0),COLUMNS($A$274:$A$274)),"")</f>
        <v/>
      </c>
      <c r="AH311" s="445" t="str">
        <f t="array" ref="AH311">IFERROR(INDEX($A$171:$F$270,MATCH(LARGE(($D$171:$D$270=AH$273)*1/ROW($A$171:$A$270),ROWS($A$274:$A311)),1/ROW($A$171:$A$270),0),COLUMNS($A$274:$A$274)),"")</f>
        <v/>
      </c>
      <c r="AI311" s="445" t="str">
        <f t="array" ref="AI311">IFERROR(INDEX($A$171:$F$270,MATCH(LARGE(($D$171:$D$270=AI$273)*1/ROW($A$171:$A$270),ROWS($A$274:$A311)),1/ROW($A$171:$A$270),0),COLUMNS($A$274:$A$274)),"")</f>
        <v/>
      </c>
      <c r="AJ311" s="445" t="str">
        <f t="array" ref="AJ311">IFERROR(INDEX($A$171:$F$270,MATCH(LARGE(($D$171:$D$270=AJ$273)*1/ROW($A$171:$A$270),ROWS($A$274:$A311)),1/ROW($A$171:$A$270),0),COLUMNS($A$274:$A$274)),"")</f>
        <v/>
      </c>
      <c r="AK311" s="445" t="str">
        <f t="array" ref="AK311">IFERROR(INDEX($A$171:$F$270,MATCH(LARGE(($E$171:$E$270=AK$273)*1/ROW($A$171:$A$270),ROWS($A$274:$A311)),1/ROW($A$171:$A$270),0),COLUMNS($A$274:$A$274)),"")</f>
        <v/>
      </c>
      <c r="AL311" s="445" t="str">
        <f t="array" ref="AL311">IFERROR(INDEX($A$171:$F$270,MATCH(LARGE(($E$171:$E$270=AL$273)*1/ROW($A$171:$A$270),ROWS($A$274:$A311)),1/ROW($A$171:$A$270),0),COLUMNS($A$274:$A$274)),"")</f>
        <v/>
      </c>
      <c r="AM311" s="445" t="str">
        <f t="array" ref="AM311">IFERROR(INDEX($A$171:$F$270,MATCH(LARGE(($E$171:$E$270=AM$273)*1/ROW($A$171:$A$270),ROWS($A$274:$A311)),1/ROW($A$171:$A$270),0),COLUMNS($A$274:$A$274)),"")</f>
        <v/>
      </c>
      <c r="AN311" s="445" t="str">
        <f t="array" ref="AN311">IFERROR(INDEX($A$171:$F$270,MATCH(LARGE(($F$171:$F$270=AN$273)*1/ROW($A$171:$A$270),ROWS($A$274:$A311)),1/ROW($A$171:$A$270),0),COLUMNS($A$274:$A$274)),"")</f>
        <v/>
      </c>
      <c r="AO311" s="445" t="str">
        <f t="array" ref="AO311">IFERROR(INDEX($A$171:$F$270,MATCH(LARGE(($F$171:$F$270=AO$273)*1/ROW($A$171:$A$270),ROWS($A$274:$A311)),1/ROW($A$171:$A$270),0),COLUMNS($A$274:$A$274)),"")</f>
        <v/>
      </c>
      <c r="AP311" s="445" t="str">
        <f t="array" ref="AP311">IFERROR(INDEX($A$171:$F$270,MATCH(LARGE(($F$171:$F$270=AP$273)*1/ROW($A$171:$A$270),ROWS($A$274:$A311)),1/ROW($A$171:$A$270),0),COLUMNS($A$274:$A$274)),"")</f>
        <v/>
      </c>
      <c r="AQ311" s="445" t="str">
        <f t="array" ref="AQ311">IFERROR(INDEX($A$171:$F$270,MATCH(LARGE(($F$171:$F$270=AQ$273)*1/ROW($A$171:$A$270),ROWS($A$274:$A311)),1/ROW($A$171:$A$270),0),COLUMNS($A$274:$A$274)),"")</f>
        <v/>
      </c>
      <c r="AR311" s="445" t="str">
        <f t="array" ref="AR311">IFERROR(INDEX($A$171:$B$270,MATCH(LARGE(($B$171:$B$270=AR$273)*1/ROW($A$171:$A$270),ROWS($A$274:$A311)),1/ROW($A$171:$A$270),0),COLUMNS($A$274:$A$274)),"")</f>
        <v/>
      </c>
      <c r="AS311" s="445" t="str">
        <f t="shared" si="94"/>
        <v/>
      </c>
      <c r="AT311" s="445" t="str">
        <f t="shared" si="95"/>
        <v/>
      </c>
      <c r="AU311" s="445" t="str">
        <f t="shared" si="96"/>
        <v/>
      </c>
      <c r="BE311" s="435"/>
      <c r="BK311" s="50"/>
      <c r="BM311" s="118"/>
      <c r="EE311" s="435"/>
    </row>
    <row r="312" spans="1:135" hidden="1">
      <c r="A312" s="445" t="str">
        <f t="array" ref="A312">IFERROR(INDEX($A$171:$B$270,MATCH(LARGE(($B$171:$B$270=A$273)*1/ROW($A$171:$A$270),ROWS($A$274:$A312)),1/ROW($A$171:$A$270),0),COLUMNS($A$274:$A$274)),"")</f>
        <v/>
      </c>
      <c r="B312" s="445" t="str">
        <f t="array" ref="B312">IFERROR(INDEX($A$171:$B$270,MATCH(LARGE(($B$171:$B$270=B$273)*1/ROW($A$171:$A$270),ROWS($A$274:$A312)),1/ROW($A$171:$A$270),0),COLUMNS($A$274:$A$274)),"")</f>
        <v/>
      </c>
      <c r="C312" s="444" t="str">
        <f t="array" ref="C312">IFERROR(INDEX($A$171:$B$270,MATCH(LARGE(($B$171:$B$270=C$273)*1/ROW($A$171:$A$270),ROWS($A$274:$A312)),1/ROW($A$171:$A$270),0),COLUMNS($A$274:$A$274)),"")</f>
        <v/>
      </c>
      <c r="D312" s="445" t="str">
        <f t="array" ref="D312">IFERROR(INDEX($A$171:$B$270,MATCH(LARGE(($B$171:$B$270=D$273)*1/ROW($A$171:$A$270),ROWS($A$274:$A312)),1/ROW($A$171:$A$270),0),COLUMNS($A$274:$A$274)),"")</f>
        <v/>
      </c>
      <c r="E312" s="445" t="str">
        <f t="array" ref="E312">IFERROR(INDEX($A$171:$B$270,MATCH(LARGE(($B$171:$B$270=E$273)*1/ROW($A$171:$A$270),ROWS($A$274:$A312)),1/ROW($A$171:$A$270),0),COLUMNS($A$274:$A$274)),"")</f>
        <v/>
      </c>
      <c r="F312" s="445" t="str">
        <f t="array" ref="F312">IFERROR(INDEX($A$171:$B$270,MATCH(LARGE(($B$171:$B$270=F$273)*1/ROW($A$171:$A$270),ROWS($A$274:$A312)),1/ROW($A$171:$A$270),0),COLUMNS($A$274:$A$274)),"")</f>
        <v/>
      </c>
      <c r="G312" s="445" t="str">
        <f t="array" ref="G312">IFERROR(INDEX($A$171:$B$270,MATCH(LARGE(($B$171:$B$270=G$273)*1/ROW($A$171:$A$270),ROWS($A$274:$A312)),1/ROW($A$171:$A$270),0),COLUMNS($A$274:$A$274)),"")</f>
        <v/>
      </c>
      <c r="H312" s="445" t="str">
        <f t="array" ref="H312">IFERROR(INDEX($A$171:$B$270,MATCH(LARGE(($B$171:$B$270=H$273)*1/ROW($A$171:$A$270),ROWS($A$274:$A312)),1/ROW($A$171:$A$270),0),COLUMNS($A$274:$A$274)),"")</f>
        <v/>
      </c>
      <c r="I312" s="445" t="str">
        <f t="array" ref="I312">IFERROR(INDEX($A$171:$B$270,MATCH(LARGE(($B$171:$B$270=I$273)*1/ROW($A$171:$A$270),ROWS($A$274:$A312)),1/ROW($A$171:$A$270),0),COLUMNS($A$274:$A$274)),"")</f>
        <v/>
      </c>
      <c r="J312" s="445" t="str">
        <f t="array" ref="J312">IFERROR(INDEX($A$171:$B$270,MATCH(LARGE(($B$171:$B$270=J$273)*1/ROW($A$171:$A$270),ROWS($A$274:$A312)),1/ROW($A$171:$A$270),0),COLUMNS($A$274:$A$274)),"")</f>
        <v/>
      </c>
      <c r="K312" s="445" t="str">
        <f t="array" ref="K312">IFERROR(INDEX($A$171:$B$270,MATCH(LARGE(($B$171:$B$270=K$273)*1/ROW($A$171:$A$270),ROWS($A$274:$A312)),1/ROW($A$171:$A$270),0),COLUMNS($A$274:$A$274)),"")</f>
        <v/>
      </c>
      <c r="L312" s="445" t="str">
        <f t="array" ref="L312">IFERROR(INDEX($A$171:$B$270,MATCH(LARGE(($B$171:$B$270=L$273)*1/ROW($A$171:$A$270),ROWS($A$274:$A312)),1/ROW($A$171:$A$270),0),COLUMNS($A$274:$A$274)),"")</f>
        <v/>
      </c>
      <c r="M312" s="445" t="str">
        <f t="array" ref="M312">IFERROR(INDEX($A$171:$B$270,MATCH(LARGE(($B$171:$B$270=M$273)*1/ROW($A$171:$A$270),ROWS($A$274:$A312)),1/ROW($A$171:$A$270),0),COLUMNS($A$274:$A$274)),"")</f>
        <v/>
      </c>
      <c r="N312" s="445" t="str">
        <f t="array" ref="N312">IFERROR(INDEX($A$171:$B$270,MATCH(LARGE(($B$171:$B$270=N$273)*1/ROW($A$171:$A$270),ROWS($A$274:$A312)),1/ROW($A$171:$A$270),0),COLUMNS($A$274:$A$274)),"")</f>
        <v/>
      </c>
      <c r="O312" s="445" t="str">
        <f t="array" ref="O312">IFERROR(INDEX($A$171:$B$270,MATCH(LARGE(($B$171:$B$270=O$273)*1/ROW($A$171:$A$270),ROWS($A$274:$A312)),1/ROW($A$171:$A$270),0),COLUMNS($A$274:$A$274)),"")</f>
        <v/>
      </c>
      <c r="P312" s="445" t="str">
        <f t="array" ref="P312">IFERROR(INDEX($A$171:$B$270,MATCH(LARGE(($B$171:$B$270=P$273)*1/ROW($A$171:$A$270),ROWS($A$274:$A312)),1/ROW($A$171:$A$270),0),COLUMNS($A$274:$A$274)),"")</f>
        <v/>
      </c>
      <c r="Q312" s="445" t="str">
        <f t="array" ref="Q312">IFERROR(INDEX($A$171:$B$270,MATCH(LARGE(($B$171:$B$270=Q$273)*1/ROW($A$171:$A$270),ROWS($A$274:$A312)),1/ROW($A$171:$A$270),0),COLUMNS($A$274:$A$274)),"")</f>
        <v/>
      </c>
      <c r="R312" s="445" t="str">
        <f t="array" ref="R312">IFERROR(INDEX($A$171:$B$270,MATCH(LARGE(($B$171:$B$270=R$273)*1/ROW($A$171:$A$270),ROWS($A$274:$A312)),1/ROW($A$171:$A$270),0),COLUMNS($A$274:$A$274)),"")</f>
        <v/>
      </c>
      <c r="S312" s="445" t="str">
        <f t="array" ref="S312">IFERROR(INDEX($A$171:$B$270,MATCH(LARGE(($B$171:$B$270=S$273)*1/ROW($A$171:$A$270),ROWS($A$274:$A312)),1/ROW($A$171:$A$270),0),COLUMNS($A$274:$A$274)),"")</f>
        <v/>
      </c>
      <c r="T312" s="445" t="str">
        <f t="array" ref="T312">IFERROR(INDEX($A$171:$B$270,MATCH(LARGE(($B$171:$B$270=T$273)*1/ROW($A$171:$A$270),ROWS($A$274:$A312)),1/ROW($A$171:$A$270),0),COLUMNS($A$274:$A$274)),"")</f>
        <v/>
      </c>
      <c r="U312" s="445" t="str">
        <f t="array" ref="U312">IFERROR(INDEX($A$171:$B$270,MATCH(LARGE(($B$171:$B$270=U$273)*1/ROW($A$171:$A$270),ROWS($A$274:$A312)),1/ROW($A$171:$A$270),0),COLUMNS($A$274:$A$274)),"")</f>
        <v/>
      </c>
      <c r="V312" s="453" t="str">
        <f t="array" ref="V312">IFERROR(INDEX($A$171:$B$270,MATCH(LARGE(($B$171:$B$270=V$273)*1/ROW($A$171:$A$270),ROWS($A$274:$A312)),1/ROW($A$171:$A$270),0),COLUMNS($A$274:$A$274)),"")</f>
        <v/>
      </c>
      <c r="W312" s="445" t="str">
        <f t="array" ref="W312">IFERROR(INDEX($A$171:$B$270,MATCH(LARGE(($B$171:$B$270=W$273)*1/ROW($A$171:$A$270),ROWS($A$274:$A312)),1/ROW($A$171:$A$270),0),COLUMNS($A$274:$A$274)),"")</f>
        <v/>
      </c>
      <c r="X312" s="445" t="str">
        <f t="array" ref="X312">IFERROR(INDEX($A$171:$B$270,MATCH(LARGE(($B$171:$B$270=X$273)*1/ROW($A$171:$A$270),ROWS($A$274:$A312)),1/ROW($A$171:$A$270),0),COLUMNS($A$274:$A$274)),"")</f>
        <v/>
      </c>
      <c r="Y312" s="445" t="str">
        <f t="array" ref="Y312">IFERROR(INDEX($A$171:$B$270,MATCH(LARGE(($B$171:$B$270=Y$273)*1/ROW($A$171:$A$270),ROWS($A$274:$A312)),1/ROW($A$171:$A$270),0),COLUMNS($A$274:$A$274)),"")</f>
        <v/>
      </c>
      <c r="Z312" s="445" t="str">
        <f t="array" ref="Z312">IFERROR(INDEX($A$171:$B$270,MATCH(LARGE(($B$171:$B$270=Z$273)*1/ROW($A$171:$A$270),ROWS($A$274:$A312)),1/ROW($A$171:$A$270),0),COLUMNS($A$274:$A$274)),"")</f>
        <v/>
      </c>
      <c r="AA312" s="445" t="str">
        <f t="array" ref="AA312">IFERROR(INDEX($A$171:$B$270,MATCH(LARGE(($B$171:$B$270=AA$273)*1/ROW($A$171:$A$270),ROWS($A$274:$A312)),1/ROW($A$171:$A$270),0),COLUMNS($A$274:$A$274)),"")</f>
        <v/>
      </c>
      <c r="AB312" s="445" t="str">
        <f t="array" ref="AB312">IFERROR(INDEX($A$171:$B$270,MATCH(LARGE(($B$171:$B$270=AB$273)*1/ROW($A$171:$A$270),ROWS($A$274:$A312)),1/ROW($A$171:$A$270),0),COLUMNS($A$274:$A$274)),"")</f>
        <v/>
      </c>
      <c r="AC312" s="445" t="str">
        <f t="array" ref="AC312">IFERROR(INDEX($A$171:$B$270,MATCH(LARGE(($B$171:$B$270=AC$273)*1/ROW($A$171:$A$270),ROWS($A$274:$A312)),1/ROW($A$171:$A$270),0),COLUMNS($A$274:$A$274)),"")</f>
        <v/>
      </c>
      <c r="AD312" s="445" t="str">
        <f t="array" ref="AD312">IFERROR(INDEX($A$171:$B$270,MATCH(LARGE(($B$171:$B$270=AD$273)*1/ROW($A$171:$A$270),ROWS($A$274:$A312)),1/ROW($A$171:$A$270),0),COLUMNS($A$274:$A$274)),"")</f>
        <v/>
      </c>
      <c r="AE312" s="445" t="str">
        <f t="array" ref="AE312">IFERROR(INDEX($A$171:$B$270,MATCH(LARGE(($B$171:$B$270=AE$273)*1/ROW($A$171:$A$270),ROWS($A$274:$A312)),1/ROW($A$171:$A$270),0),COLUMNS($A$274:$A$274)),"")</f>
        <v/>
      </c>
      <c r="AF312" s="445" t="str">
        <f t="array" ref="AF312">IFERROR(INDEX($A$171:$B$270,MATCH(LARGE(($B$171:$B$270=AF$273)*1/ROW($A$171:$A$270),ROWS($A$274:$A312)),1/ROW($A$171:$A$270),0),COLUMNS($A$274:$A$274)),"")</f>
        <v/>
      </c>
      <c r="AG312" s="454" t="str">
        <f t="array" ref="AG312">IFERROR(INDEX($A$171:$B$270,MATCH(LARGE(($B$171:$B$270=AG$273)*1/ROW($A$171:$A$270),ROWS($A$274:$A312)),1/ROW($A$171:$A$270),0),COLUMNS($A$274:$A$274)),"")</f>
        <v/>
      </c>
      <c r="AH312" s="445" t="str">
        <f t="array" ref="AH312">IFERROR(INDEX($A$171:$F$270,MATCH(LARGE(($D$171:$D$270=AH$273)*1/ROW($A$171:$A$270),ROWS($A$274:$A312)),1/ROW($A$171:$A$270),0),COLUMNS($A$274:$A$274)),"")</f>
        <v/>
      </c>
      <c r="AI312" s="445" t="str">
        <f t="array" ref="AI312">IFERROR(INDEX($A$171:$F$270,MATCH(LARGE(($D$171:$D$270=AI$273)*1/ROW($A$171:$A$270),ROWS($A$274:$A312)),1/ROW($A$171:$A$270),0),COLUMNS($A$274:$A$274)),"")</f>
        <v/>
      </c>
      <c r="AJ312" s="445" t="str">
        <f t="array" ref="AJ312">IFERROR(INDEX($A$171:$F$270,MATCH(LARGE(($D$171:$D$270=AJ$273)*1/ROW($A$171:$A$270),ROWS($A$274:$A312)),1/ROW($A$171:$A$270),0),COLUMNS($A$274:$A$274)),"")</f>
        <v/>
      </c>
      <c r="AK312" s="445" t="str">
        <f t="array" ref="AK312">IFERROR(INDEX($A$171:$F$270,MATCH(LARGE(($E$171:$E$270=AK$273)*1/ROW($A$171:$A$270),ROWS($A$274:$A312)),1/ROW($A$171:$A$270),0),COLUMNS($A$274:$A$274)),"")</f>
        <v/>
      </c>
      <c r="AL312" s="445" t="str">
        <f t="array" ref="AL312">IFERROR(INDEX($A$171:$F$270,MATCH(LARGE(($E$171:$E$270=AL$273)*1/ROW($A$171:$A$270),ROWS($A$274:$A312)),1/ROW($A$171:$A$270),0),COLUMNS($A$274:$A$274)),"")</f>
        <v/>
      </c>
      <c r="AM312" s="445" t="str">
        <f t="array" ref="AM312">IFERROR(INDEX($A$171:$F$270,MATCH(LARGE(($E$171:$E$270=AM$273)*1/ROW($A$171:$A$270),ROWS($A$274:$A312)),1/ROW($A$171:$A$270),0),COLUMNS($A$274:$A$274)),"")</f>
        <v/>
      </c>
      <c r="AN312" s="445" t="str">
        <f t="array" ref="AN312">IFERROR(INDEX($A$171:$F$270,MATCH(LARGE(($F$171:$F$270=AN$273)*1/ROW($A$171:$A$270),ROWS($A$274:$A312)),1/ROW($A$171:$A$270),0),COLUMNS($A$274:$A$274)),"")</f>
        <v/>
      </c>
      <c r="AO312" s="445" t="str">
        <f t="array" ref="AO312">IFERROR(INDEX($A$171:$F$270,MATCH(LARGE(($F$171:$F$270=AO$273)*1/ROW($A$171:$A$270),ROWS($A$274:$A312)),1/ROW($A$171:$A$270),0),COLUMNS($A$274:$A$274)),"")</f>
        <v/>
      </c>
      <c r="AP312" s="445" t="str">
        <f t="array" ref="AP312">IFERROR(INDEX($A$171:$F$270,MATCH(LARGE(($F$171:$F$270=AP$273)*1/ROW($A$171:$A$270),ROWS($A$274:$A312)),1/ROW($A$171:$A$270),0),COLUMNS($A$274:$A$274)),"")</f>
        <v/>
      </c>
      <c r="AQ312" s="445" t="str">
        <f t="array" ref="AQ312">IFERROR(INDEX($A$171:$F$270,MATCH(LARGE(($F$171:$F$270=AQ$273)*1/ROW($A$171:$A$270),ROWS($A$274:$A312)),1/ROW($A$171:$A$270),0),COLUMNS($A$274:$A$274)),"")</f>
        <v/>
      </c>
      <c r="AR312" s="445" t="str">
        <f t="array" ref="AR312">IFERROR(INDEX($A$171:$B$270,MATCH(LARGE(($B$171:$B$270=AR$273)*1/ROW($A$171:$A$270),ROWS($A$274:$A312)),1/ROW($A$171:$A$270),0),COLUMNS($A$274:$A$274)),"")</f>
        <v/>
      </c>
      <c r="AS312" s="445" t="str">
        <f t="shared" si="94"/>
        <v/>
      </c>
      <c r="AT312" s="445" t="str">
        <f t="shared" si="95"/>
        <v/>
      </c>
      <c r="AU312" s="445" t="str">
        <f t="shared" si="96"/>
        <v/>
      </c>
      <c r="BE312" s="435"/>
      <c r="BK312" s="50"/>
      <c r="BM312" s="118"/>
      <c r="EE312" s="435"/>
    </row>
    <row r="313" spans="1:135" hidden="1">
      <c r="A313" s="445" t="str">
        <f t="array" ref="A313">IFERROR(INDEX($A$171:$B$270,MATCH(LARGE(($B$171:$B$270=A$273)*1/ROW($A$171:$A$270),ROWS($A$274:$A313)),1/ROW($A$171:$A$270),0),COLUMNS($A$274:$A$274)),"")</f>
        <v/>
      </c>
      <c r="B313" s="445" t="str">
        <f t="array" ref="B313">IFERROR(INDEX($A$171:$B$270,MATCH(LARGE(($B$171:$B$270=B$273)*1/ROW($A$171:$A$270),ROWS($A$274:$A313)),1/ROW($A$171:$A$270),0),COLUMNS($A$274:$A$274)),"")</f>
        <v/>
      </c>
      <c r="C313" s="444" t="str">
        <f t="array" ref="C313">IFERROR(INDEX($A$171:$B$270,MATCH(LARGE(($B$171:$B$270=C$273)*1/ROW($A$171:$A$270),ROWS($A$274:$A313)),1/ROW($A$171:$A$270),0),COLUMNS($A$274:$A$274)),"")</f>
        <v/>
      </c>
      <c r="D313" s="445" t="str">
        <f t="array" ref="D313">IFERROR(INDEX($A$171:$B$270,MATCH(LARGE(($B$171:$B$270=D$273)*1/ROW($A$171:$A$270),ROWS($A$274:$A313)),1/ROW($A$171:$A$270),0),COLUMNS($A$274:$A$274)),"")</f>
        <v/>
      </c>
      <c r="E313" s="445" t="str">
        <f t="array" ref="E313">IFERROR(INDEX($A$171:$B$270,MATCH(LARGE(($B$171:$B$270=E$273)*1/ROW($A$171:$A$270),ROWS($A$274:$A313)),1/ROW($A$171:$A$270),0),COLUMNS($A$274:$A$274)),"")</f>
        <v/>
      </c>
      <c r="F313" s="445" t="str">
        <f t="array" ref="F313">IFERROR(INDEX($A$171:$B$270,MATCH(LARGE(($B$171:$B$270=F$273)*1/ROW($A$171:$A$270),ROWS($A$274:$A313)),1/ROW($A$171:$A$270),0),COLUMNS($A$274:$A$274)),"")</f>
        <v/>
      </c>
      <c r="G313" s="445" t="str">
        <f t="array" ref="G313">IFERROR(INDEX($A$171:$B$270,MATCH(LARGE(($B$171:$B$270=G$273)*1/ROW($A$171:$A$270),ROWS($A$274:$A313)),1/ROW($A$171:$A$270),0),COLUMNS($A$274:$A$274)),"")</f>
        <v/>
      </c>
      <c r="H313" s="445" t="str">
        <f t="array" ref="H313">IFERROR(INDEX($A$171:$B$270,MATCH(LARGE(($B$171:$B$270=H$273)*1/ROW($A$171:$A$270),ROWS($A$274:$A313)),1/ROW($A$171:$A$270),0),COLUMNS($A$274:$A$274)),"")</f>
        <v/>
      </c>
      <c r="I313" s="445" t="str">
        <f t="array" ref="I313">IFERROR(INDEX($A$171:$B$270,MATCH(LARGE(($B$171:$B$270=I$273)*1/ROW($A$171:$A$270),ROWS($A$274:$A313)),1/ROW($A$171:$A$270),0),COLUMNS($A$274:$A$274)),"")</f>
        <v/>
      </c>
      <c r="J313" s="445" t="str">
        <f t="array" ref="J313">IFERROR(INDEX($A$171:$B$270,MATCH(LARGE(($B$171:$B$270=J$273)*1/ROW($A$171:$A$270),ROWS($A$274:$A313)),1/ROW($A$171:$A$270),0),COLUMNS($A$274:$A$274)),"")</f>
        <v/>
      </c>
      <c r="K313" s="445" t="str">
        <f t="array" ref="K313">IFERROR(INDEX($A$171:$B$270,MATCH(LARGE(($B$171:$B$270=K$273)*1/ROW($A$171:$A$270),ROWS($A$274:$A313)),1/ROW($A$171:$A$270),0),COLUMNS($A$274:$A$274)),"")</f>
        <v/>
      </c>
      <c r="L313" s="445" t="str">
        <f t="array" ref="L313">IFERROR(INDEX($A$171:$B$270,MATCH(LARGE(($B$171:$B$270=L$273)*1/ROW($A$171:$A$270),ROWS($A$274:$A313)),1/ROW($A$171:$A$270),0),COLUMNS($A$274:$A$274)),"")</f>
        <v/>
      </c>
      <c r="M313" s="445" t="str">
        <f t="array" ref="M313">IFERROR(INDEX($A$171:$B$270,MATCH(LARGE(($B$171:$B$270=M$273)*1/ROW($A$171:$A$270),ROWS($A$274:$A313)),1/ROW($A$171:$A$270),0),COLUMNS($A$274:$A$274)),"")</f>
        <v/>
      </c>
      <c r="N313" s="445" t="str">
        <f t="array" ref="N313">IFERROR(INDEX($A$171:$B$270,MATCH(LARGE(($B$171:$B$270=N$273)*1/ROW($A$171:$A$270),ROWS($A$274:$A313)),1/ROW($A$171:$A$270),0),COLUMNS($A$274:$A$274)),"")</f>
        <v/>
      </c>
      <c r="O313" s="445" t="str">
        <f t="array" ref="O313">IFERROR(INDEX($A$171:$B$270,MATCH(LARGE(($B$171:$B$270=O$273)*1/ROW($A$171:$A$270),ROWS($A$274:$A313)),1/ROW($A$171:$A$270),0),COLUMNS($A$274:$A$274)),"")</f>
        <v/>
      </c>
      <c r="P313" s="445" t="str">
        <f t="array" ref="P313">IFERROR(INDEX($A$171:$B$270,MATCH(LARGE(($B$171:$B$270=P$273)*1/ROW($A$171:$A$270),ROWS($A$274:$A313)),1/ROW($A$171:$A$270),0),COLUMNS($A$274:$A$274)),"")</f>
        <v/>
      </c>
      <c r="Q313" s="445" t="str">
        <f t="array" ref="Q313">IFERROR(INDEX($A$171:$B$270,MATCH(LARGE(($B$171:$B$270=Q$273)*1/ROW($A$171:$A$270),ROWS($A$274:$A313)),1/ROW($A$171:$A$270),0),COLUMNS($A$274:$A$274)),"")</f>
        <v/>
      </c>
      <c r="R313" s="445" t="str">
        <f t="array" ref="R313">IFERROR(INDEX($A$171:$B$270,MATCH(LARGE(($B$171:$B$270=R$273)*1/ROW($A$171:$A$270),ROWS($A$274:$A313)),1/ROW($A$171:$A$270),0),COLUMNS($A$274:$A$274)),"")</f>
        <v/>
      </c>
      <c r="S313" s="445" t="str">
        <f t="array" ref="S313">IFERROR(INDEX($A$171:$B$270,MATCH(LARGE(($B$171:$B$270=S$273)*1/ROW($A$171:$A$270),ROWS($A$274:$A313)),1/ROW($A$171:$A$270),0),COLUMNS($A$274:$A$274)),"")</f>
        <v/>
      </c>
      <c r="T313" s="445" t="str">
        <f t="array" ref="T313">IFERROR(INDEX($A$171:$B$270,MATCH(LARGE(($B$171:$B$270=T$273)*1/ROW($A$171:$A$270),ROWS($A$274:$A313)),1/ROW($A$171:$A$270),0),COLUMNS($A$274:$A$274)),"")</f>
        <v/>
      </c>
      <c r="U313" s="445" t="str">
        <f t="array" ref="U313">IFERROR(INDEX($A$171:$B$270,MATCH(LARGE(($B$171:$B$270=U$273)*1/ROW($A$171:$A$270),ROWS($A$274:$A313)),1/ROW($A$171:$A$270),0),COLUMNS($A$274:$A$274)),"")</f>
        <v/>
      </c>
      <c r="V313" s="453" t="str">
        <f t="array" ref="V313">IFERROR(INDEX($A$171:$B$270,MATCH(LARGE(($B$171:$B$270=V$273)*1/ROW($A$171:$A$270),ROWS($A$274:$A313)),1/ROW($A$171:$A$270),0),COLUMNS($A$274:$A$274)),"")</f>
        <v/>
      </c>
      <c r="W313" s="445" t="str">
        <f t="array" ref="W313">IFERROR(INDEX($A$171:$B$270,MATCH(LARGE(($B$171:$B$270=W$273)*1/ROW($A$171:$A$270),ROWS($A$274:$A313)),1/ROW($A$171:$A$270),0),COLUMNS($A$274:$A$274)),"")</f>
        <v/>
      </c>
      <c r="X313" s="445" t="str">
        <f t="array" ref="X313">IFERROR(INDEX($A$171:$B$270,MATCH(LARGE(($B$171:$B$270=X$273)*1/ROW($A$171:$A$270),ROWS($A$274:$A313)),1/ROW($A$171:$A$270),0),COLUMNS($A$274:$A$274)),"")</f>
        <v/>
      </c>
      <c r="Y313" s="445" t="str">
        <f t="array" ref="Y313">IFERROR(INDEX($A$171:$B$270,MATCH(LARGE(($B$171:$B$270=Y$273)*1/ROW($A$171:$A$270),ROWS($A$274:$A313)),1/ROW($A$171:$A$270),0),COLUMNS($A$274:$A$274)),"")</f>
        <v/>
      </c>
      <c r="Z313" s="445" t="str">
        <f t="array" ref="Z313">IFERROR(INDEX($A$171:$B$270,MATCH(LARGE(($B$171:$B$270=Z$273)*1/ROW($A$171:$A$270),ROWS($A$274:$A313)),1/ROW($A$171:$A$270),0),COLUMNS($A$274:$A$274)),"")</f>
        <v/>
      </c>
      <c r="AA313" s="445" t="str">
        <f t="array" ref="AA313">IFERROR(INDEX($A$171:$B$270,MATCH(LARGE(($B$171:$B$270=AA$273)*1/ROW($A$171:$A$270),ROWS($A$274:$A313)),1/ROW($A$171:$A$270),0),COLUMNS($A$274:$A$274)),"")</f>
        <v/>
      </c>
      <c r="AB313" s="445" t="str">
        <f t="array" ref="AB313">IFERROR(INDEX($A$171:$B$270,MATCH(LARGE(($B$171:$B$270=AB$273)*1/ROW($A$171:$A$270),ROWS($A$274:$A313)),1/ROW($A$171:$A$270),0),COLUMNS($A$274:$A$274)),"")</f>
        <v/>
      </c>
      <c r="AC313" s="445" t="str">
        <f t="array" ref="AC313">IFERROR(INDEX($A$171:$B$270,MATCH(LARGE(($B$171:$B$270=AC$273)*1/ROW($A$171:$A$270),ROWS($A$274:$A313)),1/ROW($A$171:$A$270),0),COLUMNS($A$274:$A$274)),"")</f>
        <v/>
      </c>
      <c r="AD313" s="445" t="str">
        <f t="array" ref="AD313">IFERROR(INDEX($A$171:$B$270,MATCH(LARGE(($B$171:$B$270=AD$273)*1/ROW($A$171:$A$270),ROWS($A$274:$A313)),1/ROW($A$171:$A$270),0),COLUMNS($A$274:$A$274)),"")</f>
        <v/>
      </c>
      <c r="AE313" s="445" t="str">
        <f t="array" ref="AE313">IFERROR(INDEX($A$171:$B$270,MATCH(LARGE(($B$171:$B$270=AE$273)*1/ROW($A$171:$A$270),ROWS($A$274:$A313)),1/ROW($A$171:$A$270),0),COLUMNS($A$274:$A$274)),"")</f>
        <v/>
      </c>
      <c r="AF313" s="445" t="str">
        <f t="array" ref="AF313">IFERROR(INDEX($A$171:$B$270,MATCH(LARGE(($B$171:$B$270=AF$273)*1/ROW($A$171:$A$270),ROWS($A$274:$A313)),1/ROW($A$171:$A$270),0),COLUMNS($A$274:$A$274)),"")</f>
        <v/>
      </c>
      <c r="AG313" s="454" t="str">
        <f t="array" ref="AG313">IFERROR(INDEX($A$171:$B$270,MATCH(LARGE(($B$171:$B$270=AG$273)*1/ROW($A$171:$A$270),ROWS($A$274:$A313)),1/ROW($A$171:$A$270),0),COLUMNS($A$274:$A$274)),"")</f>
        <v/>
      </c>
      <c r="AH313" s="445" t="str">
        <f t="array" ref="AH313">IFERROR(INDEX($A$171:$F$270,MATCH(LARGE(($D$171:$D$270=AH$273)*1/ROW($A$171:$A$270),ROWS($A$274:$A313)),1/ROW($A$171:$A$270),0),COLUMNS($A$274:$A$274)),"")</f>
        <v/>
      </c>
      <c r="AI313" s="445" t="str">
        <f t="array" ref="AI313">IFERROR(INDEX($A$171:$F$270,MATCH(LARGE(($D$171:$D$270=AI$273)*1/ROW($A$171:$A$270),ROWS($A$274:$A313)),1/ROW($A$171:$A$270),0),COLUMNS($A$274:$A$274)),"")</f>
        <v/>
      </c>
      <c r="AJ313" s="445" t="str">
        <f t="array" ref="AJ313">IFERROR(INDEX($A$171:$F$270,MATCH(LARGE(($D$171:$D$270=AJ$273)*1/ROW($A$171:$A$270),ROWS($A$274:$A313)),1/ROW($A$171:$A$270),0),COLUMNS($A$274:$A$274)),"")</f>
        <v/>
      </c>
      <c r="AK313" s="445" t="str">
        <f t="array" ref="AK313">IFERROR(INDEX($A$171:$F$270,MATCH(LARGE(($E$171:$E$270=AK$273)*1/ROW($A$171:$A$270),ROWS($A$274:$A313)),1/ROW($A$171:$A$270),0),COLUMNS($A$274:$A$274)),"")</f>
        <v/>
      </c>
      <c r="AL313" s="445" t="str">
        <f t="array" ref="AL313">IFERROR(INDEX($A$171:$F$270,MATCH(LARGE(($E$171:$E$270=AL$273)*1/ROW($A$171:$A$270),ROWS($A$274:$A313)),1/ROW($A$171:$A$270),0),COLUMNS($A$274:$A$274)),"")</f>
        <v/>
      </c>
      <c r="AM313" s="445" t="str">
        <f t="array" ref="AM313">IFERROR(INDEX($A$171:$F$270,MATCH(LARGE(($E$171:$E$270=AM$273)*1/ROW($A$171:$A$270),ROWS($A$274:$A313)),1/ROW($A$171:$A$270),0),COLUMNS($A$274:$A$274)),"")</f>
        <v/>
      </c>
      <c r="AN313" s="445" t="str">
        <f t="array" ref="AN313">IFERROR(INDEX($A$171:$F$270,MATCH(LARGE(($F$171:$F$270=AN$273)*1/ROW($A$171:$A$270),ROWS($A$274:$A313)),1/ROW($A$171:$A$270),0),COLUMNS($A$274:$A$274)),"")</f>
        <v/>
      </c>
      <c r="AO313" s="445" t="str">
        <f t="array" ref="AO313">IFERROR(INDEX($A$171:$F$270,MATCH(LARGE(($F$171:$F$270=AO$273)*1/ROW($A$171:$A$270),ROWS($A$274:$A313)),1/ROW($A$171:$A$270),0),COLUMNS($A$274:$A$274)),"")</f>
        <v/>
      </c>
      <c r="AP313" s="445" t="str">
        <f t="array" ref="AP313">IFERROR(INDEX($A$171:$F$270,MATCH(LARGE(($F$171:$F$270=AP$273)*1/ROW($A$171:$A$270),ROWS($A$274:$A313)),1/ROW($A$171:$A$270),0),COLUMNS($A$274:$A$274)),"")</f>
        <v/>
      </c>
      <c r="AQ313" s="445" t="str">
        <f t="array" ref="AQ313">IFERROR(INDEX($A$171:$F$270,MATCH(LARGE(($F$171:$F$270=AQ$273)*1/ROW($A$171:$A$270),ROWS($A$274:$A313)),1/ROW($A$171:$A$270),0),COLUMNS($A$274:$A$274)),"")</f>
        <v/>
      </c>
      <c r="AR313" s="445" t="str">
        <f t="array" ref="AR313">IFERROR(INDEX($A$171:$B$270,MATCH(LARGE(($B$171:$B$270=AR$273)*1/ROW($A$171:$A$270),ROWS($A$274:$A313)),1/ROW($A$171:$A$270),0),COLUMNS($A$274:$A$274)),"")</f>
        <v/>
      </c>
      <c r="AS313" s="445" t="str">
        <f t="shared" si="94"/>
        <v/>
      </c>
      <c r="AT313" s="445" t="str">
        <f t="shared" si="95"/>
        <v/>
      </c>
      <c r="AU313" s="445" t="str">
        <f t="shared" si="96"/>
        <v/>
      </c>
      <c r="BE313" s="435"/>
      <c r="BK313" s="50"/>
      <c r="BM313" s="118"/>
      <c r="EE313" s="435"/>
    </row>
    <row r="314" spans="1:135" hidden="1">
      <c r="A314" s="445" t="str">
        <f t="array" ref="A314">IFERROR(INDEX($A$171:$B$270,MATCH(LARGE(($B$171:$B$270=A$273)*1/ROW($A$171:$A$270),ROWS($A$274:$A314)),1/ROW($A$171:$A$270),0),COLUMNS($A$274:$A$274)),"")</f>
        <v/>
      </c>
      <c r="B314" s="445" t="str">
        <f t="array" ref="B314">IFERROR(INDEX($A$171:$B$270,MATCH(LARGE(($B$171:$B$270=B$273)*1/ROW($A$171:$A$270),ROWS($A$274:$A314)),1/ROW($A$171:$A$270),0),COLUMNS($A$274:$A$274)),"")</f>
        <v/>
      </c>
      <c r="C314" s="444" t="str">
        <f t="array" ref="C314">IFERROR(INDEX($A$171:$B$270,MATCH(LARGE(($B$171:$B$270=C$273)*1/ROW($A$171:$A$270),ROWS($A$274:$A314)),1/ROW($A$171:$A$270),0),COLUMNS($A$274:$A$274)),"")</f>
        <v/>
      </c>
      <c r="D314" s="445" t="str">
        <f t="array" ref="D314">IFERROR(INDEX($A$171:$B$270,MATCH(LARGE(($B$171:$B$270=D$273)*1/ROW($A$171:$A$270),ROWS($A$274:$A314)),1/ROW($A$171:$A$270),0),COLUMNS($A$274:$A$274)),"")</f>
        <v/>
      </c>
      <c r="E314" s="445" t="str">
        <f t="array" ref="E314">IFERROR(INDEX($A$171:$B$270,MATCH(LARGE(($B$171:$B$270=E$273)*1/ROW($A$171:$A$270),ROWS($A$274:$A314)),1/ROW($A$171:$A$270),0),COLUMNS($A$274:$A$274)),"")</f>
        <v/>
      </c>
      <c r="F314" s="445" t="str">
        <f t="array" ref="F314">IFERROR(INDEX($A$171:$B$270,MATCH(LARGE(($B$171:$B$270=F$273)*1/ROW($A$171:$A$270),ROWS($A$274:$A314)),1/ROW($A$171:$A$270),0),COLUMNS($A$274:$A$274)),"")</f>
        <v/>
      </c>
      <c r="G314" s="445" t="str">
        <f t="array" ref="G314">IFERROR(INDEX($A$171:$B$270,MATCH(LARGE(($B$171:$B$270=G$273)*1/ROW($A$171:$A$270),ROWS($A$274:$A314)),1/ROW($A$171:$A$270),0),COLUMNS($A$274:$A$274)),"")</f>
        <v/>
      </c>
      <c r="H314" s="445" t="str">
        <f t="array" ref="H314">IFERROR(INDEX($A$171:$B$270,MATCH(LARGE(($B$171:$B$270=H$273)*1/ROW($A$171:$A$270),ROWS($A$274:$A314)),1/ROW($A$171:$A$270),0),COLUMNS($A$274:$A$274)),"")</f>
        <v/>
      </c>
      <c r="I314" s="445" t="str">
        <f t="array" ref="I314">IFERROR(INDEX($A$171:$B$270,MATCH(LARGE(($B$171:$B$270=I$273)*1/ROW($A$171:$A$270),ROWS($A$274:$A314)),1/ROW($A$171:$A$270),0),COLUMNS($A$274:$A$274)),"")</f>
        <v/>
      </c>
      <c r="J314" s="445" t="str">
        <f t="array" ref="J314">IFERROR(INDEX($A$171:$B$270,MATCH(LARGE(($B$171:$B$270=J$273)*1/ROW($A$171:$A$270),ROWS($A$274:$A314)),1/ROW($A$171:$A$270),0),COLUMNS($A$274:$A$274)),"")</f>
        <v/>
      </c>
      <c r="K314" s="445" t="str">
        <f t="array" ref="K314">IFERROR(INDEX($A$171:$B$270,MATCH(LARGE(($B$171:$B$270=K$273)*1/ROW($A$171:$A$270),ROWS($A$274:$A314)),1/ROW($A$171:$A$270),0),COLUMNS($A$274:$A$274)),"")</f>
        <v/>
      </c>
      <c r="L314" s="445" t="str">
        <f t="array" ref="L314">IFERROR(INDEX($A$171:$B$270,MATCH(LARGE(($B$171:$B$270=L$273)*1/ROW($A$171:$A$270),ROWS($A$274:$A314)),1/ROW($A$171:$A$270),0),COLUMNS($A$274:$A$274)),"")</f>
        <v/>
      </c>
      <c r="M314" s="445" t="str">
        <f t="array" ref="M314">IFERROR(INDEX($A$171:$B$270,MATCH(LARGE(($B$171:$B$270=M$273)*1/ROW($A$171:$A$270),ROWS($A$274:$A314)),1/ROW($A$171:$A$270),0),COLUMNS($A$274:$A$274)),"")</f>
        <v/>
      </c>
      <c r="N314" s="445" t="str">
        <f t="array" ref="N314">IFERROR(INDEX($A$171:$B$270,MATCH(LARGE(($B$171:$B$270=N$273)*1/ROW($A$171:$A$270),ROWS($A$274:$A314)),1/ROW($A$171:$A$270),0),COLUMNS($A$274:$A$274)),"")</f>
        <v/>
      </c>
      <c r="O314" s="445" t="str">
        <f t="array" ref="O314">IFERROR(INDEX($A$171:$B$270,MATCH(LARGE(($B$171:$B$270=O$273)*1/ROW($A$171:$A$270),ROWS($A$274:$A314)),1/ROW($A$171:$A$270),0),COLUMNS($A$274:$A$274)),"")</f>
        <v/>
      </c>
      <c r="P314" s="445" t="str">
        <f t="array" ref="P314">IFERROR(INDEX($A$171:$B$270,MATCH(LARGE(($B$171:$B$270=P$273)*1/ROW($A$171:$A$270),ROWS($A$274:$A314)),1/ROW($A$171:$A$270),0),COLUMNS($A$274:$A$274)),"")</f>
        <v/>
      </c>
      <c r="Q314" s="445" t="str">
        <f t="array" ref="Q314">IFERROR(INDEX($A$171:$B$270,MATCH(LARGE(($B$171:$B$270=Q$273)*1/ROW($A$171:$A$270),ROWS($A$274:$A314)),1/ROW($A$171:$A$270),0),COLUMNS($A$274:$A$274)),"")</f>
        <v/>
      </c>
      <c r="R314" s="445" t="str">
        <f t="array" ref="R314">IFERROR(INDEX($A$171:$B$270,MATCH(LARGE(($B$171:$B$270=R$273)*1/ROW($A$171:$A$270),ROWS($A$274:$A314)),1/ROW($A$171:$A$270),0),COLUMNS($A$274:$A$274)),"")</f>
        <v/>
      </c>
      <c r="S314" s="445" t="str">
        <f t="array" ref="S314">IFERROR(INDEX($A$171:$B$270,MATCH(LARGE(($B$171:$B$270=S$273)*1/ROW($A$171:$A$270),ROWS($A$274:$A314)),1/ROW($A$171:$A$270),0),COLUMNS($A$274:$A$274)),"")</f>
        <v/>
      </c>
      <c r="T314" s="445" t="str">
        <f t="array" ref="T314">IFERROR(INDEX($A$171:$B$270,MATCH(LARGE(($B$171:$B$270=T$273)*1/ROW($A$171:$A$270),ROWS($A$274:$A314)),1/ROW($A$171:$A$270),0),COLUMNS($A$274:$A$274)),"")</f>
        <v/>
      </c>
      <c r="U314" s="445" t="str">
        <f t="array" ref="U314">IFERROR(INDEX($A$171:$B$270,MATCH(LARGE(($B$171:$B$270=U$273)*1/ROW($A$171:$A$270),ROWS($A$274:$A314)),1/ROW($A$171:$A$270),0),COLUMNS($A$274:$A$274)),"")</f>
        <v/>
      </c>
      <c r="V314" s="453" t="str">
        <f t="array" ref="V314">IFERROR(INDEX($A$171:$B$270,MATCH(LARGE(($B$171:$B$270=V$273)*1/ROW($A$171:$A$270),ROWS($A$274:$A314)),1/ROW($A$171:$A$270),0),COLUMNS($A$274:$A$274)),"")</f>
        <v/>
      </c>
      <c r="W314" s="445" t="str">
        <f t="array" ref="W314">IFERROR(INDEX($A$171:$B$270,MATCH(LARGE(($B$171:$B$270=W$273)*1/ROW($A$171:$A$270),ROWS($A$274:$A314)),1/ROW($A$171:$A$270),0),COLUMNS($A$274:$A$274)),"")</f>
        <v/>
      </c>
      <c r="X314" s="445" t="str">
        <f t="array" ref="X314">IFERROR(INDEX($A$171:$B$270,MATCH(LARGE(($B$171:$B$270=X$273)*1/ROW($A$171:$A$270),ROWS($A$274:$A314)),1/ROW($A$171:$A$270),0),COLUMNS($A$274:$A$274)),"")</f>
        <v/>
      </c>
      <c r="Y314" s="445" t="str">
        <f t="array" ref="Y314">IFERROR(INDEX($A$171:$B$270,MATCH(LARGE(($B$171:$B$270=Y$273)*1/ROW($A$171:$A$270),ROWS($A$274:$A314)),1/ROW($A$171:$A$270),0),COLUMNS($A$274:$A$274)),"")</f>
        <v/>
      </c>
      <c r="Z314" s="445" t="str">
        <f t="array" ref="Z314">IFERROR(INDEX($A$171:$B$270,MATCH(LARGE(($B$171:$B$270=Z$273)*1/ROW($A$171:$A$270),ROWS($A$274:$A314)),1/ROW($A$171:$A$270),0),COLUMNS($A$274:$A$274)),"")</f>
        <v/>
      </c>
      <c r="AA314" s="445" t="str">
        <f t="array" ref="AA314">IFERROR(INDEX($A$171:$B$270,MATCH(LARGE(($B$171:$B$270=AA$273)*1/ROW($A$171:$A$270),ROWS($A$274:$A314)),1/ROW($A$171:$A$270),0),COLUMNS($A$274:$A$274)),"")</f>
        <v/>
      </c>
      <c r="AB314" s="445" t="str">
        <f t="array" ref="AB314">IFERROR(INDEX($A$171:$B$270,MATCH(LARGE(($B$171:$B$270=AB$273)*1/ROW($A$171:$A$270),ROWS($A$274:$A314)),1/ROW($A$171:$A$270),0),COLUMNS($A$274:$A$274)),"")</f>
        <v/>
      </c>
      <c r="AC314" s="445" t="str">
        <f t="array" ref="AC314">IFERROR(INDEX($A$171:$B$270,MATCH(LARGE(($B$171:$B$270=AC$273)*1/ROW($A$171:$A$270),ROWS($A$274:$A314)),1/ROW($A$171:$A$270),0),COLUMNS($A$274:$A$274)),"")</f>
        <v/>
      </c>
      <c r="AD314" s="445" t="str">
        <f t="array" ref="AD314">IFERROR(INDEX($A$171:$B$270,MATCH(LARGE(($B$171:$B$270=AD$273)*1/ROW($A$171:$A$270),ROWS($A$274:$A314)),1/ROW($A$171:$A$270),0),COLUMNS($A$274:$A$274)),"")</f>
        <v/>
      </c>
      <c r="AE314" s="445" t="str">
        <f t="array" ref="AE314">IFERROR(INDEX($A$171:$B$270,MATCH(LARGE(($B$171:$B$270=AE$273)*1/ROW($A$171:$A$270),ROWS($A$274:$A314)),1/ROW($A$171:$A$270),0),COLUMNS($A$274:$A$274)),"")</f>
        <v/>
      </c>
      <c r="AF314" s="445" t="str">
        <f t="array" ref="AF314">IFERROR(INDEX($A$171:$B$270,MATCH(LARGE(($B$171:$B$270=AF$273)*1/ROW($A$171:$A$270),ROWS($A$274:$A314)),1/ROW($A$171:$A$270),0),COLUMNS($A$274:$A$274)),"")</f>
        <v/>
      </c>
      <c r="AG314" s="454" t="str">
        <f t="array" ref="AG314">IFERROR(INDEX($A$171:$B$270,MATCH(LARGE(($B$171:$B$270=AG$273)*1/ROW($A$171:$A$270),ROWS($A$274:$A314)),1/ROW($A$171:$A$270),0),COLUMNS($A$274:$A$274)),"")</f>
        <v/>
      </c>
      <c r="AH314" s="445" t="str">
        <f t="array" ref="AH314">IFERROR(INDEX($A$171:$F$270,MATCH(LARGE(($D$171:$D$270=AH$273)*1/ROW($A$171:$A$270),ROWS($A$274:$A314)),1/ROW($A$171:$A$270),0),COLUMNS($A$274:$A$274)),"")</f>
        <v/>
      </c>
      <c r="AI314" s="445" t="str">
        <f t="array" ref="AI314">IFERROR(INDEX($A$171:$F$270,MATCH(LARGE(($D$171:$D$270=AI$273)*1/ROW($A$171:$A$270),ROWS($A$274:$A314)),1/ROW($A$171:$A$270),0),COLUMNS($A$274:$A$274)),"")</f>
        <v/>
      </c>
      <c r="AJ314" s="445" t="str">
        <f t="array" ref="AJ314">IFERROR(INDEX($A$171:$F$270,MATCH(LARGE(($D$171:$D$270=AJ$273)*1/ROW($A$171:$A$270),ROWS($A$274:$A314)),1/ROW($A$171:$A$270),0),COLUMNS($A$274:$A$274)),"")</f>
        <v/>
      </c>
      <c r="AK314" s="445" t="str">
        <f t="array" ref="AK314">IFERROR(INDEX($A$171:$F$270,MATCH(LARGE(($E$171:$E$270=AK$273)*1/ROW($A$171:$A$270),ROWS($A$274:$A314)),1/ROW($A$171:$A$270),0),COLUMNS($A$274:$A$274)),"")</f>
        <v/>
      </c>
      <c r="AL314" s="445" t="str">
        <f t="array" ref="AL314">IFERROR(INDEX($A$171:$F$270,MATCH(LARGE(($E$171:$E$270=AL$273)*1/ROW($A$171:$A$270),ROWS($A$274:$A314)),1/ROW($A$171:$A$270),0),COLUMNS($A$274:$A$274)),"")</f>
        <v/>
      </c>
      <c r="AM314" s="445" t="str">
        <f t="array" ref="AM314">IFERROR(INDEX($A$171:$F$270,MATCH(LARGE(($E$171:$E$270=AM$273)*1/ROW($A$171:$A$270),ROWS($A$274:$A314)),1/ROW($A$171:$A$270),0),COLUMNS($A$274:$A$274)),"")</f>
        <v/>
      </c>
      <c r="AN314" s="445" t="str">
        <f t="array" ref="AN314">IFERROR(INDEX($A$171:$F$270,MATCH(LARGE(($F$171:$F$270=AN$273)*1/ROW($A$171:$A$270),ROWS($A$274:$A314)),1/ROW($A$171:$A$270),0),COLUMNS($A$274:$A$274)),"")</f>
        <v/>
      </c>
      <c r="AO314" s="445" t="str">
        <f t="array" ref="AO314">IFERROR(INDEX($A$171:$F$270,MATCH(LARGE(($F$171:$F$270=AO$273)*1/ROW($A$171:$A$270),ROWS($A$274:$A314)),1/ROW($A$171:$A$270),0),COLUMNS($A$274:$A$274)),"")</f>
        <v/>
      </c>
      <c r="AP314" s="445" t="str">
        <f t="array" ref="AP314">IFERROR(INDEX($A$171:$F$270,MATCH(LARGE(($F$171:$F$270=AP$273)*1/ROW($A$171:$A$270),ROWS($A$274:$A314)),1/ROW($A$171:$A$270),0),COLUMNS($A$274:$A$274)),"")</f>
        <v/>
      </c>
      <c r="AQ314" s="445" t="str">
        <f t="array" ref="AQ314">IFERROR(INDEX($A$171:$F$270,MATCH(LARGE(($F$171:$F$270=AQ$273)*1/ROW($A$171:$A$270),ROWS($A$274:$A314)),1/ROW($A$171:$A$270),0),COLUMNS($A$274:$A$274)),"")</f>
        <v/>
      </c>
      <c r="AR314" s="445" t="str">
        <f t="array" ref="AR314">IFERROR(INDEX($A$171:$B$270,MATCH(LARGE(($B$171:$B$270=AR$273)*1/ROW($A$171:$A$270),ROWS($A$274:$A314)),1/ROW($A$171:$A$270),0),COLUMNS($A$274:$A$274)),"")</f>
        <v/>
      </c>
      <c r="AS314" s="445" t="str">
        <f t="shared" si="94"/>
        <v/>
      </c>
      <c r="AT314" s="445" t="str">
        <f t="shared" si="95"/>
        <v/>
      </c>
      <c r="AU314" s="445" t="str">
        <f t="shared" si="96"/>
        <v/>
      </c>
      <c r="BE314" s="435"/>
      <c r="BK314" s="50"/>
      <c r="BM314" s="118"/>
      <c r="EE314" s="435"/>
    </row>
    <row r="315" spans="1:135" hidden="1">
      <c r="A315" s="445" t="str">
        <f t="array" ref="A315">IFERROR(INDEX($A$171:$B$270,MATCH(LARGE(($B$171:$B$270=A$273)*1/ROW($A$171:$A$270),ROWS($A$274:$A315)),1/ROW($A$171:$A$270),0),COLUMNS($A$274:$A$274)),"")</f>
        <v/>
      </c>
      <c r="B315" s="445" t="str">
        <f t="array" ref="B315">IFERROR(INDEX($A$171:$B$270,MATCH(LARGE(($B$171:$B$270=B$273)*1/ROW($A$171:$A$270),ROWS($A$274:$A315)),1/ROW($A$171:$A$270),0),COLUMNS($A$274:$A$274)),"")</f>
        <v/>
      </c>
      <c r="C315" s="444" t="str">
        <f t="array" ref="C315">IFERROR(INDEX($A$171:$B$270,MATCH(LARGE(($B$171:$B$270=C$273)*1/ROW($A$171:$A$270),ROWS($A$274:$A315)),1/ROW($A$171:$A$270),0),COLUMNS($A$274:$A$274)),"")</f>
        <v/>
      </c>
      <c r="D315" s="445" t="str">
        <f t="array" ref="D315">IFERROR(INDEX($A$171:$B$270,MATCH(LARGE(($B$171:$B$270=D$273)*1/ROW($A$171:$A$270),ROWS($A$274:$A315)),1/ROW($A$171:$A$270),0),COLUMNS($A$274:$A$274)),"")</f>
        <v/>
      </c>
      <c r="E315" s="445" t="str">
        <f t="array" ref="E315">IFERROR(INDEX($A$171:$B$270,MATCH(LARGE(($B$171:$B$270=E$273)*1/ROW($A$171:$A$270),ROWS($A$274:$A315)),1/ROW($A$171:$A$270),0),COLUMNS($A$274:$A$274)),"")</f>
        <v/>
      </c>
      <c r="F315" s="445" t="str">
        <f t="array" ref="F315">IFERROR(INDEX($A$171:$B$270,MATCH(LARGE(($B$171:$B$270=F$273)*1/ROW($A$171:$A$270),ROWS($A$274:$A315)),1/ROW($A$171:$A$270),0),COLUMNS($A$274:$A$274)),"")</f>
        <v/>
      </c>
      <c r="G315" s="445" t="str">
        <f t="array" ref="G315">IFERROR(INDEX($A$171:$B$270,MATCH(LARGE(($B$171:$B$270=G$273)*1/ROW($A$171:$A$270),ROWS($A$274:$A315)),1/ROW($A$171:$A$270),0),COLUMNS($A$274:$A$274)),"")</f>
        <v/>
      </c>
      <c r="H315" s="445" t="str">
        <f t="array" ref="H315">IFERROR(INDEX($A$171:$B$270,MATCH(LARGE(($B$171:$B$270=H$273)*1/ROW($A$171:$A$270),ROWS($A$274:$A315)),1/ROW($A$171:$A$270),0),COLUMNS($A$274:$A$274)),"")</f>
        <v/>
      </c>
      <c r="I315" s="445" t="str">
        <f t="array" ref="I315">IFERROR(INDEX($A$171:$B$270,MATCH(LARGE(($B$171:$B$270=I$273)*1/ROW($A$171:$A$270),ROWS($A$274:$A315)),1/ROW($A$171:$A$270),0),COLUMNS($A$274:$A$274)),"")</f>
        <v/>
      </c>
      <c r="J315" s="445" t="str">
        <f t="array" ref="J315">IFERROR(INDEX($A$171:$B$270,MATCH(LARGE(($B$171:$B$270=J$273)*1/ROW($A$171:$A$270),ROWS($A$274:$A315)),1/ROW($A$171:$A$270),0),COLUMNS($A$274:$A$274)),"")</f>
        <v/>
      </c>
      <c r="K315" s="445" t="str">
        <f t="array" ref="K315">IFERROR(INDEX($A$171:$B$270,MATCH(LARGE(($B$171:$B$270=K$273)*1/ROW($A$171:$A$270),ROWS($A$274:$A315)),1/ROW($A$171:$A$270),0),COLUMNS($A$274:$A$274)),"")</f>
        <v/>
      </c>
      <c r="L315" s="445" t="str">
        <f t="array" ref="L315">IFERROR(INDEX($A$171:$B$270,MATCH(LARGE(($B$171:$B$270=L$273)*1/ROW($A$171:$A$270),ROWS($A$274:$A315)),1/ROW($A$171:$A$270),0),COLUMNS($A$274:$A$274)),"")</f>
        <v/>
      </c>
      <c r="M315" s="445" t="str">
        <f t="array" ref="M315">IFERROR(INDEX($A$171:$B$270,MATCH(LARGE(($B$171:$B$270=M$273)*1/ROW($A$171:$A$270),ROWS($A$274:$A315)),1/ROW($A$171:$A$270),0),COLUMNS($A$274:$A$274)),"")</f>
        <v/>
      </c>
      <c r="N315" s="445" t="str">
        <f t="array" ref="N315">IFERROR(INDEX($A$171:$B$270,MATCH(LARGE(($B$171:$B$270=N$273)*1/ROW($A$171:$A$270),ROWS($A$274:$A315)),1/ROW($A$171:$A$270),0),COLUMNS($A$274:$A$274)),"")</f>
        <v/>
      </c>
      <c r="O315" s="445" t="str">
        <f t="array" ref="O315">IFERROR(INDEX($A$171:$B$270,MATCH(LARGE(($B$171:$B$270=O$273)*1/ROW($A$171:$A$270),ROWS($A$274:$A315)),1/ROW($A$171:$A$270),0),COLUMNS($A$274:$A$274)),"")</f>
        <v/>
      </c>
      <c r="P315" s="445" t="str">
        <f t="array" ref="P315">IFERROR(INDEX($A$171:$B$270,MATCH(LARGE(($B$171:$B$270=P$273)*1/ROW($A$171:$A$270),ROWS($A$274:$A315)),1/ROW($A$171:$A$270),0),COLUMNS($A$274:$A$274)),"")</f>
        <v/>
      </c>
      <c r="Q315" s="445" t="str">
        <f t="array" ref="Q315">IFERROR(INDEX($A$171:$B$270,MATCH(LARGE(($B$171:$B$270=Q$273)*1/ROW($A$171:$A$270),ROWS($A$274:$A315)),1/ROW($A$171:$A$270),0),COLUMNS($A$274:$A$274)),"")</f>
        <v/>
      </c>
      <c r="R315" s="445" t="str">
        <f t="array" ref="R315">IFERROR(INDEX($A$171:$B$270,MATCH(LARGE(($B$171:$B$270=R$273)*1/ROW($A$171:$A$270),ROWS($A$274:$A315)),1/ROW($A$171:$A$270),0),COLUMNS($A$274:$A$274)),"")</f>
        <v/>
      </c>
      <c r="S315" s="445" t="str">
        <f t="array" ref="S315">IFERROR(INDEX($A$171:$B$270,MATCH(LARGE(($B$171:$B$270=S$273)*1/ROW($A$171:$A$270),ROWS($A$274:$A315)),1/ROW($A$171:$A$270),0),COLUMNS($A$274:$A$274)),"")</f>
        <v/>
      </c>
      <c r="T315" s="445" t="str">
        <f t="array" ref="T315">IFERROR(INDEX($A$171:$B$270,MATCH(LARGE(($B$171:$B$270=T$273)*1/ROW($A$171:$A$270),ROWS($A$274:$A315)),1/ROW($A$171:$A$270),0),COLUMNS($A$274:$A$274)),"")</f>
        <v/>
      </c>
      <c r="U315" s="445" t="str">
        <f t="array" ref="U315">IFERROR(INDEX($A$171:$B$270,MATCH(LARGE(($B$171:$B$270=U$273)*1/ROW($A$171:$A$270),ROWS($A$274:$A315)),1/ROW($A$171:$A$270),0),COLUMNS($A$274:$A$274)),"")</f>
        <v/>
      </c>
      <c r="V315" s="453" t="str">
        <f t="array" ref="V315">IFERROR(INDEX($A$171:$B$270,MATCH(LARGE(($B$171:$B$270=V$273)*1/ROW($A$171:$A$270),ROWS($A$274:$A315)),1/ROW($A$171:$A$270),0),COLUMNS($A$274:$A$274)),"")</f>
        <v/>
      </c>
      <c r="W315" s="445" t="str">
        <f t="array" ref="W315">IFERROR(INDEX($A$171:$B$270,MATCH(LARGE(($B$171:$B$270=W$273)*1/ROW($A$171:$A$270),ROWS($A$274:$A315)),1/ROW($A$171:$A$270),0),COLUMNS($A$274:$A$274)),"")</f>
        <v/>
      </c>
      <c r="X315" s="445" t="str">
        <f t="array" ref="X315">IFERROR(INDEX($A$171:$B$270,MATCH(LARGE(($B$171:$B$270=X$273)*1/ROW($A$171:$A$270),ROWS($A$274:$A315)),1/ROW($A$171:$A$270),0),COLUMNS($A$274:$A$274)),"")</f>
        <v/>
      </c>
      <c r="Y315" s="445" t="str">
        <f t="array" ref="Y315">IFERROR(INDEX($A$171:$B$270,MATCH(LARGE(($B$171:$B$270=Y$273)*1/ROW($A$171:$A$270),ROWS($A$274:$A315)),1/ROW($A$171:$A$270),0),COLUMNS($A$274:$A$274)),"")</f>
        <v/>
      </c>
      <c r="Z315" s="445" t="str">
        <f t="array" ref="Z315">IFERROR(INDEX($A$171:$B$270,MATCH(LARGE(($B$171:$B$270=Z$273)*1/ROW($A$171:$A$270),ROWS($A$274:$A315)),1/ROW($A$171:$A$270),0),COLUMNS($A$274:$A$274)),"")</f>
        <v/>
      </c>
      <c r="AA315" s="445" t="str">
        <f t="array" ref="AA315">IFERROR(INDEX($A$171:$B$270,MATCH(LARGE(($B$171:$B$270=AA$273)*1/ROW($A$171:$A$270),ROWS($A$274:$A315)),1/ROW($A$171:$A$270),0),COLUMNS($A$274:$A$274)),"")</f>
        <v/>
      </c>
      <c r="AB315" s="445" t="str">
        <f t="array" ref="AB315">IFERROR(INDEX($A$171:$B$270,MATCH(LARGE(($B$171:$B$270=AB$273)*1/ROW($A$171:$A$270),ROWS($A$274:$A315)),1/ROW($A$171:$A$270),0),COLUMNS($A$274:$A$274)),"")</f>
        <v/>
      </c>
      <c r="AC315" s="445" t="str">
        <f t="array" ref="AC315">IFERROR(INDEX($A$171:$B$270,MATCH(LARGE(($B$171:$B$270=AC$273)*1/ROW($A$171:$A$270),ROWS($A$274:$A315)),1/ROW($A$171:$A$270),0),COLUMNS($A$274:$A$274)),"")</f>
        <v/>
      </c>
      <c r="AD315" s="445" t="str">
        <f t="array" ref="AD315">IFERROR(INDEX($A$171:$B$270,MATCH(LARGE(($B$171:$B$270=AD$273)*1/ROW($A$171:$A$270),ROWS($A$274:$A315)),1/ROW($A$171:$A$270),0),COLUMNS($A$274:$A$274)),"")</f>
        <v/>
      </c>
      <c r="AE315" s="445" t="str">
        <f t="array" ref="AE315">IFERROR(INDEX($A$171:$B$270,MATCH(LARGE(($B$171:$B$270=AE$273)*1/ROW($A$171:$A$270),ROWS($A$274:$A315)),1/ROW($A$171:$A$270),0),COLUMNS($A$274:$A$274)),"")</f>
        <v/>
      </c>
      <c r="AF315" s="445" t="str">
        <f t="array" ref="AF315">IFERROR(INDEX($A$171:$B$270,MATCH(LARGE(($B$171:$B$270=AF$273)*1/ROW($A$171:$A$270),ROWS($A$274:$A315)),1/ROW($A$171:$A$270),0),COLUMNS($A$274:$A$274)),"")</f>
        <v/>
      </c>
      <c r="AG315" s="454" t="str">
        <f t="array" ref="AG315">IFERROR(INDEX($A$171:$B$270,MATCH(LARGE(($B$171:$B$270=AG$273)*1/ROW($A$171:$A$270),ROWS($A$274:$A315)),1/ROW($A$171:$A$270),0),COLUMNS($A$274:$A$274)),"")</f>
        <v/>
      </c>
      <c r="AH315" s="445" t="str">
        <f t="array" ref="AH315">IFERROR(INDEX($A$171:$F$270,MATCH(LARGE(($D$171:$D$270=AH$273)*1/ROW($A$171:$A$270),ROWS($A$274:$A315)),1/ROW($A$171:$A$270),0),COLUMNS($A$274:$A$274)),"")</f>
        <v/>
      </c>
      <c r="AI315" s="445" t="str">
        <f t="array" ref="AI315">IFERROR(INDEX($A$171:$F$270,MATCH(LARGE(($D$171:$D$270=AI$273)*1/ROW($A$171:$A$270),ROWS($A$274:$A315)),1/ROW($A$171:$A$270),0),COLUMNS($A$274:$A$274)),"")</f>
        <v/>
      </c>
      <c r="AJ315" s="445" t="str">
        <f t="array" ref="AJ315">IFERROR(INDEX($A$171:$F$270,MATCH(LARGE(($D$171:$D$270=AJ$273)*1/ROW($A$171:$A$270),ROWS($A$274:$A315)),1/ROW($A$171:$A$270),0),COLUMNS($A$274:$A$274)),"")</f>
        <v/>
      </c>
      <c r="AK315" s="445" t="str">
        <f t="array" ref="AK315">IFERROR(INDEX($A$171:$F$270,MATCH(LARGE(($E$171:$E$270=AK$273)*1/ROW($A$171:$A$270),ROWS($A$274:$A315)),1/ROW($A$171:$A$270),0),COLUMNS($A$274:$A$274)),"")</f>
        <v/>
      </c>
      <c r="AL315" s="445" t="str">
        <f t="array" ref="AL315">IFERROR(INDEX($A$171:$F$270,MATCH(LARGE(($E$171:$E$270=AL$273)*1/ROW($A$171:$A$270),ROWS($A$274:$A315)),1/ROW($A$171:$A$270),0),COLUMNS($A$274:$A$274)),"")</f>
        <v/>
      </c>
      <c r="AM315" s="445" t="str">
        <f t="array" ref="AM315">IFERROR(INDEX($A$171:$F$270,MATCH(LARGE(($E$171:$E$270=AM$273)*1/ROW($A$171:$A$270),ROWS($A$274:$A315)),1/ROW($A$171:$A$270),0),COLUMNS($A$274:$A$274)),"")</f>
        <v/>
      </c>
      <c r="AN315" s="445" t="str">
        <f t="array" ref="AN315">IFERROR(INDEX($A$171:$F$270,MATCH(LARGE(($F$171:$F$270=AN$273)*1/ROW($A$171:$A$270),ROWS($A$274:$A315)),1/ROW($A$171:$A$270),0),COLUMNS($A$274:$A$274)),"")</f>
        <v/>
      </c>
      <c r="AO315" s="445" t="str">
        <f t="array" ref="AO315">IFERROR(INDEX($A$171:$F$270,MATCH(LARGE(($F$171:$F$270=AO$273)*1/ROW($A$171:$A$270),ROWS($A$274:$A315)),1/ROW($A$171:$A$270),0),COLUMNS($A$274:$A$274)),"")</f>
        <v/>
      </c>
      <c r="AP315" s="445" t="str">
        <f t="array" ref="AP315">IFERROR(INDEX($A$171:$F$270,MATCH(LARGE(($F$171:$F$270=AP$273)*1/ROW($A$171:$A$270),ROWS($A$274:$A315)),1/ROW($A$171:$A$270),0),COLUMNS($A$274:$A$274)),"")</f>
        <v/>
      </c>
      <c r="AQ315" s="445" t="str">
        <f t="array" ref="AQ315">IFERROR(INDEX($A$171:$F$270,MATCH(LARGE(($F$171:$F$270=AQ$273)*1/ROW($A$171:$A$270),ROWS($A$274:$A315)),1/ROW($A$171:$A$270),0),COLUMNS($A$274:$A$274)),"")</f>
        <v/>
      </c>
      <c r="AR315" s="445" t="str">
        <f t="array" ref="AR315">IFERROR(INDEX($A$171:$B$270,MATCH(LARGE(($B$171:$B$270=AR$273)*1/ROW($A$171:$A$270),ROWS($A$274:$A315)),1/ROW($A$171:$A$270),0),COLUMNS($A$274:$A$274)),"")</f>
        <v/>
      </c>
      <c r="AS315" s="445" t="str">
        <f t="shared" si="94"/>
        <v/>
      </c>
      <c r="AT315" s="445" t="str">
        <f t="shared" si="95"/>
        <v/>
      </c>
      <c r="AU315" s="445" t="str">
        <f t="shared" si="96"/>
        <v/>
      </c>
      <c r="BE315" s="435"/>
      <c r="BK315" s="50"/>
      <c r="BM315" s="118"/>
      <c r="EE315" s="435"/>
    </row>
    <row r="316" spans="1:135" hidden="1">
      <c r="A316" s="445" t="str">
        <f t="array" ref="A316">IFERROR(INDEX($A$171:$B$270,MATCH(LARGE(($B$171:$B$270=A$273)*1/ROW($A$171:$A$270),ROWS($A$274:$A316)),1/ROW($A$171:$A$270),0),COLUMNS($A$274:$A$274)),"")</f>
        <v/>
      </c>
      <c r="B316" s="445" t="str">
        <f t="array" ref="B316">IFERROR(INDEX($A$171:$B$270,MATCH(LARGE(($B$171:$B$270=B$273)*1/ROW($A$171:$A$270),ROWS($A$274:$A316)),1/ROW($A$171:$A$270),0),COLUMNS($A$274:$A$274)),"")</f>
        <v/>
      </c>
      <c r="C316" s="444" t="str">
        <f t="array" ref="C316">IFERROR(INDEX($A$171:$B$270,MATCH(LARGE(($B$171:$B$270=C$273)*1/ROW($A$171:$A$270),ROWS($A$274:$A316)),1/ROW($A$171:$A$270),0),COLUMNS($A$274:$A$274)),"")</f>
        <v/>
      </c>
      <c r="D316" s="445" t="str">
        <f t="array" ref="D316">IFERROR(INDEX($A$171:$B$270,MATCH(LARGE(($B$171:$B$270=D$273)*1/ROW($A$171:$A$270),ROWS($A$274:$A316)),1/ROW($A$171:$A$270),0),COLUMNS($A$274:$A$274)),"")</f>
        <v/>
      </c>
      <c r="E316" s="445" t="str">
        <f t="array" ref="E316">IFERROR(INDEX($A$171:$B$270,MATCH(LARGE(($B$171:$B$270=E$273)*1/ROW($A$171:$A$270),ROWS($A$274:$A316)),1/ROW($A$171:$A$270),0),COLUMNS($A$274:$A$274)),"")</f>
        <v/>
      </c>
      <c r="F316" s="445" t="str">
        <f t="array" ref="F316">IFERROR(INDEX($A$171:$B$270,MATCH(LARGE(($B$171:$B$270=F$273)*1/ROW($A$171:$A$270),ROWS($A$274:$A316)),1/ROW($A$171:$A$270),0),COLUMNS($A$274:$A$274)),"")</f>
        <v/>
      </c>
      <c r="G316" s="445" t="str">
        <f t="array" ref="G316">IFERROR(INDEX($A$171:$B$270,MATCH(LARGE(($B$171:$B$270=G$273)*1/ROW($A$171:$A$270),ROWS($A$274:$A316)),1/ROW($A$171:$A$270),0),COLUMNS($A$274:$A$274)),"")</f>
        <v/>
      </c>
      <c r="H316" s="445" t="str">
        <f t="array" ref="H316">IFERROR(INDEX($A$171:$B$270,MATCH(LARGE(($B$171:$B$270=H$273)*1/ROW($A$171:$A$270),ROWS($A$274:$A316)),1/ROW($A$171:$A$270),0),COLUMNS($A$274:$A$274)),"")</f>
        <v/>
      </c>
      <c r="I316" s="445" t="str">
        <f t="array" ref="I316">IFERROR(INDEX($A$171:$B$270,MATCH(LARGE(($B$171:$B$270=I$273)*1/ROW($A$171:$A$270),ROWS($A$274:$A316)),1/ROW($A$171:$A$270),0),COLUMNS($A$274:$A$274)),"")</f>
        <v/>
      </c>
      <c r="J316" s="445" t="str">
        <f t="array" ref="J316">IFERROR(INDEX($A$171:$B$270,MATCH(LARGE(($B$171:$B$270=J$273)*1/ROW($A$171:$A$270),ROWS($A$274:$A316)),1/ROW($A$171:$A$270),0),COLUMNS($A$274:$A$274)),"")</f>
        <v/>
      </c>
      <c r="K316" s="445" t="str">
        <f t="array" ref="K316">IFERROR(INDEX($A$171:$B$270,MATCH(LARGE(($B$171:$B$270=K$273)*1/ROW($A$171:$A$270),ROWS($A$274:$A316)),1/ROW($A$171:$A$270),0),COLUMNS($A$274:$A$274)),"")</f>
        <v/>
      </c>
      <c r="L316" s="445" t="str">
        <f t="array" ref="L316">IFERROR(INDEX($A$171:$B$270,MATCH(LARGE(($B$171:$B$270=L$273)*1/ROW($A$171:$A$270),ROWS($A$274:$A316)),1/ROW($A$171:$A$270),0),COLUMNS($A$274:$A$274)),"")</f>
        <v/>
      </c>
      <c r="M316" s="445" t="str">
        <f t="array" ref="M316">IFERROR(INDEX($A$171:$B$270,MATCH(LARGE(($B$171:$B$270=M$273)*1/ROW($A$171:$A$270),ROWS($A$274:$A316)),1/ROW($A$171:$A$270),0),COLUMNS($A$274:$A$274)),"")</f>
        <v/>
      </c>
      <c r="N316" s="445" t="str">
        <f t="array" ref="N316">IFERROR(INDEX($A$171:$B$270,MATCH(LARGE(($B$171:$B$270=N$273)*1/ROW($A$171:$A$270),ROWS($A$274:$A316)),1/ROW($A$171:$A$270),0),COLUMNS($A$274:$A$274)),"")</f>
        <v/>
      </c>
      <c r="O316" s="445" t="str">
        <f t="array" ref="O316">IFERROR(INDEX($A$171:$B$270,MATCH(LARGE(($B$171:$B$270=O$273)*1/ROW($A$171:$A$270),ROWS($A$274:$A316)),1/ROW($A$171:$A$270),0),COLUMNS($A$274:$A$274)),"")</f>
        <v/>
      </c>
      <c r="P316" s="445" t="str">
        <f t="array" ref="P316">IFERROR(INDEX($A$171:$B$270,MATCH(LARGE(($B$171:$B$270=P$273)*1/ROW($A$171:$A$270),ROWS($A$274:$A316)),1/ROW($A$171:$A$270),0),COLUMNS($A$274:$A$274)),"")</f>
        <v/>
      </c>
      <c r="Q316" s="445" t="str">
        <f t="array" ref="Q316">IFERROR(INDEX($A$171:$B$270,MATCH(LARGE(($B$171:$B$270=Q$273)*1/ROW($A$171:$A$270),ROWS($A$274:$A316)),1/ROW($A$171:$A$270),0),COLUMNS($A$274:$A$274)),"")</f>
        <v/>
      </c>
      <c r="R316" s="445" t="str">
        <f t="array" ref="R316">IFERROR(INDEX($A$171:$B$270,MATCH(LARGE(($B$171:$B$270=R$273)*1/ROW($A$171:$A$270),ROWS($A$274:$A316)),1/ROW($A$171:$A$270),0),COLUMNS($A$274:$A$274)),"")</f>
        <v/>
      </c>
      <c r="S316" s="445" t="str">
        <f t="array" ref="S316">IFERROR(INDEX($A$171:$B$270,MATCH(LARGE(($B$171:$B$270=S$273)*1/ROW($A$171:$A$270),ROWS($A$274:$A316)),1/ROW($A$171:$A$270),0),COLUMNS($A$274:$A$274)),"")</f>
        <v/>
      </c>
      <c r="T316" s="445" t="str">
        <f t="array" ref="T316">IFERROR(INDEX($A$171:$B$270,MATCH(LARGE(($B$171:$B$270=T$273)*1/ROW($A$171:$A$270),ROWS($A$274:$A316)),1/ROW($A$171:$A$270),0),COLUMNS($A$274:$A$274)),"")</f>
        <v/>
      </c>
      <c r="U316" s="445" t="str">
        <f t="array" ref="U316">IFERROR(INDEX($A$171:$B$270,MATCH(LARGE(($B$171:$B$270=U$273)*1/ROW($A$171:$A$270),ROWS($A$274:$A316)),1/ROW($A$171:$A$270),0),COLUMNS($A$274:$A$274)),"")</f>
        <v/>
      </c>
      <c r="V316" s="453" t="str">
        <f t="array" ref="V316">IFERROR(INDEX($A$171:$B$270,MATCH(LARGE(($B$171:$B$270=V$273)*1/ROW($A$171:$A$270),ROWS($A$274:$A316)),1/ROW($A$171:$A$270),0),COLUMNS($A$274:$A$274)),"")</f>
        <v/>
      </c>
      <c r="W316" s="445" t="str">
        <f t="array" ref="W316">IFERROR(INDEX($A$171:$B$270,MATCH(LARGE(($B$171:$B$270=W$273)*1/ROW($A$171:$A$270),ROWS($A$274:$A316)),1/ROW($A$171:$A$270),0),COLUMNS($A$274:$A$274)),"")</f>
        <v/>
      </c>
      <c r="X316" s="445" t="str">
        <f t="array" ref="X316">IFERROR(INDEX($A$171:$B$270,MATCH(LARGE(($B$171:$B$270=X$273)*1/ROW($A$171:$A$270),ROWS($A$274:$A316)),1/ROW($A$171:$A$270),0),COLUMNS($A$274:$A$274)),"")</f>
        <v/>
      </c>
      <c r="Y316" s="445" t="str">
        <f t="array" ref="Y316">IFERROR(INDEX($A$171:$B$270,MATCH(LARGE(($B$171:$B$270=Y$273)*1/ROW($A$171:$A$270),ROWS($A$274:$A316)),1/ROW($A$171:$A$270),0),COLUMNS($A$274:$A$274)),"")</f>
        <v/>
      </c>
      <c r="Z316" s="445" t="str">
        <f t="array" ref="Z316">IFERROR(INDEX($A$171:$B$270,MATCH(LARGE(($B$171:$B$270=Z$273)*1/ROW($A$171:$A$270),ROWS($A$274:$A316)),1/ROW($A$171:$A$270),0),COLUMNS($A$274:$A$274)),"")</f>
        <v/>
      </c>
      <c r="AA316" s="445" t="str">
        <f t="array" ref="AA316">IFERROR(INDEX($A$171:$B$270,MATCH(LARGE(($B$171:$B$270=AA$273)*1/ROW($A$171:$A$270),ROWS($A$274:$A316)),1/ROW($A$171:$A$270),0),COLUMNS($A$274:$A$274)),"")</f>
        <v/>
      </c>
      <c r="AB316" s="445" t="str">
        <f t="array" ref="AB316">IFERROR(INDEX($A$171:$B$270,MATCH(LARGE(($B$171:$B$270=AB$273)*1/ROW($A$171:$A$270),ROWS($A$274:$A316)),1/ROW($A$171:$A$270),0),COLUMNS($A$274:$A$274)),"")</f>
        <v/>
      </c>
      <c r="AC316" s="445" t="str">
        <f t="array" ref="AC316">IFERROR(INDEX($A$171:$B$270,MATCH(LARGE(($B$171:$B$270=AC$273)*1/ROW($A$171:$A$270),ROWS($A$274:$A316)),1/ROW($A$171:$A$270),0),COLUMNS($A$274:$A$274)),"")</f>
        <v/>
      </c>
      <c r="AD316" s="445" t="str">
        <f t="array" ref="AD316">IFERROR(INDEX($A$171:$B$270,MATCH(LARGE(($B$171:$B$270=AD$273)*1/ROW($A$171:$A$270),ROWS($A$274:$A316)),1/ROW($A$171:$A$270),0),COLUMNS($A$274:$A$274)),"")</f>
        <v/>
      </c>
      <c r="AE316" s="445" t="str">
        <f t="array" ref="AE316">IFERROR(INDEX($A$171:$B$270,MATCH(LARGE(($B$171:$B$270=AE$273)*1/ROW($A$171:$A$270),ROWS($A$274:$A316)),1/ROW($A$171:$A$270),0),COLUMNS($A$274:$A$274)),"")</f>
        <v/>
      </c>
      <c r="AF316" s="445" t="str">
        <f t="array" ref="AF316">IFERROR(INDEX($A$171:$B$270,MATCH(LARGE(($B$171:$B$270=AF$273)*1/ROW($A$171:$A$270),ROWS($A$274:$A316)),1/ROW($A$171:$A$270),0),COLUMNS($A$274:$A$274)),"")</f>
        <v/>
      </c>
      <c r="AG316" s="454" t="str">
        <f t="array" ref="AG316">IFERROR(INDEX($A$171:$B$270,MATCH(LARGE(($B$171:$B$270=AG$273)*1/ROW($A$171:$A$270),ROWS($A$274:$A316)),1/ROW($A$171:$A$270),0),COLUMNS($A$274:$A$274)),"")</f>
        <v/>
      </c>
      <c r="AH316" s="445" t="str">
        <f t="array" ref="AH316">IFERROR(INDEX($A$171:$F$270,MATCH(LARGE(($D$171:$D$270=AH$273)*1/ROW($A$171:$A$270),ROWS($A$274:$A316)),1/ROW($A$171:$A$270),0),COLUMNS($A$274:$A$274)),"")</f>
        <v/>
      </c>
      <c r="AI316" s="445" t="str">
        <f t="array" ref="AI316">IFERROR(INDEX($A$171:$F$270,MATCH(LARGE(($D$171:$D$270=AI$273)*1/ROW($A$171:$A$270),ROWS($A$274:$A316)),1/ROW($A$171:$A$270),0),COLUMNS($A$274:$A$274)),"")</f>
        <v/>
      </c>
      <c r="AJ316" s="445" t="str">
        <f t="array" ref="AJ316">IFERROR(INDEX($A$171:$F$270,MATCH(LARGE(($D$171:$D$270=AJ$273)*1/ROW($A$171:$A$270),ROWS($A$274:$A316)),1/ROW($A$171:$A$270),0),COLUMNS($A$274:$A$274)),"")</f>
        <v/>
      </c>
      <c r="AK316" s="445" t="str">
        <f t="array" ref="AK316">IFERROR(INDEX($A$171:$F$270,MATCH(LARGE(($E$171:$E$270=AK$273)*1/ROW($A$171:$A$270),ROWS($A$274:$A316)),1/ROW($A$171:$A$270),0),COLUMNS($A$274:$A$274)),"")</f>
        <v/>
      </c>
      <c r="AL316" s="445" t="str">
        <f t="array" ref="AL316">IFERROR(INDEX($A$171:$F$270,MATCH(LARGE(($E$171:$E$270=AL$273)*1/ROW($A$171:$A$270),ROWS($A$274:$A316)),1/ROW($A$171:$A$270),0),COLUMNS($A$274:$A$274)),"")</f>
        <v/>
      </c>
      <c r="AM316" s="445" t="str">
        <f t="array" ref="AM316">IFERROR(INDEX($A$171:$F$270,MATCH(LARGE(($E$171:$E$270=AM$273)*1/ROW($A$171:$A$270),ROWS($A$274:$A316)),1/ROW($A$171:$A$270),0),COLUMNS($A$274:$A$274)),"")</f>
        <v/>
      </c>
      <c r="AN316" s="445" t="str">
        <f t="array" ref="AN316">IFERROR(INDEX($A$171:$F$270,MATCH(LARGE(($F$171:$F$270=AN$273)*1/ROW($A$171:$A$270),ROWS($A$274:$A316)),1/ROW($A$171:$A$270),0),COLUMNS($A$274:$A$274)),"")</f>
        <v/>
      </c>
      <c r="AO316" s="445" t="str">
        <f t="array" ref="AO316">IFERROR(INDEX($A$171:$F$270,MATCH(LARGE(($F$171:$F$270=AO$273)*1/ROW($A$171:$A$270),ROWS($A$274:$A316)),1/ROW($A$171:$A$270),0),COLUMNS($A$274:$A$274)),"")</f>
        <v/>
      </c>
      <c r="AP316" s="445" t="str">
        <f t="array" ref="AP316">IFERROR(INDEX($A$171:$F$270,MATCH(LARGE(($F$171:$F$270=AP$273)*1/ROW($A$171:$A$270),ROWS($A$274:$A316)),1/ROW($A$171:$A$270),0),COLUMNS($A$274:$A$274)),"")</f>
        <v/>
      </c>
      <c r="AQ316" s="445" t="str">
        <f t="array" ref="AQ316">IFERROR(INDEX($A$171:$F$270,MATCH(LARGE(($F$171:$F$270=AQ$273)*1/ROW($A$171:$A$270),ROWS($A$274:$A316)),1/ROW($A$171:$A$270),0),COLUMNS($A$274:$A$274)),"")</f>
        <v/>
      </c>
      <c r="AR316" s="445" t="str">
        <f t="array" ref="AR316">IFERROR(INDEX($A$171:$B$270,MATCH(LARGE(($B$171:$B$270=AR$273)*1/ROW($A$171:$A$270),ROWS($A$274:$A316)),1/ROW($A$171:$A$270),0),COLUMNS($A$274:$A$274)),"")</f>
        <v/>
      </c>
      <c r="AS316" s="445" t="str">
        <f t="shared" si="94"/>
        <v/>
      </c>
      <c r="AT316" s="445" t="str">
        <f t="shared" si="95"/>
        <v/>
      </c>
      <c r="AU316" s="445" t="str">
        <f t="shared" si="96"/>
        <v/>
      </c>
      <c r="BE316" s="435"/>
      <c r="BK316" s="50"/>
      <c r="BM316" s="118"/>
      <c r="EE316" s="435"/>
    </row>
    <row r="317" spans="1:135" hidden="1">
      <c r="A317" s="445" t="str">
        <f t="array" ref="A317">IFERROR(INDEX($A$171:$B$270,MATCH(LARGE(($B$171:$B$270=A$273)*1/ROW($A$171:$A$270),ROWS($A$274:$A317)),1/ROW($A$171:$A$270),0),COLUMNS($A$274:$A$274)),"")</f>
        <v/>
      </c>
      <c r="B317" s="445" t="str">
        <f t="array" ref="B317">IFERROR(INDEX($A$171:$B$270,MATCH(LARGE(($B$171:$B$270=B$273)*1/ROW($A$171:$A$270),ROWS($A$274:$A317)),1/ROW($A$171:$A$270),0),COLUMNS($A$274:$A$274)),"")</f>
        <v/>
      </c>
      <c r="C317" s="444" t="str">
        <f t="array" ref="C317">IFERROR(INDEX($A$171:$B$270,MATCH(LARGE(($B$171:$B$270=C$273)*1/ROW($A$171:$A$270),ROWS($A$274:$A317)),1/ROW($A$171:$A$270),0),COLUMNS($A$274:$A$274)),"")</f>
        <v/>
      </c>
      <c r="D317" s="445" t="str">
        <f t="array" ref="D317">IFERROR(INDEX($A$171:$B$270,MATCH(LARGE(($B$171:$B$270=D$273)*1/ROW($A$171:$A$270),ROWS($A$274:$A317)),1/ROW($A$171:$A$270),0),COLUMNS($A$274:$A$274)),"")</f>
        <v/>
      </c>
      <c r="E317" s="445" t="str">
        <f t="array" ref="E317">IFERROR(INDEX($A$171:$B$270,MATCH(LARGE(($B$171:$B$270=E$273)*1/ROW($A$171:$A$270),ROWS($A$274:$A317)),1/ROW($A$171:$A$270),0),COLUMNS($A$274:$A$274)),"")</f>
        <v/>
      </c>
      <c r="F317" s="445" t="str">
        <f t="array" ref="F317">IFERROR(INDEX($A$171:$B$270,MATCH(LARGE(($B$171:$B$270=F$273)*1/ROW($A$171:$A$270),ROWS($A$274:$A317)),1/ROW($A$171:$A$270),0),COLUMNS($A$274:$A$274)),"")</f>
        <v/>
      </c>
      <c r="G317" s="445" t="str">
        <f t="array" ref="G317">IFERROR(INDEX($A$171:$B$270,MATCH(LARGE(($B$171:$B$270=G$273)*1/ROW($A$171:$A$270),ROWS($A$274:$A317)),1/ROW($A$171:$A$270),0),COLUMNS($A$274:$A$274)),"")</f>
        <v/>
      </c>
      <c r="H317" s="445" t="str">
        <f t="array" ref="H317">IFERROR(INDEX($A$171:$B$270,MATCH(LARGE(($B$171:$B$270=H$273)*1/ROW($A$171:$A$270),ROWS($A$274:$A317)),1/ROW($A$171:$A$270),0),COLUMNS($A$274:$A$274)),"")</f>
        <v/>
      </c>
      <c r="I317" s="445" t="str">
        <f t="array" ref="I317">IFERROR(INDEX($A$171:$B$270,MATCH(LARGE(($B$171:$B$270=I$273)*1/ROW($A$171:$A$270),ROWS($A$274:$A317)),1/ROW($A$171:$A$270),0),COLUMNS($A$274:$A$274)),"")</f>
        <v/>
      </c>
      <c r="J317" s="445" t="str">
        <f t="array" ref="J317">IFERROR(INDEX($A$171:$B$270,MATCH(LARGE(($B$171:$B$270=J$273)*1/ROW($A$171:$A$270),ROWS($A$274:$A317)),1/ROW($A$171:$A$270),0),COLUMNS($A$274:$A$274)),"")</f>
        <v/>
      </c>
      <c r="K317" s="445" t="str">
        <f t="array" ref="K317">IFERROR(INDEX($A$171:$B$270,MATCH(LARGE(($B$171:$B$270=K$273)*1/ROW($A$171:$A$270),ROWS($A$274:$A317)),1/ROW($A$171:$A$270),0),COLUMNS($A$274:$A$274)),"")</f>
        <v/>
      </c>
      <c r="L317" s="445" t="str">
        <f t="array" ref="L317">IFERROR(INDEX($A$171:$B$270,MATCH(LARGE(($B$171:$B$270=L$273)*1/ROW($A$171:$A$270),ROWS($A$274:$A317)),1/ROW($A$171:$A$270),0),COLUMNS($A$274:$A$274)),"")</f>
        <v/>
      </c>
      <c r="M317" s="445" t="str">
        <f t="array" ref="M317">IFERROR(INDEX($A$171:$B$270,MATCH(LARGE(($B$171:$B$270=M$273)*1/ROW($A$171:$A$270),ROWS($A$274:$A317)),1/ROW($A$171:$A$270),0),COLUMNS($A$274:$A$274)),"")</f>
        <v/>
      </c>
      <c r="N317" s="445" t="str">
        <f t="array" ref="N317">IFERROR(INDEX($A$171:$B$270,MATCH(LARGE(($B$171:$B$270=N$273)*1/ROW($A$171:$A$270),ROWS($A$274:$A317)),1/ROW($A$171:$A$270),0),COLUMNS($A$274:$A$274)),"")</f>
        <v/>
      </c>
      <c r="O317" s="445" t="str">
        <f t="array" ref="O317">IFERROR(INDEX($A$171:$B$270,MATCH(LARGE(($B$171:$B$270=O$273)*1/ROW($A$171:$A$270),ROWS($A$274:$A317)),1/ROW($A$171:$A$270),0),COLUMNS($A$274:$A$274)),"")</f>
        <v/>
      </c>
      <c r="P317" s="445" t="str">
        <f t="array" ref="P317">IFERROR(INDEX($A$171:$B$270,MATCH(LARGE(($B$171:$B$270=P$273)*1/ROW($A$171:$A$270),ROWS($A$274:$A317)),1/ROW($A$171:$A$270),0),COLUMNS($A$274:$A$274)),"")</f>
        <v/>
      </c>
      <c r="Q317" s="445" t="str">
        <f t="array" ref="Q317">IFERROR(INDEX($A$171:$B$270,MATCH(LARGE(($B$171:$B$270=Q$273)*1/ROW($A$171:$A$270),ROWS($A$274:$A317)),1/ROW($A$171:$A$270),0),COLUMNS($A$274:$A$274)),"")</f>
        <v/>
      </c>
      <c r="R317" s="445" t="str">
        <f t="array" ref="R317">IFERROR(INDEX($A$171:$B$270,MATCH(LARGE(($B$171:$B$270=R$273)*1/ROW($A$171:$A$270),ROWS($A$274:$A317)),1/ROW($A$171:$A$270),0),COLUMNS($A$274:$A$274)),"")</f>
        <v/>
      </c>
      <c r="S317" s="445" t="str">
        <f t="array" ref="S317">IFERROR(INDEX($A$171:$B$270,MATCH(LARGE(($B$171:$B$270=S$273)*1/ROW($A$171:$A$270),ROWS($A$274:$A317)),1/ROW($A$171:$A$270),0),COLUMNS($A$274:$A$274)),"")</f>
        <v/>
      </c>
      <c r="T317" s="445" t="str">
        <f t="array" ref="T317">IFERROR(INDEX($A$171:$B$270,MATCH(LARGE(($B$171:$B$270=T$273)*1/ROW($A$171:$A$270),ROWS($A$274:$A317)),1/ROW($A$171:$A$270),0),COLUMNS($A$274:$A$274)),"")</f>
        <v/>
      </c>
      <c r="U317" s="445" t="str">
        <f t="array" ref="U317">IFERROR(INDEX($A$171:$B$270,MATCH(LARGE(($B$171:$B$270=U$273)*1/ROW($A$171:$A$270),ROWS($A$274:$A317)),1/ROW($A$171:$A$270),0),COLUMNS($A$274:$A$274)),"")</f>
        <v/>
      </c>
      <c r="V317" s="453" t="str">
        <f t="array" ref="V317">IFERROR(INDEX($A$171:$B$270,MATCH(LARGE(($B$171:$B$270=V$273)*1/ROW($A$171:$A$270),ROWS($A$274:$A317)),1/ROW($A$171:$A$270),0),COLUMNS($A$274:$A$274)),"")</f>
        <v/>
      </c>
      <c r="W317" s="445" t="str">
        <f t="array" ref="W317">IFERROR(INDEX($A$171:$B$270,MATCH(LARGE(($B$171:$B$270=W$273)*1/ROW($A$171:$A$270),ROWS($A$274:$A317)),1/ROW($A$171:$A$270),0),COLUMNS($A$274:$A$274)),"")</f>
        <v/>
      </c>
      <c r="X317" s="445" t="str">
        <f t="array" ref="X317">IFERROR(INDEX($A$171:$B$270,MATCH(LARGE(($B$171:$B$270=X$273)*1/ROW($A$171:$A$270),ROWS($A$274:$A317)),1/ROW($A$171:$A$270),0),COLUMNS($A$274:$A$274)),"")</f>
        <v/>
      </c>
      <c r="Y317" s="445" t="str">
        <f t="array" ref="Y317">IFERROR(INDEX($A$171:$B$270,MATCH(LARGE(($B$171:$B$270=Y$273)*1/ROW($A$171:$A$270),ROWS($A$274:$A317)),1/ROW($A$171:$A$270),0),COLUMNS($A$274:$A$274)),"")</f>
        <v/>
      </c>
      <c r="Z317" s="445" t="str">
        <f t="array" ref="Z317">IFERROR(INDEX($A$171:$B$270,MATCH(LARGE(($B$171:$B$270=Z$273)*1/ROW($A$171:$A$270),ROWS($A$274:$A317)),1/ROW($A$171:$A$270),0),COLUMNS($A$274:$A$274)),"")</f>
        <v/>
      </c>
      <c r="AA317" s="445" t="str">
        <f t="array" ref="AA317">IFERROR(INDEX($A$171:$B$270,MATCH(LARGE(($B$171:$B$270=AA$273)*1/ROW($A$171:$A$270),ROWS($A$274:$A317)),1/ROW($A$171:$A$270),0),COLUMNS($A$274:$A$274)),"")</f>
        <v/>
      </c>
      <c r="AB317" s="445" t="str">
        <f t="array" ref="AB317">IFERROR(INDEX($A$171:$B$270,MATCH(LARGE(($B$171:$B$270=AB$273)*1/ROW($A$171:$A$270),ROWS($A$274:$A317)),1/ROW($A$171:$A$270),0),COLUMNS($A$274:$A$274)),"")</f>
        <v/>
      </c>
      <c r="AC317" s="445" t="str">
        <f t="array" ref="AC317">IFERROR(INDEX($A$171:$B$270,MATCH(LARGE(($B$171:$B$270=AC$273)*1/ROW($A$171:$A$270),ROWS($A$274:$A317)),1/ROW($A$171:$A$270),0),COLUMNS($A$274:$A$274)),"")</f>
        <v/>
      </c>
      <c r="AD317" s="445" t="str">
        <f t="array" ref="AD317">IFERROR(INDEX($A$171:$B$270,MATCH(LARGE(($B$171:$B$270=AD$273)*1/ROW($A$171:$A$270),ROWS($A$274:$A317)),1/ROW($A$171:$A$270),0),COLUMNS($A$274:$A$274)),"")</f>
        <v/>
      </c>
      <c r="AE317" s="445" t="str">
        <f t="array" ref="AE317">IFERROR(INDEX($A$171:$B$270,MATCH(LARGE(($B$171:$B$270=AE$273)*1/ROW($A$171:$A$270),ROWS($A$274:$A317)),1/ROW($A$171:$A$270),0),COLUMNS($A$274:$A$274)),"")</f>
        <v/>
      </c>
      <c r="AF317" s="445" t="str">
        <f t="array" ref="AF317">IFERROR(INDEX($A$171:$B$270,MATCH(LARGE(($B$171:$B$270=AF$273)*1/ROW($A$171:$A$270),ROWS($A$274:$A317)),1/ROW($A$171:$A$270),0),COLUMNS($A$274:$A$274)),"")</f>
        <v/>
      </c>
      <c r="AG317" s="454" t="str">
        <f t="array" ref="AG317">IFERROR(INDEX($A$171:$B$270,MATCH(LARGE(($B$171:$B$270=AG$273)*1/ROW($A$171:$A$270),ROWS($A$274:$A317)),1/ROW($A$171:$A$270),0),COLUMNS($A$274:$A$274)),"")</f>
        <v/>
      </c>
      <c r="AH317" s="445" t="str">
        <f t="array" ref="AH317">IFERROR(INDEX($A$171:$F$270,MATCH(LARGE(($D$171:$D$270=AH$273)*1/ROW($A$171:$A$270),ROWS($A$274:$A317)),1/ROW($A$171:$A$270),0),COLUMNS($A$274:$A$274)),"")</f>
        <v/>
      </c>
      <c r="AI317" s="445" t="str">
        <f t="array" ref="AI317">IFERROR(INDEX($A$171:$F$270,MATCH(LARGE(($D$171:$D$270=AI$273)*1/ROW($A$171:$A$270),ROWS($A$274:$A317)),1/ROW($A$171:$A$270),0),COLUMNS($A$274:$A$274)),"")</f>
        <v/>
      </c>
      <c r="AJ317" s="445" t="str">
        <f t="array" ref="AJ317">IFERROR(INDEX($A$171:$F$270,MATCH(LARGE(($D$171:$D$270=AJ$273)*1/ROW($A$171:$A$270),ROWS($A$274:$A317)),1/ROW($A$171:$A$270),0),COLUMNS($A$274:$A$274)),"")</f>
        <v/>
      </c>
      <c r="AK317" s="445" t="str">
        <f t="array" ref="AK317">IFERROR(INDEX($A$171:$F$270,MATCH(LARGE(($E$171:$E$270=AK$273)*1/ROW($A$171:$A$270),ROWS($A$274:$A317)),1/ROW($A$171:$A$270),0),COLUMNS($A$274:$A$274)),"")</f>
        <v/>
      </c>
      <c r="AL317" s="445" t="str">
        <f t="array" ref="AL317">IFERROR(INDEX($A$171:$F$270,MATCH(LARGE(($E$171:$E$270=AL$273)*1/ROW($A$171:$A$270),ROWS($A$274:$A317)),1/ROW($A$171:$A$270),0),COLUMNS($A$274:$A$274)),"")</f>
        <v/>
      </c>
      <c r="AM317" s="445" t="str">
        <f t="array" ref="AM317">IFERROR(INDEX($A$171:$F$270,MATCH(LARGE(($E$171:$E$270=AM$273)*1/ROW($A$171:$A$270),ROWS($A$274:$A317)),1/ROW($A$171:$A$270),0),COLUMNS($A$274:$A$274)),"")</f>
        <v/>
      </c>
      <c r="AN317" s="445" t="str">
        <f t="array" ref="AN317">IFERROR(INDEX($A$171:$F$270,MATCH(LARGE(($F$171:$F$270=AN$273)*1/ROW($A$171:$A$270),ROWS($A$274:$A317)),1/ROW($A$171:$A$270),0),COLUMNS($A$274:$A$274)),"")</f>
        <v/>
      </c>
      <c r="AO317" s="445" t="str">
        <f t="array" ref="AO317">IFERROR(INDEX($A$171:$F$270,MATCH(LARGE(($F$171:$F$270=AO$273)*1/ROW($A$171:$A$270),ROWS($A$274:$A317)),1/ROW($A$171:$A$270),0),COLUMNS($A$274:$A$274)),"")</f>
        <v/>
      </c>
      <c r="AP317" s="445" t="str">
        <f t="array" ref="AP317">IFERROR(INDEX($A$171:$F$270,MATCH(LARGE(($F$171:$F$270=AP$273)*1/ROW($A$171:$A$270),ROWS($A$274:$A317)),1/ROW($A$171:$A$270),0),COLUMNS($A$274:$A$274)),"")</f>
        <v/>
      </c>
      <c r="AQ317" s="445" t="str">
        <f t="array" ref="AQ317">IFERROR(INDEX($A$171:$F$270,MATCH(LARGE(($F$171:$F$270=AQ$273)*1/ROW($A$171:$A$270),ROWS($A$274:$A317)),1/ROW($A$171:$A$270),0),COLUMNS($A$274:$A$274)),"")</f>
        <v/>
      </c>
      <c r="AR317" s="445" t="str">
        <f t="array" ref="AR317">IFERROR(INDEX($A$171:$B$270,MATCH(LARGE(($B$171:$B$270=AR$273)*1/ROW($A$171:$A$270),ROWS($A$274:$A317)),1/ROW($A$171:$A$270),0),COLUMNS($A$274:$A$274)),"")</f>
        <v/>
      </c>
      <c r="AS317" s="445" t="str">
        <f t="shared" si="94"/>
        <v/>
      </c>
      <c r="AT317" s="445" t="str">
        <f t="shared" si="95"/>
        <v/>
      </c>
      <c r="AU317" s="445" t="str">
        <f t="shared" si="96"/>
        <v/>
      </c>
      <c r="BE317" s="435"/>
      <c r="BK317" s="50"/>
      <c r="BM317" s="118"/>
      <c r="EE317" s="435"/>
    </row>
    <row r="318" spans="1:135" hidden="1">
      <c r="A318" s="445" t="str">
        <f t="array" ref="A318">IFERROR(INDEX($A$171:$B$270,MATCH(LARGE(($B$171:$B$270=A$273)*1/ROW($A$171:$A$270),ROWS($A$274:$A318)),1/ROW($A$171:$A$270),0),COLUMNS($A$274:$A$274)),"")</f>
        <v/>
      </c>
      <c r="B318" s="445" t="str">
        <f t="array" ref="B318">IFERROR(INDEX($A$171:$B$270,MATCH(LARGE(($B$171:$B$270=B$273)*1/ROW($A$171:$A$270),ROWS($A$274:$A318)),1/ROW($A$171:$A$270),0),COLUMNS($A$274:$A$274)),"")</f>
        <v/>
      </c>
      <c r="C318" s="444" t="str">
        <f t="array" ref="C318">IFERROR(INDEX($A$171:$B$270,MATCH(LARGE(($B$171:$B$270=C$273)*1/ROW($A$171:$A$270),ROWS($A$274:$A318)),1/ROW($A$171:$A$270),0),COLUMNS($A$274:$A$274)),"")</f>
        <v/>
      </c>
      <c r="D318" s="445" t="str">
        <f t="array" ref="D318">IFERROR(INDEX($A$171:$B$270,MATCH(LARGE(($B$171:$B$270=D$273)*1/ROW($A$171:$A$270),ROWS($A$274:$A318)),1/ROW($A$171:$A$270),0),COLUMNS($A$274:$A$274)),"")</f>
        <v/>
      </c>
      <c r="E318" s="445" t="str">
        <f t="array" ref="E318">IFERROR(INDEX($A$171:$B$270,MATCH(LARGE(($B$171:$B$270=E$273)*1/ROW($A$171:$A$270),ROWS($A$274:$A318)),1/ROW($A$171:$A$270),0),COLUMNS($A$274:$A$274)),"")</f>
        <v/>
      </c>
      <c r="F318" s="445" t="str">
        <f t="array" ref="F318">IFERROR(INDEX($A$171:$B$270,MATCH(LARGE(($B$171:$B$270=F$273)*1/ROW($A$171:$A$270),ROWS($A$274:$A318)),1/ROW($A$171:$A$270),0),COLUMNS($A$274:$A$274)),"")</f>
        <v/>
      </c>
      <c r="G318" s="445" t="str">
        <f t="array" ref="G318">IFERROR(INDEX($A$171:$B$270,MATCH(LARGE(($B$171:$B$270=G$273)*1/ROW($A$171:$A$270),ROWS($A$274:$A318)),1/ROW($A$171:$A$270),0),COLUMNS($A$274:$A$274)),"")</f>
        <v/>
      </c>
      <c r="H318" s="445" t="str">
        <f t="array" ref="H318">IFERROR(INDEX($A$171:$B$270,MATCH(LARGE(($B$171:$B$270=H$273)*1/ROW($A$171:$A$270),ROWS($A$274:$A318)),1/ROW($A$171:$A$270),0),COLUMNS($A$274:$A$274)),"")</f>
        <v/>
      </c>
      <c r="I318" s="445" t="str">
        <f t="array" ref="I318">IFERROR(INDEX($A$171:$B$270,MATCH(LARGE(($B$171:$B$270=I$273)*1/ROW($A$171:$A$270),ROWS($A$274:$A318)),1/ROW($A$171:$A$270),0),COLUMNS($A$274:$A$274)),"")</f>
        <v/>
      </c>
      <c r="J318" s="445" t="str">
        <f t="array" ref="J318">IFERROR(INDEX($A$171:$B$270,MATCH(LARGE(($B$171:$B$270=J$273)*1/ROW($A$171:$A$270),ROWS($A$274:$A318)),1/ROW($A$171:$A$270),0),COLUMNS($A$274:$A$274)),"")</f>
        <v/>
      </c>
      <c r="K318" s="445" t="str">
        <f t="array" ref="K318">IFERROR(INDEX($A$171:$B$270,MATCH(LARGE(($B$171:$B$270=K$273)*1/ROW($A$171:$A$270),ROWS($A$274:$A318)),1/ROW($A$171:$A$270),0),COLUMNS($A$274:$A$274)),"")</f>
        <v/>
      </c>
      <c r="L318" s="445" t="str">
        <f t="array" ref="L318">IFERROR(INDEX($A$171:$B$270,MATCH(LARGE(($B$171:$B$270=L$273)*1/ROW($A$171:$A$270),ROWS($A$274:$A318)),1/ROW($A$171:$A$270),0),COLUMNS($A$274:$A$274)),"")</f>
        <v/>
      </c>
      <c r="M318" s="445" t="str">
        <f t="array" ref="M318">IFERROR(INDEX($A$171:$B$270,MATCH(LARGE(($B$171:$B$270=M$273)*1/ROW($A$171:$A$270),ROWS($A$274:$A318)),1/ROW($A$171:$A$270),0),COLUMNS($A$274:$A$274)),"")</f>
        <v/>
      </c>
      <c r="N318" s="445" t="str">
        <f t="array" ref="N318">IFERROR(INDEX($A$171:$B$270,MATCH(LARGE(($B$171:$B$270=N$273)*1/ROW($A$171:$A$270),ROWS($A$274:$A318)),1/ROW($A$171:$A$270),0),COLUMNS($A$274:$A$274)),"")</f>
        <v/>
      </c>
      <c r="O318" s="445" t="str">
        <f t="array" ref="O318">IFERROR(INDEX($A$171:$B$270,MATCH(LARGE(($B$171:$B$270=O$273)*1/ROW($A$171:$A$270),ROWS($A$274:$A318)),1/ROW($A$171:$A$270),0),COLUMNS($A$274:$A$274)),"")</f>
        <v/>
      </c>
      <c r="P318" s="445" t="str">
        <f t="array" ref="P318">IFERROR(INDEX($A$171:$B$270,MATCH(LARGE(($B$171:$B$270=P$273)*1/ROW($A$171:$A$270),ROWS($A$274:$A318)),1/ROW($A$171:$A$270),0),COLUMNS($A$274:$A$274)),"")</f>
        <v/>
      </c>
      <c r="Q318" s="445" t="str">
        <f t="array" ref="Q318">IFERROR(INDEX($A$171:$B$270,MATCH(LARGE(($B$171:$B$270=Q$273)*1/ROW($A$171:$A$270),ROWS($A$274:$A318)),1/ROW($A$171:$A$270),0),COLUMNS($A$274:$A$274)),"")</f>
        <v/>
      </c>
      <c r="R318" s="445" t="str">
        <f t="array" ref="R318">IFERROR(INDEX($A$171:$B$270,MATCH(LARGE(($B$171:$B$270=R$273)*1/ROW($A$171:$A$270),ROWS($A$274:$A318)),1/ROW($A$171:$A$270),0),COLUMNS($A$274:$A$274)),"")</f>
        <v/>
      </c>
      <c r="S318" s="445" t="str">
        <f t="array" ref="S318">IFERROR(INDEX($A$171:$B$270,MATCH(LARGE(($B$171:$B$270=S$273)*1/ROW($A$171:$A$270),ROWS($A$274:$A318)),1/ROW($A$171:$A$270),0),COLUMNS($A$274:$A$274)),"")</f>
        <v/>
      </c>
      <c r="T318" s="445" t="str">
        <f t="array" ref="T318">IFERROR(INDEX($A$171:$B$270,MATCH(LARGE(($B$171:$B$270=T$273)*1/ROW($A$171:$A$270),ROWS($A$274:$A318)),1/ROW($A$171:$A$270),0),COLUMNS($A$274:$A$274)),"")</f>
        <v/>
      </c>
      <c r="U318" s="445" t="str">
        <f t="array" ref="U318">IFERROR(INDEX($A$171:$B$270,MATCH(LARGE(($B$171:$B$270=U$273)*1/ROW($A$171:$A$270),ROWS($A$274:$A318)),1/ROW($A$171:$A$270),0),COLUMNS($A$274:$A$274)),"")</f>
        <v/>
      </c>
      <c r="V318" s="453" t="str">
        <f t="array" ref="V318">IFERROR(INDEX($A$171:$B$270,MATCH(LARGE(($B$171:$B$270=V$273)*1/ROW($A$171:$A$270),ROWS($A$274:$A318)),1/ROW($A$171:$A$270),0),COLUMNS($A$274:$A$274)),"")</f>
        <v/>
      </c>
      <c r="W318" s="445" t="str">
        <f t="array" ref="W318">IFERROR(INDEX($A$171:$B$270,MATCH(LARGE(($B$171:$B$270=W$273)*1/ROW($A$171:$A$270),ROWS($A$274:$A318)),1/ROW($A$171:$A$270),0),COLUMNS($A$274:$A$274)),"")</f>
        <v/>
      </c>
      <c r="X318" s="445" t="str">
        <f t="array" ref="X318">IFERROR(INDEX($A$171:$B$270,MATCH(LARGE(($B$171:$B$270=X$273)*1/ROW($A$171:$A$270),ROWS($A$274:$A318)),1/ROW($A$171:$A$270),0),COLUMNS($A$274:$A$274)),"")</f>
        <v/>
      </c>
      <c r="Y318" s="445" t="str">
        <f t="array" ref="Y318">IFERROR(INDEX($A$171:$B$270,MATCH(LARGE(($B$171:$B$270=Y$273)*1/ROW($A$171:$A$270),ROWS($A$274:$A318)),1/ROW($A$171:$A$270),0),COLUMNS($A$274:$A$274)),"")</f>
        <v/>
      </c>
      <c r="Z318" s="445" t="str">
        <f t="array" ref="Z318">IFERROR(INDEX($A$171:$B$270,MATCH(LARGE(($B$171:$B$270=Z$273)*1/ROW($A$171:$A$270),ROWS($A$274:$A318)),1/ROW($A$171:$A$270),0),COLUMNS($A$274:$A$274)),"")</f>
        <v/>
      </c>
      <c r="AA318" s="445" t="str">
        <f t="array" ref="AA318">IFERROR(INDEX($A$171:$B$270,MATCH(LARGE(($B$171:$B$270=AA$273)*1/ROW($A$171:$A$270),ROWS($A$274:$A318)),1/ROW($A$171:$A$270),0),COLUMNS($A$274:$A$274)),"")</f>
        <v/>
      </c>
      <c r="AB318" s="445" t="str">
        <f t="array" ref="AB318">IFERROR(INDEX($A$171:$B$270,MATCH(LARGE(($B$171:$B$270=AB$273)*1/ROW($A$171:$A$270),ROWS($A$274:$A318)),1/ROW($A$171:$A$270),0),COLUMNS($A$274:$A$274)),"")</f>
        <v/>
      </c>
      <c r="AC318" s="445" t="str">
        <f t="array" ref="AC318">IFERROR(INDEX($A$171:$B$270,MATCH(LARGE(($B$171:$B$270=AC$273)*1/ROW($A$171:$A$270),ROWS($A$274:$A318)),1/ROW($A$171:$A$270),0),COLUMNS($A$274:$A$274)),"")</f>
        <v/>
      </c>
      <c r="AD318" s="445" t="str">
        <f t="array" ref="AD318">IFERROR(INDEX($A$171:$B$270,MATCH(LARGE(($B$171:$B$270=AD$273)*1/ROW($A$171:$A$270),ROWS($A$274:$A318)),1/ROW($A$171:$A$270),0),COLUMNS($A$274:$A$274)),"")</f>
        <v/>
      </c>
      <c r="AE318" s="445" t="str">
        <f t="array" ref="AE318">IFERROR(INDEX($A$171:$B$270,MATCH(LARGE(($B$171:$B$270=AE$273)*1/ROW($A$171:$A$270),ROWS($A$274:$A318)),1/ROW($A$171:$A$270),0),COLUMNS($A$274:$A$274)),"")</f>
        <v/>
      </c>
      <c r="AF318" s="445" t="str">
        <f t="array" ref="AF318">IFERROR(INDEX($A$171:$B$270,MATCH(LARGE(($B$171:$B$270=AF$273)*1/ROW($A$171:$A$270),ROWS($A$274:$A318)),1/ROW($A$171:$A$270),0),COLUMNS($A$274:$A$274)),"")</f>
        <v/>
      </c>
      <c r="AG318" s="454" t="str">
        <f t="array" ref="AG318">IFERROR(INDEX($A$171:$B$270,MATCH(LARGE(($B$171:$B$270=AG$273)*1/ROW($A$171:$A$270),ROWS($A$274:$A318)),1/ROW($A$171:$A$270),0),COLUMNS($A$274:$A$274)),"")</f>
        <v/>
      </c>
      <c r="AH318" s="445" t="str">
        <f t="array" ref="AH318">IFERROR(INDEX($A$171:$F$270,MATCH(LARGE(($D$171:$D$270=AH$273)*1/ROW($A$171:$A$270),ROWS($A$274:$A318)),1/ROW($A$171:$A$270),0),COLUMNS($A$274:$A$274)),"")</f>
        <v/>
      </c>
      <c r="AI318" s="445" t="str">
        <f t="array" ref="AI318">IFERROR(INDEX($A$171:$F$270,MATCH(LARGE(($D$171:$D$270=AI$273)*1/ROW($A$171:$A$270),ROWS($A$274:$A318)),1/ROW($A$171:$A$270),0),COLUMNS($A$274:$A$274)),"")</f>
        <v/>
      </c>
      <c r="AJ318" s="445" t="str">
        <f t="array" ref="AJ318">IFERROR(INDEX($A$171:$F$270,MATCH(LARGE(($D$171:$D$270=AJ$273)*1/ROW($A$171:$A$270),ROWS($A$274:$A318)),1/ROW($A$171:$A$270),0),COLUMNS($A$274:$A$274)),"")</f>
        <v/>
      </c>
      <c r="AK318" s="445" t="str">
        <f t="array" ref="AK318">IFERROR(INDEX($A$171:$F$270,MATCH(LARGE(($E$171:$E$270=AK$273)*1/ROW($A$171:$A$270),ROWS($A$274:$A318)),1/ROW($A$171:$A$270),0),COLUMNS($A$274:$A$274)),"")</f>
        <v/>
      </c>
      <c r="AL318" s="445" t="str">
        <f t="array" ref="AL318">IFERROR(INDEX($A$171:$F$270,MATCH(LARGE(($E$171:$E$270=AL$273)*1/ROW($A$171:$A$270),ROWS($A$274:$A318)),1/ROW($A$171:$A$270),0),COLUMNS($A$274:$A$274)),"")</f>
        <v/>
      </c>
      <c r="AM318" s="445" t="str">
        <f t="array" ref="AM318">IFERROR(INDEX($A$171:$F$270,MATCH(LARGE(($E$171:$E$270=AM$273)*1/ROW($A$171:$A$270),ROWS($A$274:$A318)),1/ROW($A$171:$A$270),0),COLUMNS($A$274:$A$274)),"")</f>
        <v/>
      </c>
      <c r="AN318" s="445" t="str">
        <f t="array" ref="AN318">IFERROR(INDEX($A$171:$F$270,MATCH(LARGE(($F$171:$F$270=AN$273)*1/ROW($A$171:$A$270),ROWS($A$274:$A318)),1/ROW($A$171:$A$270),0),COLUMNS($A$274:$A$274)),"")</f>
        <v/>
      </c>
      <c r="AO318" s="445" t="str">
        <f t="array" ref="AO318">IFERROR(INDEX($A$171:$F$270,MATCH(LARGE(($F$171:$F$270=AO$273)*1/ROW($A$171:$A$270),ROWS($A$274:$A318)),1/ROW($A$171:$A$270),0),COLUMNS($A$274:$A$274)),"")</f>
        <v/>
      </c>
      <c r="AP318" s="445" t="str">
        <f t="array" ref="AP318">IFERROR(INDEX($A$171:$F$270,MATCH(LARGE(($F$171:$F$270=AP$273)*1/ROW($A$171:$A$270),ROWS($A$274:$A318)),1/ROW($A$171:$A$270),0),COLUMNS($A$274:$A$274)),"")</f>
        <v/>
      </c>
      <c r="AQ318" s="445" t="str">
        <f t="array" ref="AQ318">IFERROR(INDEX($A$171:$F$270,MATCH(LARGE(($F$171:$F$270=AQ$273)*1/ROW($A$171:$A$270),ROWS($A$274:$A318)),1/ROW($A$171:$A$270),0),COLUMNS($A$274:$A$274)),"")</f>
        <v/>
      </c>
      <c r="AR318" s="445" t="str">
        <f t="array" ref="AR318">IFERROR(INDEX($A$171:$B$270,MATCH(LARGE(($B$171:$B$270=AR$273)*1/ROW($A$171:$A$270),ROWS($A$274:$A318)),1/ROW($A$171:$A$270),0),COLUMNS($A$274:$A$274)),"")</f>
        <v/>
      </c>
      <c r="AS318" s="445" t="str">
        <f t="shared" si="94"/>
        <v/>
      </c>
      <c r="AT318" s="445" t="str">
        <f t="shared" si="95"/>
        <v/>
      </c>
      <c r="AU318" s="445" t="str">
        <f t="shared" si="96"/>
        <v/>
      </c>
      <c r="BE318" s="435"/>
      <c r="BK318" s="50"/>
      <c r="BM318" s="118"/>
      <c r="EE318" s="435"/>
    </row>
    <row r="319" spans="1:135" hidden="1">
      <c r="A319" s="445" t="str">
        <f t="array" ref="A319">IFERROR(INDEX($A$171:$B$270,MATCH(LARGE(($B$171:$B$270=A$273)*1/ROW($A$171:$A$270),ROWS($A$274:$A319)),1/ROW($A$171:$A$270),0),COLUMNS($A$274:$A$274)),"")</f>
        <v/>
      </c>
      <c r="B319" s="445" t="str">
        <f t="array" ref="B319">IFERROR(INDEX($A$171:$B$270,MATCH(LARGE(($B$171:$B$270=B$273)*1/ROW($A$171:$A$270),ROWS($A$274:$A319)),1/ROW($A$171:$A$270),0),COLUMNS($A$274:$A$274)),"")</f>
        <v/>
      </c>
      <c r="C319" s="444" t="str">
        <f t="array" ref="C319">IFERROR(INDEX($A$171:$B$270,MATCH(LARGE(($B$171:$B$270=C$273)*1/ROW($A$171:$A$270),ROWS($A$274:$A319)),1/ROW($A$171:$A$270),0),COLUMNS($A$274:$A$274)),"")</f>
        <v/>
      </c>
      <c r="D319" s="445" t="str">
        <f t="array" ref="D319">IFERROR(INDEX($A$171:$B$270,MATCH(LARGE(($B$171:$B$270=D$273)*1/ROW($A$171:$A$270),ROWS($A$274:$A319)),1/ROW($A$171:$A$270),0),COLUMNS($A$274:$A$274)),"")</f>
        <v/>
      </c>
      <c r="E319" s="445" t="str">
        <f t="array" ref="E319">IFERROR(INDEX($A$171:$B$270,MATCH(LARGE(($B$171:$B$270=E$273)*1/ROW($A$171:$A$270),ROWS($A$274:$A319)),1/ROW($A$171:$A$270),0),COLUMNS($A$274:$A$274)),"")</f>
        <v/>
      </c>
      <c r="F319" s="445" t="str">
        <f t="array" ref="F319">IFERROR(INDEX($A$171:$B$270,MATCH(LARGE(($B$171:$B$270=F$273)*1/ROW($A$171:$A$270),ROWS($A$274:$A319)),1/ROW($A$171:$A$270),0),COLUMNS($A$274:$A$274)),"")</f>
        <v/>
      </c>
      <c r="G319" s="445" t="str">
        <f t="array" ref="G319">IFERROR(INDEX($A$171:$B$270,MATCH(LARGE(($B$171:$B$270=G$273)*1/ROW($A$171:$A$270),ROWS($A$274:$A319)),1/ROW($A$171:$A$270),0),COLUMNS($A$274:$A$274)),"")</f>
        <v/>
      </c>
      <c r="H319" s="445" t="str">
        <f t="array" ref="H319">IFERROR(INDEX($A$171:$B$270,MATCH(LARGE(($B$171:$B$270=H$273)*1/ROW($A$171:$A$270),ROWS($A$274:$A319)),1/ROW($A$171:$A$270),0),COLUMNS($A$274:$A$274)),"")</f>
        <v/>
      </c>
      <c r="I319" s="445" t="str">
        <f t="array" ref="I319">IFERROR(INDEX($A$171:$B$270,MATCH(LARGE(($B$171:$B$270=I$273)*1/ROW($A$171:$A$270),ROWS($A$274:$A319)),1/ROW($A$171:$A$270),0),COLUMNS($A$274:$A$274)),"")</f>
        <v/>
      </c>
      <c r="J319" s="445" t="str">
        <f t="array" ref="J319">IFERROR(INDEX($A$171:$B$270,MATCH(LARGE(($B$171:$B$270=J$273)*1/ROW($A$171:$A$270),ROWS($A$274:$A319)),1/ROW($A$171:$A$270),0),COLUMNS($A$274:$A$274)),"")</f>
        <v/>
      </c>
      <c r="K319" s="445" t="str">
        <f t="array" ref="K319">IFERROR(INDEX($A$171:$B$270,MATCH(LARGE(($B$171:$B$270=K$273)*1/ROW($A$171:$A$270),ROWS($A$274:$A319)),1/ROW($A$171:$A$270),0),COLUMNS($A$274:$A$274)),"")</f>
        <v/>
      </c>
      <c r="L319" s="445" t="str">
        <f t="array" ref="L319">IFERROR(INDEX($A$171:$B$270,MATCH(LARGE(($B$171:$B$270=L$273)*1/ROW($A$171:$A$270),ROWS($A$274:$A319)),1/ROW($A$171:$A$270),0),COLUMNS($A$274:$A$274)),"")</f>
        <v/>
      </c>
      <c r="M319" s="445" t="str">
        <f t="array" ref="M319">IFERROR(INDEX($A$171:$B$270,MATCH(LARGE(($B$171:$B$270=M$273)*1/ROW($A$171:$A$270),ROWS($A$274:$A319)),1/ROW($A$171:$A$270),0),COLUMNS($A$274:$A$274)),"")</f>
        <v/>
      </c>
      <c r="N319" s="445" t="str">
        <f t="array" ref="N319">IFERROR(INDEX($A$171:$B$270,MATCH(LARGE(($B$171:$B$270=N$273)*1/ROW($A$171:$A$270),ROWS($A$274:$A319)),1/ROW($A$171:$A$270),0),COLUMNS($A$274:$A$274)),"")</f>
        <v/>
      </c>
      <c r="O319" s="445" t="str">
        <f t="array" ref="O319">IFERROR(INDEX($A$171:$B$270,MATCH(LARGE(($B$171:$B$270=O$273)*1/ROW($A$171:$A$270),ROWS($A$274:$A319)),1/ROW($A$171:$A$270),0),COLUMNS($A$274:$A$274)),"")</f>
        <v/>
      </c>
      <c r="P319" s="445" t="str">
        <f t="array" ref="P319">IFERROR(INDEX($A$171:$B$270,MATCH(LARGE(($B$171:$B$270=P$273)*1/ROW($A$171:$A$270),ROWS($A$274:$A319)),1/ROW($A$171:$A$270),0),COLUMNS($A$274:$A$274)),"")</f>
        <v/>
      </c>
      <c r="Q319" s="445" t="str">
        <f t="array" ref="Q319">IFERROR(INDEX($A$171:$B$270,MATCH(LARGE(($B$171:$B$270=Q$273)*1/ROW($A$171:$A$270),ROWS($A$274:$A319)),1/ROW($A$171:$A$270),0),COLUMNS($A$274:$A$274)),"")</f>
        <v/>
      </c>
      <c r="R319" s="445" t="str">
        <f t="array" ref="R319">IFERROR(INDEX($A$171:$B$270,MATCH(LARGE(($B$171:$B$270=R$273)*1/ROW($A$171:$A$270),ROWS($A$274:$A319)),1/ROW($A$171:$A$270),0),COLUMNS($A$274:$A$274)),"")</f>
        <v/>
      </c>
      <c r="S319" s="445" t="str">
        <f t="array" ref="S319">IFERROR(INDEX($A$171:$B$270,MATCH(LARGE(($B$171:$B$270=S$273)*1/ROW($A$171:$A$270),ROWS($A$274:$A319)),1/ROW($A$171:$A$270),0),COLUMNS($A$274:$A$274)),"")</f>
        <v/>
      </c>
      <c r="T319" s="445" t="str">
        <f t="array" ref="T319">IFERROR(INDEX($A$171:$B$270,MATCH(LARGE(($B$171:$B$270=T$273)*1/ROW($A$171:$A$270),ROWS($A$274:$A319)),1/ROW($A$171:$A$270),0),COLUMNS($A$274:$A$274)),"")</f>
        <v/>
      </c>
      <c r="U319" s="445" t="str">
        <f t="array" ref="U319">IFERROR(INDEX($A$171:$B$270,MATCH(LARGE(($B$171:$B$270=U$273)*1/ROW($A$171:$A$270),ROWS($A$274:$A319)),1/ROW($A$171:$A$270),0),COLUMNS($A$274:$A$274)),"")</f>
        <v/>
      </c>
      <c r="V319" s="453" t="str">
        <f t="array" ref="V319">IFERROR(INDEX($A$171:$B$270,MATCH(LARGE(($B$171:$B$270=V$273)*1/ROW($A$171:$A$270),ROWS($A$274:$A319)),1/ROW($A$171:$A$270),0),COLUMNS($A$274:$A$274)),"")</f>
        <v/>
      </c>
      <c r="W319" s="445" t="str">
        <f t="array" ref="W319">IFERROR(INDEX($A$171:$B$270,MATCH(LARGE(($B$171:$B$270=W$273)*1/ROW($A$171:$A$270),ROWS($A$274:$A319)),1/ROW($A$171:$A$270),0),COLUMNS($A$274:$A$274)),"")</f>
        <v/>
      </c>
      <c r="X319" s="445" t="str">
        <f t="array" ref="X319">IFERROR(INDEX($A$171:$B$270,MATCH(LARGE(($B$171:$B$270=X$273)*1/ROW($A$171:$A$270),ROWS($A$274:$A319)),1/ROW($A$171:$A$270),0),COLUMNS($A$274:$A$274)),"")</f>
        <v/>
      </c>
      <c r="Y319" s="445" t="str">
        <f t="array" ref="Y319">IFERROR(INDEX($A$171:$B$270,MATCH(LARGE(($B$171:$B$270=Y$273)*1/ROW($A$171:$A$270),ROWS($A$274:$A319)),1/ROW($A$171:$A$270),0),COLUMNS($A$274:$A$274)),"")</f>
        <v/>
      </c>
      <c r="Z319" s="445" t="str">
        <f t="array" ref="Z319">IFERROR(INDEX($A$171:$B$270,MATCH(LARGE(($B$171:$B$270=Z$273)*1/ROW($A$171:$A$270),ROWS($A$274:$A319)),1/ROW($A$171:$A$270),0),COLUMNS($A$274:$A$274)),"")</f>
        <v/>
      </c>
      <c r="AA319" s="445" t="str">
        <f t="array" ref="AA319">IFERROR(INDEX($A$171:$B$270,MATCH(LARGE(($B$171:$B$270=AA$273)*1/ROW($A$171:$A$270),ROWS($A$274:$A319)),1/ROW($A$171:$A$270),0),COLUMNS($A$274:$A$274)),"")</f>
        <v/>
      </c>
      <c r="AB319" s="445" t="str">
        <f t="array" ref="AB319">IFERROR(INDEX($A$171:$B$270,MATCH(LARGE(($B$171:$B$270=AB$273)*1/ROW($A$171:$A$270),ROWS($A$274:$A319)),1/ROW($A$171:$A$270),0),COLUMNS($A$274:$A$274)),"")</f>
        <v/>
      </c>
      <c r="AC319" s="445" t="str">
        <f t="array" ref="AC319">IFERROR(INDEX($A$171:$B$270,MATCH(LARGE(($B$171:$B$270=AC$273)*1/ROW($A$171:$A$270),ROWS($A$274:$A319)),1/ROW($A$171:$A$270),0),COLUMNS($A$274:$A$274)),"")</f>
        <v/>
      </c>
      <c r="AD319" s="445" t="str">
        <f t="array" ref="AD319">IFERROR(INDEX($A$171:$B$270,MATCH(LARGE(($B$171:$B$270=AD$273)*1/ROW($A$171:$A$270),ROWS($A$274:$A319)),1/ROW($A$171:$A$270),0),COLUMNS($A$274:$A$274)),"")</f>
        <v/>
      </c>
      <c r="AE319" s="445" t="str">
        <f t="array" ref="AE319">IFERROR(INDEX($A$171:$B$270,MATCH(LARGE(($B$171:$B$270=AE$273)*1/ROW($A$171:$A$270),ROWS($A$274:$A319)),1/ROW($A$171:$A$270),0),COLUMNS($A$274:$A$274)),"")</f>
        <v/>
      </c>
      <c r="AF319" s="445" t="str">
        <f t="array" ref="AF319">IFERROR(INDEX($A$171:$B$270,MATCH(LARGE(($B$171:$B$270=AF$273)*1/ROW($A$171:$A$270),ROWS($A$274:$A319)),1/ROW($A$171:$A$270),0),COLUMNS($A$274:$A$274)),"")</f>
        <v/>
      </c>
      <c r="AG319" s="454" t="str">
        <f t="array" ref="AG319">IFERROR(INDEX($A$171:$B$270,MATCH(LARGE(($B$171:$B$270=AG$273)*1/ROW($A$171:$A$270),ROWS($A$274:$A319)),1/ROW($A$171:$A$270),0),COLUMNS($A$274:$A$274)),"")</f>
        <v/>
      </c>
      <c r="AH319" s="445" t="str">
        <f t="array" ref="AH319">IFERROR(INDEX($A$171:$F$270,MATCH(LARGE(($D$171:$D$270=AH$273)*1/ROW($A$171:$A$270),ROWS($A$274:$A319)),1/ROW($A$171:$A$270),0),COLUMNS($A$274:$A$274)),"")</f>
        <v/>
      </c>
      <c r="AI319" s="445" t="str">
        <f t="array" ref="AI319">IFERROR(INDEX($A$171:$F$270,MATCH(LARGE(($D$171:$D$270=AI$273)*1/ROW($A$171:$A$270),ROWS($A$274:$A319)),1/ROW($A$171:$A$270),0),COLUMNS($A$274:$A$274)),"")</f>
        <v/>
      </c>
      <c r="AJ319" s="445" t="str">
        <f t="array" ref="AJ319">IFERROR(INDEX($A$171:$F$270,MATCH(LARGE(($D$171:$D$270=AJ$273)*1/ROW($A$171:$A$270),ROWS($A$274:$A319)),1/ROW($A$171:$A$270),0),COLUMNS($A$274:$A$274)),"")</f>
        <v/>
      </c>
      <c r="AK319" s="445" t="str">
        <f t="array" ref="AK319">IFERROR(INDEX($A$171:$F$270,MATCH(LARGE(($E$171:$E$270=AK$273)*1/ROW($A$171:$A$270),ROWS($A$274:$A319)),1/ROW($A$171:$A$270),0),COLUMNS($A$274:$A$274)),"")</f>
        <v/>
      </c>
      <c r="AL319" s="445" t="str">
        <f t="array" ref="AL319">IFERROR(INDEX($A$171:$F$270,MATCH(LARGE(($E$171:$E$270=AL$273)*1/ROW($A$171:$A$270),ROWS($A$274:$A319)),1/ROW($A$171:$A$270),0),COLUMNS($A$274:$A$274)),"")</f>
        <v/>
      </c>
      <c r="AM319" s="445" t="str">
        <f t="array" ref="AM319">IFERROR(INDEX($A$171:$F$270,MATCH(LARGE(($E$171:$E$270=AM$273)*1/ROW($A$171:$A$270),ROWS($A$274:$A319)),1/ROW($A$171:$A$270),0),COLUMNS($A$274:$A$274)),"")</f>
        <v/>
      </c>
      <c r="AN319" s="445" t="str">
        <f t="array" ref="AN319">IFERROR(INDEX($A$171:$F$270,MATCH(LARGE(($F$171:$F$270=AN$273)*1/ROW($A$171:$A$270),ROWS($A$274:$A319)),1/ROW($A$171:$A$270),0),COLUMNS($A$274:$A$274)),"")</f>
        <v/>
      </c>
      <c r="AO319" s="445" t="str">
        <f t="array" ref="AO319">IFERROR(INDEX($A$171:$F$270,MATCH(LARGE(($F$171:$F$270=AO$273)*1/ROW($A$171:$A$270),ROWS($A$274:$A319)),1/ROW($A$171:$A$270),0),COLUMNS($A$274:$A$274)),"")</f>
        <v/>
      </c>
      <c r="AP319" s="445" t="str">
        <f t="array" ref="AP319">IFERROR(INDEX($A$171:$F$270,MATCH(LARGE(($F$171:$F$270=AP$273)*1/ROW($A$171:$A$270),ROWS($A$274:$A319)),1/ROW($A$171:$A$270),0),COLUMNS($A$274:$A$274)),"")</f>
        <v/>
      </c>
      <c r="AQ319" s="445" t="str">
        <f t="array" ref="AQ319">IFERROR(INDEX($A$171:$F$270,MATCH(LARGE(($F$171:$F$270=AQ$273)*1/ROW($A$171:$A$270),ROWS($A$274:$A319)),1/ROW($A$171:$A$270),0),COLUMNS($A$274:$A$274)),"")</f>
        <v/>
      </c>
      <c r="AR319" s="445" t="str">
        <f t="array" ref="AR319">IFERROR(INDEX($A$171:$B$270,MATCH(LARGE(($B$171:$B$270=AR$273)*1/ROW($A$171:$A$270),ROWS($A$274:$A319)),1/ROW($A$171:$A$270),0),COLUMNS($A$274:$A$274)),"")</f>
        <v/>
      </c>
      <c r="AS319" s="445" t="str">
        <f t="shared" si="94"/>
        <v/>
      </c>
      <c r="AT319" s="445" t="str">
        <f t="shared" si="95"/>
        <v/>
      </c>
      <c r="AU319" s="445" t="str">
        <f t="shared" si="96"/>
        <v/>
      </c>
      <c r="BE319" s="435"/>
      <c r="BK319" s="50"/>
      <c r="BM319" s="118"/>
      <c r="EE319" s="435"/>
    </row>
    <row r="320" spans="1:135" hidden="1">
      <c r="A320" s="445" t="str">
        <f t="array" ref="A320">IFERROR(INDEX($A$171:$B$270,MATCH(LARGE(($B$171:$B$270=A$273)*1/ROW($A$171:$A$270),ROWS($A$274:$A320)),1/ROW($A$171:$A$270),0),COLUMNS($A$274:$A$274)),"")</f>
        <v/>
      </c>
      <c r="B320" s="445" t="str">
        <f t="array" ref="B320">IFERROR(INDEX($A$171:$B$270,MATCH(LARGE(($B$171:$B$270=B$273)*1/ROW($A$171:$A$270),ROWS($A$274:$A320)),1/ROW($A$171:$A$270),0),COLUMNS($A$274:$A$274)),"")</f>
        <v/>
      </c>
      <c r="C320" s="444" t="str">
        <f t="array" ref="C320">IFERROR(INDEX($A$171:$B$270,MATCH(LARGE(($B$171:$B$270=C$273)*1/ROW($A$171:$A$270),ROWS($A$274:$A320)),1/ROW($A$171:$A$270),0),COLUMNS($A$274:$A$274)),"")</f>
        <v/>
      </c>
      <c r="D320" s="445" t="str">
        <f t="array" ref="D320">IFERROR(INDEX($A$171:$B$270,MATCH(LARGE(($B$171:$B$270=D$273)*1/ROW($A$171:$A$270),ROWS($A$274:$A320)),1/ROW($A$171:$A$270),0),COLUMNS($A$274:$A$274)),"")</f>
        <v/>
      </c>
      <c r="E320" s="445" t="str">
        <f t="array" ref="E320">IFERROR(INDEX($A$171:$B$270,MATCH(LARGE(($B$171:$B$270=E$273)*1/ROW($A$171:$A$270),ROWS($A$274:$A320)),1/ROW($A$171:$A$270),0),COLUMNS($A$274:$A$274)),"")</f>
        <v/>
      </c>
      <c r="F320" s="445" t="str">
        <f t="array" ref="F320">IFERROR(INDEX($A$171:$B$270,MATCH(LARGE(($B$171:$B$270=F$273)*1/ROW($A$171:$A$270),ROWS($A$274:$A320)),1/ROW($A$171:$A$270),0),COLUMNS($A$274:$A$274)),"")</f>
        <v/>
      </c>
      <c r="G320" s="445" t="str">
        <f t="array" ref="G320">IFERROR(INDEX($A$171:$B$270,MATCH(LARGE(($B$171:$B$270=G$273)*1/ROW($A$171:$A$270),ROWS($A$274:$A320)),1/ROW($A$171:$A$270),0),COLUMNS($A$274:$A$274)),"")</f>
        <v/>
      </c>
      <c r="H320" s="445" t="str">
        <f t="array" ref="H320">IFERROR(INDEX($A$171:$B$270,MATCH(LARGE(($B$171:$B$270=H$273)*1/ROW($A$171:$A$270),ROWS($A$274:$A320)),1/ROW($A$171:$A$270),0),COLUMNS($A$274:$A$274)),"")</f>
        <v/>
      </c>
      <c r="I320" s="445" t="str">
        <f t="array" ref="I320">IFERROR(INDEX($A$171:$B$270,MATCH(LARGE(($B$171:$B$270=I$273)*1/ROW($A$171:$A$270),ROWS($A$274:$A320)),1/ROW($A$171:$A$270),0),COLUMNS($A$274:$A$274)),"")</f>
        <v/>
      </c>
      <c r="J320" s="445" t="str">
        <f t="array" ref="J320">IFERROR(INDEX($A$171:$B$270,MATCH(LARGE(($B$171:$B$270=J$273)*1/ROW($A$171:$A$270),ROWS($A$274:$A320)),1/ROW($A$171:$A$270),0),COLUMNS($A$274:$A$274)),"")</f>
        <v/>
      </c>
      <c r="K320" s="445" t="str">
        <f t="array" ref="K320">IFERROR(INDEX($A$171:$B$270,MATCH(LARGE(($B$171:$B$270=K$273)*1/ROW($A$171:$A$270),ROWS($A$274:$A320)),1/ROW($A$171:$A$270),0),COLUMNS($A$274:$A$274)),"")</f>
        <v/>
      </c>
      <c r="L320" s="445" t="str">
        <f t="array" ref="L320">IFERROR(INDEX($A$171:$B$270,MATCH(LARGE(($B$171:$B$270=L$273)*1/ROW($A$171:$A$270),ROWS($A$274:$A320)),1/ROW($A$171:$A$270),0),COLUMNS($A$274:$A$274)),"")</f>
        <v/>
      </c>
      <c r="M320" s="445" t="str">
        <f t="array" ref="M320">IFERROR(INDEX($A$171:$B$270,MATCH(LARGE(($B$171:$B$270=M$273)*1/ROW($A$171:$A$270),ROWS($A$274:$A320)),1/ROW($A$171:$A$270),0),COLUMNS($A$274:$A$274)),"")</f>
        <v/>
      </c>
      <c r="N320" s="445" t="str">
        <f t="array" ref="N320">IFERROR(INDEX($A$171:$B$270,MATCH(LARGE(($B$171:$B$270=N$273)*1/ROW($A$171:$A$270),ROWS($A$274:$A320)),1/ROW($A$171:$A$270),0),COLUMNS($A$274:$A$274)),"")</f>
        <v/>
      </c>
      <c r="O320" s="445" t="str">
        <f t="array" ref="O320">IFERROR(INDEX($A$171:$B$270,MATCH(LARGE(($B$171:$B$270=O$273)*1/ROW($A$171:$A$270),ROWS($A$274:$A320)),1/ROW($A$171:$A$270),0),COLUMNS($A$274:$A$274)),"")</f>
        <v/>
      </c>
      <c r="P320" s="445" t="str">
        <f t="array" ref="P320">IFERROR(INDEX($A$171:$B$270,MATCH(LARGE(($B$171:$B$270=P$273)*1/ROW($A$171:$A$270),ROWS($A$274:$A320)),1/ROW($A$171:$A$270),0),COLUMNS($A$274:$A$274)),"")</f>
        <v/>
      </c>
      <c r="Q320" s="445" t="str">
        <f t="array" ref="Q320">IFERROR(INDEX($A$171:$B$270,MATCH(LARGE(($B$171:$B$270=Q$273)*1/ROW($A$171:$A$270),ROWS($A$274:$A320)),1/ROW($A$171:$A$270),0),COLUMNS($A$274:$A$274)),"")</f>
        <v/>
      </c>
      <c r="R320" s="445" t="str">
        <f t="array" ref="R320">IFERROR(INDEX($A$171:$B$270,MATCH(LARGE(($B$171:$B$270=R$273)*1/ROW($A$171:$A$270),ROWS($A$274:$A320)),1/ROW($A$171:$A$270),0),COLUMNS($A$274:$A$274)),"")</f>
        <v/>
      </c>
      <c r="S320" s="445" t="str">
        <f t="array" ref="S320">IFERROR(INDEX($A$171:$B$270,MATCH(LARGE(($B$171:$B$270=S$273)*1/ROW($A$171:$A$270),ROWS($A$274:$A320)),1/ROW($A$171:$A$270),0),COLUMNS($A$274:$A$274)),"")</f>
        <v/>
      </c>
      <c r="T320" s="445" t="str">
        <f t="array" ref="T320">IFERROR(INDEX($A$171:$B$270,MATCH(LARGE(($B$171:$B$270=T$273)*1/ROW($A$171:$A$270),ROWS($A$274:$A320)),1/ROW($A$171:$A$270),0),COLUMNS($A$274:$A$274)),"")</f>
        <v/>
      </c>
      <c r="U320" s="445" t="str">
        <f t="array" ref="U320">IFERROR(INDEX($A$171:$B$270,MATCH(LARGE(($B$171:$B$270=U$273)*1/ROW($A$171:$A$270),ROWS($A$274:$A320)),1/ROW($A$171:$A$270),0),COLUMNS($A$274:$A$274)),"")</f>
        <v/>
      </c>
      <c r="V320" s="453" t="str">
        <f t="array" ref="V320">IFERROR(INDEX($A$171:$B$270,MATCH(LARGE(($B$171:$B$270=V$273)*1/ROW($A$171:$A$270),ROWS($A$274:$A320)),1/ROW($A$171:$A$270),0),COLUMNS($A$274:$A$274)),"")</f>
        <v/>
      </c>
      <c r="W320" s="445" t="str">
        <f t="array" ref="W320">IFERROR(INDEX($A$171:$B$270,MATCH(LARGE(($B$171:$B$270=W$273)*1/ROW($A$171:$A$270),ROWS($A$274:$A320)),1/ROW($A$171:$A$270),0),COLUMNS($A$274:$A$274)),"")</f>
        <v/>
      </c>
      <c r="X320" s="445" t="str">
        <f t="array" ref="X320">IFERROR(INDEX($A$171:$B$270,MATCH(LARGE(($B$171:$B$270=X$273)*1/ROW($A$171:$A$270),ROWS($A$274:$A320)),1/ROW($A$171:$A$270),0),COLUMNS($A$274:$A$274)),"")</f>
        <v/>
      </c>
      <c r="Y320" s="445" t="str">
        <f t="array" ref="Y320">IFERROR(INDEX($A$171:$B$270,MATCH(LARGE(($B$171:$B$270=Y$273)*1/ROW($A$171:$A$270),ROWS($A$274:$A320)),1/ROW($A$171:$A$270),0),COLUMNS($A$274:$A$274)),"")</f>
        <v/>
      </c>
      <c r="Z320" s="445" t="str">
        <f t="array" ref="Z320">IFERROR(INDEX($A$171:$B$270,MATCH(LARGE(($B$171:$B$270=Z$273)*1/ROW($A$171:$A$270),ROWS($A$274:$A320)),1/ROW($A$171:$A$270),0),COLUMNS($A$274:$A$274)),"")</f>
        <v/>
      </c>
      <c r="AA320" s="445" t="str">
        <f t="array" ref="AA320">IFERROR(INDEX($A$171:$B$270,MATCH(LARGE(($B$171:$B$270=AA$273)*1/ROW($A$171:$A$270),ROWS($A$274:$A320)),1/ROW($A$171:$A$270),0),COLUMNS($A$274:$A$274)),"")</f>
        <v/>
      </c>
      <c r="AB320" s="445" t="str">
        <f t="array" ref="AB320">IFERROR(INDEX($A$171:$B$270,MATCH(LARGE(($B$171:$B$270=AB$273)*1/ROW($A$171:$A$270),ROWS($A$274:$A320)),1/ROW($A$171:$A$270),0),COLUMNS($A$274:$A$274)),"")</f>
        <v/>
      </c>
      <c r="AC320" s="445" t="str">
        <f t="array" ref="AC320">IFERROR(INDEX($A$171:$B$270,MATCH(LARGE(($B$171:$B$270=AC$273)*1/ROW($A$171:$A$270),ROWS($A$274:$A320)),1/ROW($A$171:$A$270),0),COLUMNS($A$274:$A$274)),"")</f>
        <v/>
      </c>
      <c r="AD320" s="445" t="str">
        <f t="array" ref="AD320">IFERROR(INDEX($A$171:$B$270,MATCH(LARGE(($B$171:$B$270=AD$273)*1/ROW($A$171:$A$270),ROWS($A$274:$A320)),1/ROW($A$171:$A$270),0),COLUMNS($A$274:$A$274)),"")</f>
        <v/>
      </c>
      <c r="AE320" s="445" t="str">
        <f t="array" ref="AE320">IFERROR(INDEX($A$171:$B$270,MATCH(LARGE(($B$171:$B$270=AE$273)*1/ROW($A$171:$A$270),ROWS($A$274:$A320)),1/ROW($A$171:$A$270),0),COLUMNS($A$274:$A$274)),"")</f>
        <v/>
      </c>
      <c r="AF320" s="445" t="str">
        <f t="array" ref="AF320">IFERROR(INDEX($A$171:$B$270,MATCH(LARGE(($B$171:$B$270=AF$273)*1/ROW($A$171:$A$270),ROWS($A$274:$A320)),1/ROW($A$171:$A$270),0),COLUMNS($A$274:$A$274)),"")</f>
        <v/>
      </c>
      <c r="AG320" s="454" t="str">
        <f t="array" ref="AG320">IFERROR(INDEX($A$171:$B$270,MATCH(LARGE(($B$171:$B$270=AG$273)*1/ROW($A$171:$A$270),ROWS($A$274:$A320)),1/ROW($A$171:$A$270),0),COLUMNS($A$274:$A$274)),"")</f>
        <v/>
      </c>
      <c r="AH320" s="445" t="str">
        <f t="array" ref="AH320">IFERROR(INDEX($A$171:$F$270,MATCH(LARGE(($D$171:$D$270=AH$273)*1/ROW($A$171:$A$270),ROWS($A$274:$A320)),1/ROW($A$171:$A$270),0),COLUMNS($A$274:$A$274)),"")</f>
        <v/>
      </c>
      <c r="AI320" s="445" t="str">
        <f t="array" ref="AI320">IFERROR(INDEX($A$171:$F$270,MATCH(LARGE(($D$171:$D$270=AI$273)*1/ROW($A$171:$A$270),ROWS($A$274:$A320)),1/ROW($A$171:$A$270),0),COLUMNS($A$274:$A$274)),"")</f>
        <v/>
      </c>
      <c r="AJ320" s="445" t="str">
        <f t="array" ref="AJ320">IFERROR(INDEX($A$171:$F$270,MATCH(LARGE(($D$171:$D$270=AJ$273)*1/ROW($A$171:$A$270),ROWS($A$274:$A320)),1/ROW($A$171:$A$270),0),COLUMNS($A$274:$A$274)),"")</f>
        <v/>
      </c>
      <c r="AK320" s="445" t="str">
        <f t="array" ref="AK320">IFERROR(INDEX($A$171:$F$270,MATCH(LARGE(($E$171:$E$270=AK$273)*1/ROW($A$171:$A$270),ROWS($A$274:$A320)),1/ROW($A$171:$A$270),0),COLUMNS($A$274:$A$274)),"")</f>
        <v/>
      </c>
      <c r="AL320" s="445" t="str">
        <f t="array" ref="AL320">IFERROR(INDEX($A$171:$F$270,MATCH(LARGE(($E$171:$E$270=AL$273)*1/ROW($A$171:$A$270),ROWS($A$274:$A320)),1/ROW($A$171:$A$270),0),COLUMNS($A$274:$A$274)),"")</f>
        <v/>
      </c>
      <c r="AM320" s="445" t="str">
        <f t="array" ref="AM320">IFERROR(INDEX($A$171:$F$270,MATCH(LARGE(($E$171:$E$270=AM$273)*1/ROW($A$171:$A$270),ROWS($A$274:$A320)),1/ROW($A$171:$A$270),0),COLUMNS($A$274:$A$274)),"")</f>
        <v/>
      </c>
      <c r="AN320" s="445" t="str">
        <f t="array" ref="AN320">IFERROR(INDEX($A$171:$F$270,MATCH(LARGE(($F$171:$F$270=AN$273)*1/ROW($A$171:$A$270),ROWS($A$274:$A320)),1/ROW($A$171:$A$270),0),COLUMNS($A$274:$A$274)),"")</f>
        <v/>
      </c>
      <c r="AO320" s="445" t="str">
        <f t="array" ref="AO320">IFERROR(INDEX($A$171:$F$270,MATCH(LARGE(($F$171:$F$270=AO$273)*1/ROW($A$171:$A$270),ROWS($A$274:$A320)),1/ROW($A$171:$A$270),0),COLUMNS($A$274:$A$274)),"")</f>
        <v/>
      </c>
      <c r="AP320" s="445" t="str">
        <f t="array" ref="AP320">IFERROR(INDEX($A$171:$F$270,MATCH(LARGE(($F$171:$F$270=AP$273)*1/ROW($A$171:$A$270),ROWS($A$274:$A320)),1/ROW($A$171:$A$270),0),COLUMNS($A$274:$A$274)),"")</f>
        <v/>
      </c>
      <c r="AQ320" s="445" t="str">
        <f t="array" ref="AQ320">IFERROR(INDEX($A$171:$F$270,MATCH(LARGE(($F$171:$F$270=AQ$273)*1/ROW($A$171:$A$270),ROWS($A$274:$A320)),1/ROW($A$171:$A$270),0),COLUMNS($A$274:$A$274)),"")</f>
        <v/>
      </c>
      <c r="AR320" s="445" t="str">
        <f t="array" ref="AR320">IFERROR(INDEX($A$171:$B$270,MATCH(LARGE(($B$171:$B$270=AR$273)*1/ROW($A$171:$A$270),ROWS($A$274:$A320)),1/ROW($A$171:$A$270),0),COLUMNS($A$274:$A$274)),"")</f>
        <v/>
      </c>
      <c r="AS320" s="445" t="str">
        <f t="shared" si="94"/>
        <v/>
      </c>
      <c r="AT320" s="445" t="str">
        <f t="shared" si="95"/>
        <v/>
      </c>
      <c r="AU320" s="445" t="str">
        <f t="shared" si="96"/>
        <v/>
      </c>
      <c r="BE320" s="435"/>
      <c r="BK320" s="50"/>
      <c r="BM320" s="118"/>
      <c r="EE320" s="435"/>
    </row>
    <row r="321" spans="1:135" hidden="1">
      <c r="A321" s="445" t="str">
        <f t="array" ref="A321">IFERROR(INDEX($A$171:$B$270,MATCH(LARGE(($B$171:$B$270=A$273)*1/ROW($A$171:$A$270),ROWS($A$274:$A321)),1/ROW($A$171:$A$270),0),COLUMNS($A$274:$A$274)),"")</f>
        <v/>
      </c>
      <c r="B321" s="445" t="str">
        <f t="array" ref="B321">IFERROR(INDEX($A$171:$B$270,MATCH(LARGE(($B$171:$B$270=B$273)*1/ROW($A$171:$A$270),ROWS($A$274:$A321)),1/ROW($A$171:$A$270),0),COLUMNS($A$274:$A$274)),"")</f>
        <v/>
      </c>
      <c r="C321" s="444" t="str">
        <f t="array" ref="C321">IFERROR(INDEX($A$171:$B$270,MATCH(LARGE(($B$171:$B$270=C$273)*1/ROW($A$171:$A$270),ROWS($A$274:$A321)),1/ROW($A$171:$A$270),0),COLUMNS($A$274:$A$274)),"")</f>
        <v/>
      </c>
      <c r="D321" s="445" t="str">
        <f t="array" ref="D321">IFERROR(INDEX($A$171:$B$270,MATCH(LARGE(($B$171:$B$270=D$273)*1/ROW($A$171:$A$270),ROWS($A$274:$A321)),1/ROW($A$171:$A$270),0),COLUMNS($A$274:$A$274)),"")</f>
        <v/>
      </c>
      <c r="E321" s="445" t="str">
        <f t="array" ref="E321">IFERROR(INDEX($A$171:$B$270,MATCH(LARGE(($B$171:$B$270=E$273)*1/ROW($A$171:$A$270),ROWS($A$274:$A321)),1/ROW($A$171:$A$270),0),COLUMNS($A$274:$A$274)),"")</f>
        <v/>
      </c>
      <c r="F321" s="445" t="str">
        <f t="array" ref="F321">IFERROR(INDEX($A$171:$B$270,MATCH(LARGE(($B$171:$B$270=F$273)*1/ROW($A$171:$A$270),ROWS($A$274:$A321)),1/ROW($A$171:$A$270),0),COLUMNS($A$274:$A$274)),"")</f>
        <v/>
      </c>
      <c r="G321" s="445" t="str">
        <f t="array" ref="G321">IFERROR(INDEX($A$171:$B$270,MATCH(LARGE(($B$171:$B$270=G$273)*1/ROW($A$171:$A$270),ROWS($A$274:$A321)),1/ROW($A$171:$A$270),0),COLUMNS($A$274:$A$274)),"")</f>
        <v/>
      </c>
      <c r="H321" s="445" t="str">
        <f t="array" ref="H321">IFERROR(INDEX($A$171:$B$270,MATCH(LARGE(($B$171:$B$270=H$273)*1/ROW($A$171:$A$270),ROWS($A$274:$A321)),1/ROW($A$171:$A$270),0),COLUMNS($A$274:$A$274)),"")</f>
        <v/>
      </c>
      <c r="I321" s="445" t="str">
        <f t="array" ref="I321">IFERROR(INDEX($A$171:$B$270,MATCH(LARGE(($B$171:$B$270=I$273)*1/ROW($A$171:$A$270),ROWS($A$274:$A321)),1/ROW($A$171:$A$270),0),COLUMNS($A$274:$A$274)),"")</f>
        <v/>
      </c>
      <c r="J321" s="445" t="str">
        <f t="array" ref="J321">IFERROR(INDEX($A$171:$B$270,MATCH(LARGE(($B$171:$B$270=J$273)*1/ROW($A$171:$A$270),ROWS($A$274:$A321)),1/ROW($A$171:$A$270),0),COLUMNS($A$274:$A$274)),"")</f>
        <v/>
      </c>
      <c r="K321" s="445" t="str">
        <f t="array" ref="K321">IFERROR(INDEX($A$171:$B$270,MATCH(LARGE(($B$171:$B$270=K$273)*1/ROW($A$171:$A$270),ROWS($A$274:$A321)),1/ROW($A$171:$A$270),0),COLUMNS($A$274:$A$274)),"")</f>
        <v/>
      </c>
      <c r="L321" s="445" t="str">
        <f t="array" ref="L321">IFERROR(INDEX($A$171:$B$270,MATCH(LARGE(($B$171:$B$270=L$273)*1/ROW($A$171:$A$270),ROWS($A$274:$A321)),1/ROW($A$171:$A$270),0),COLUMNS($A$274:$A$274)),"")</f>
        <v/>
      </c>
      <c r="M321" s="445" t="str">
        <f t="array" ref="M321">IFERROR(INDEX($A$171:$B$270,MATCH(LARGE(($B$171:$B$270=M$273)*1/ROW($A$171:$A$270),ROWS($A$274:$A321)),1/ROW($A$171:$A$270),0),COLUMNS($A$274:$A$274)),"")</f>
        <v/>
      </c>
      <c r="N321" s="445" t="str">
        <f t="array" ref="N321">IFERROR(INDEX($A$171:$B$270,MATCH(LARGE(($B$171:$B$270=N$273)*1/ROW($A$171:$A$270),ROWS($A$274:$A321)),1/ROW($A$171:$A$270),0),COLUMNS($A$274:$A$274)),"")</f>
        <v/>
      </c>
      <c r="O321" s="445" t="str">
        <f t="array" ref="O321">IFERROR(INDEX($A$171:$B$270,MATCH(LARGE(($B$171:$B$270=O$273)*1/ROW($A$171:$A$270),ROWS($A$274:$A321)),1/ROW($A$171:$A$270),0),COLUMNS($A$274:$A$274)),"")</f>
        <v/>
      </c>
      <c r="P321" s="445" t="str">
        <f t="array" ref="P321">IFERROR(INDEX($A$171:$B$270,MATCH(LARGE(($B$171:$B$270=P$273)*1/ROW($A$171:$A$270),ROWS($A$274:$A321)),1/ROW($A$171:$A$270),0),COLUMNS($A$274:$A$274)),"")</f>
        <v/>
      </c>
      <c r="Q321" s="445" t="str">
        <f t="array" ref="Q321">IFERROR(INDEX($A$171:$B$270,MATCH(LARGE(($B$171:$B$270=Q$273)*1/ROW($A$171:$A$270),ROWS($A$274:$A321)),1/ROW($A$171:$A$270),0),COLUMNS($A$274:$A$274)),"")</f>
        <v/>
      </c>
      <c r="R321" s="445" t="str">
        <f t="array" ref="R321">IFERROR(INDEX($A$171:$B$270,MATCH(LARGE(($B$171:$B$270=R$273)*1/ROW($A$171:$A$270),ROWS($A$274:$A321)),1/ROW($A$171:$A$270),0),COLUMNS($A$274:$A$274)),"")</f>
        <v/>
      </c>
      <c r="S321" s="445" t="str">
        <f t="array" ref="S321">IFERROR(INDEX($A$171:$B$270,MATCH(LARGE(($B$171:$B$270=S$273)*1/ROW($A$171:$A$270),ROWS($A$274:$A321)),1/ROW($A$171:$A$270),0),COLUMNS($A$274:$A$274)),"")</f>
        <v/>
      </c>
      <c r="T321" s="445" t="str">
        <f t="array" ref="T321">IFERROR(INDEX($A$171:$B$270,MATCH(LARGE(($B$171:$B$270=T$273)*1/ROW($A$171:$A$270),ROWS($A$274:$A321)),1/ROW($A$171:$A$270),0),COLUMNS($A$274:$A$274)),"")</f>
        <v/>
      </c>
      <c r="U321" s="445" t="str">
        <f t="array" ref="U321">IFERROR(INDEX($A$171:$B$270,MATCH(LARGE(($B$171:$B$270=U$273)*1/ROW($A$171:$A$270),ROWS($A$274:$A321)),1/ROW($A$171:$A$270),0),COLUMNS($A$274:$A$274)),"")</f>
        <v/>
      </c>
      <c r="V321" s="453" t="str">
        <f t="array" ref="V321">IFERROR(INDEX($A$171:$B$270,MATCH(LARGE(($B$171:$B$270=V$273)*1/ROW($A$171:$A$270),ROWS($A$274:$A321)),1/ROW($A$171:$A$270),0),COLUMNS($A$274:$A$274)),"")</f>
        <v/>
      </c>
      <c r="W321" s="445" t="str">
        <f t="array" ref="W321">IFERROR(INDEX($A$171:$B$270,MATCH(LARGE(($B$171:$B$270=W$273)*1/ROW($A$171:$A$270),ROWS($A$274:$A321)),1/ROW($A$171:$A$270),0),COLUMNS($A$274:$A$274)),"")</f>
        <v/>
      </c>
      <c r="X321" s="445" t="str">
        <f t="array" ref="X321">IFERROR(INDEX($A$171:$B$270,MATCH(LARGE(($B$171:$B$270=X$273)*1/ROW($A$171:$A$270),ROWS($A$274:$A321)),1/ROW($A$171:$A$270),0),COLUMNS($A$274:$A$274)),"")</f>
        <v/>
      </c>
      <c r="Y321" s="445" t="str">
        <f t="array" ref="Y321">IFERROR(INDEX($A$171:$B$270,MATCH(LARGE(($B$171:$B$270=Y$273)*1/ROW($A$171:$A$270),ROWS($A$274:$A321)),1/ROW($A$171:$A$270),0),COLUMNS($A$274:$A$274)),"")</f>
        <v/>
      </c>
      <c r="Z321" s="445" t="str">
        <f t="array" ref="Z321">IFERROR(INDEX($A$171:$B$270,MATCH(LARGE(($B$171:$B$270=Z$273)*1/ROW($A$171:$A$270),ROWS($A$274:$A321)),1/ROW($A$171:$A$270),0),COLUMNS($A$274:$A$274)),"")</f>
        <v/>
      </c>
      <c r="AA321" s="445" t="str">
        <f t="array" ref="AA321">IFERROR(INDEX($A$171:$B$270,MATCH(LARGE(($B$171:$B$270=AA$273)*1/ROW($A$171:$A$270),ROWS($A$274:$A321)),1/ROW($A$171:$A$270),0),COLUMNS($A$274:$A$274)),"")</f>
        <v/>
      </c>
      <c r="AB321" s="445" t="str">
        <f t="array" ref="AB321">IFERROR(INDEX($A$171:$B$270,MATCH(LARGE(($B$171:$B$270=AB$273)*1/ROW($A$171:$A$270),ROWS($A$274:$A321)),1/ROW($A$171:$A$270),0),COLUMNS($A$274:$A$274)),"")</f>
        <v/>
      </c>
      <c r="AC321" s="445" t="str">
        <f t="array" ref="AC321">IFERROR(INDEX($A$171:$B$270,MATCH(LARGE(($B$171:$B$270=AC$273)*1/ROW($A$171:$A$270),ROWS($A$274:$A321)),1/ROW($A$171:$A$270),0),COLUMNS($A$274:$A$274)),"")</f>
        <v/>
      </c>
      <c r="AD321" s="445" t="str">
        <f t="array" ref="AD321">IFERROR(INDEX($A$171:$B$270,MATCH(LARGE(($B$171:$B$270=AD$273)*1/ROW($A$171:$A$270),ROWS($A$274:$A321)),1/ROW($A$171:$A$270),0),COLUMNS($A$274:$A$274)),"")</f>
        <v/>
      </c>
      <c r="AE321" s="445" t="str">
        <f t="array" ref="AE321">IFERROR(INDEX($A$171:$B$270,MATCH(LARGE(($B$171:$B$270=AE$273)*1/ROW($A$171:$A$270),ROWS($A$274:$A321)),1/ROW($A$171:$A$270),0),COLUMNS($A$274:$A$274)),"")</f>
        <v/>
      </c>
      <c r="AF321" s="445" t="str">
        <f t="array" ref="AF321">IFERROR(INDEX($A$171:$B$270,MATCH(LARGE(($B$171:$B$270=AF$273)*1/ROW($A$171:$A$270),ROWS($A$274:$A321)),1/ROW($A$171:$A$270),0),COLUMNS($A$274:$A$274)),"")</f>
        <v/>
      </c>
      <c r="AG321" s="454" t="str">
        <f t="array" ref="AG321">IFERROR(INDEX($A$171:$B$270,MATCH(LARGE(($B$171:$B$270=AG$273)*1/ROW($A$171:$A$270),ROWS($A$274:$A321)),1/ROW($A$171:$A$270),0),COLUMNS($A$274:$A$274)),"")</f>
        <v/>
      </c>
      <c r="AH321" s="445" t="str">
        <f t="array" ref="AH321">IFERROR(INDEX($A$171:$F$270,MATCH(LARGE(($D$171:$D$270=AH$273)*1/ROW($A$171:$A$270),ROWS($A$274:$A321)),1/ROW($A$171:$A$270),0),COLUMNS($A$274:$A$274)),"")</f>
        <v/>
      </c>
      <c r="AI321" s="445" t="str">
        <f t="array" ref="AI321">IFERROR(INDEX($A$171:$F$270,MATCH(LARGE(($D$171:$D$270=AI$273)*1/ROW($A$171:$A$270),ROWS($A$274:$A321)),1/ROW($A$171:$A$270),0),COLUMNS($A$274:$A$274)),"")</f>
        <v/>
      </c>
      <c r="AJ321" s="445" t="str">
        <f t="array" ref="AJ321">IFERROR(INDEX($A$171:$F$270,MATCH(LARGE(($D$171:$D$270=AJ$273)*1/ROW($A$171:$A$270),ROWS($A$274:$A321)),1/ROW($A$171:$A$270),0),COLUMNS($A$274:$A$274)),"")</f>
        <v/>
      </c>
      <c r="AK321" s="445" t="str">
        <f t="array" ref="AK321">IFERROR(INDEX($A$171:$F$270,MATCH(LARGE(($E$171:$E$270=AK$273)*1/ROW($A$171:$A$270),ROWS($A$274:$A321)),1/ROW($A$171:$A$270),0),COLUMNS($A$274:$A$274)),"")</f>
        <v/>
      </c>
      <c r="AL321" s="445" t="str">
        <f t="array" ref="AL321">IFERROR(INDEX($A$171:$F$270,MATCH(LARGE(($E$171:$E$270=AL$273)*1/ROW($A$171:$A$270),ROWS($A$274:$A321)),1/ROW($A$171:$A$270),0),COLUMNS($A$274:$A$274)),"")</f>
        <v/>
      </c>
      <c r="AM321" s="445" t="str">
        <f t="array" ref="AM321">IFERROR(INDEX($A$171:$F$270,MATCH(LARGE(($E$171:$E$270=AM$273)*1/ROW($A$171:$A$270),ROWS($A$274:$A321)),1/ROW($A$171:$A$270),0),COLUMNS($A$274:$A$274)),"")</f>
        <v/>
      </c>
      <c r="AN321" s="445" t="str">
        <f t="array" ref="AN321">IFERROR(INDEX($A$171:$F$270,MATCH(LARGE(($F$171:$F$270=AN$273)*1/ROW($A$171:$A$270),ROWS($A$274:$A321)),1/ROW($A$171:$A$270),0),COLUMNS($A$274:$A$274)),"")</f>
        <v/>
      </c>
      <c r="AO321" s="445" t="str">
        <f t="array" ref="AO321">IFERROR(INDEX($A$171:$F$270,MATCH(LARGE(($F$171:$F$270=AO$273)*1/ROW($A$171:$A$270),ROWS($A$274:$A321)),1/ROW($A$171:$A$270),0),COLUMNS($A$274:$A$274)),"")</f>
        <v/>
      </c>
      <c r="AP321" s="445" t="str">
        <f t="array" ref="AP321">IFERROR(INDEX($A$171:$F$270,MATCH(LARGE(($F$171:$F$270=AP$273)*1/ROW($A$171:$A$270),ROWS($A$274:$A321)),1/ROW($A$171:$A$270),0),COLUMNS($A$274:$A$274)),"")</f>
        <v/>
      </c>
      <c r="AQ321" s="445" t="str">
        <f t="array" ref="AQ321">IFERROR(INDEX($A$171:$F$270,MATCH(LARGE(($F$171:$F$270=AQ$273)*1/ROW($A$171:$A$270),ROWS($A$274:$A321)),1/ROW($A$171:$A$270),0),COLUMNS($A$274:$A$274)),"")</f>
        <v/>
      </c>
      <c r="AR321" s="445" t="str">
        <f t="array" ref="AR321">IFERROR(INDEX($A$171:$B$270,MATCH(LARGE(($B$171:$B$270=AR$273)*1/ROW($A$171:$A$270),ROWS($A$274:$A321)),1/ROW($A$171:$A$270),0),COLUMNS($A$274:$A$274)),"")</f>
        <v/>
      </c>
      <c r="AS321" s="445" t="str">
        <f t="shared" si="94"/>
        <v/>
      </c>
      <c r="AT321" s="445" t="str">
        <f t="shared" si="95"/>
        <v/>
      </c>
      <c r="AU321" s="445" t="str">
        <f t="shared" si="96"/>
        <v/>
      </c>
      <c r="BE321" s="435"/>
      <c r="BK321" s="50"/>
      <c r="BM321" s="118"/>
      <c r="EE321" s="435"/>
    </row>
    <row r="322" spans="1:135" hidden="1">
      <c r="A322" s="445" t="str">
        <f t="array" ref="A322">IFERROR(INDEX($A$171:$B$270,MATCH(LARGE(($B$171:$B$270=A$273)*1/ROW($A$171:$A$270),ROWS($A$274:$A322)),1/ROW($A$171:$A$270),0),COLUMNS($A$274:$A$274)),"")</f>
        <v/>
      </c>
      <c r="B322" s="445" t="str">
        <f t="array" ref="B322">IFERROR(INDEX($A$171:$B$270,MATCH(LARGE(($B$171:$B$270=B$273)*1/ROW($A$171:$A$270),ROWS($A$274:$A322)),1/ROW($A$171:$A$270),0),COLUMNS($A$274:$A$274)),"")</f>
        <v/>
      </c>
      <c r="C322" s="444" t="str">
        <f t="array" ref="C322">IFERROR(INDEX($A$171:$B$270,MATCH(LARGE(($B$171:$B$270=C$273)*1/ROW($A$171:$A$270),ROWS($A$274:$A322)),1/ROW($A$171:$A$270),0),COLUMNS($A$274:$A$274)),"")</f>
        <v/>
      </c>
      <c r="D322" s="445" t="str">
        <f t="array" ref="D322">IFERROR(INDEX($A$171:$B$270,MATCH(LARGE(($B$171:$B$270=D$273)*1/ROW($A$171:$A$270),ROWS($A$274:$A322)),1/ROW($A$171:$A$270),0),COLUMNS($A$274:$A$274)),"")</f>
        <v/>
      </c>
      <c r="E322" s="445" t="str">
        <f t="array" ref="E322">IFERROR(INDEX($A$171:$B$270,MATCH(LARGE(($B$171:$B$270=E$273)*1/ROW($A$171:$A$270),ROWS($A$274:$A322)),1/ROW($A$171:$A$270),0),COLUMNS($A$274:$A$274)),"")</f>
        <v/>
      </c>
      <c r="F322" s="445" t="str">
        <f t="array" ref="F322">IFERROR(INDEX($A$171:$B$270,MATCH(LARGE(($B$171:$B$270=F$273)*1/ROW($A$171:$A$270),ROWS($A$274:$A322)),1/ROW($A$171:$A$270),0),COLUMNS($A$274:$A$274)),"")</f>
        <v/>
      </c>
      <c r="G322" s="445" t="str">
        <f t="array" ref="G322">IFERROR(INDEX($A$171:$B$270,MATCH(LARGE(($B$171:$B$270=G$273)*1/ROW($A$171:$A$270),ROWS($A$274:$A322)),1/ROW($A$171:$A$270),0),COLUMNS($A$274:$A$274)),"")</f>
        <v/>
      </c>
      <c r="H322" s="445" t="str">
        <f t="array" ref="H322">IFERROR(INDEX($A$171:$B$270,MATCH(LARGE(($B$171:$B$270=H$273)*1/ROW($A$171:$A$270),ROWS($A$274:$A322)),1/ROW($A$171:$A$270),0),COLUMNS($A$274:$A$274)),"")</f>
        <v/>
      </c>
      <c r="I322" s="445" t="str">
        <f t="array" ref="I322">IFERROR(INDEX($A$171:$B$270,MATCH(LARGE(($B$171:$B$270=I$273)*1/ROW($A$171:$A$270),ROWS($A$274:$A322)),1/ROW($A$171:$A$270),0),COLUMNS($A$274:$A$274)),"")</f>
        <v/>
      </c>
      <c r="J322" s="445" t="str">
        <f t="array" ref="J322">IFERROR(INDEX($A$171:$B$270,MATCH(LARGE(($B$171:$B$270=J$273)*1/ROW($A$171:$A$270),ROWS($A$274:$A322)),1/ROW($A$171:$A$270),0),COLUMNS($A$274:$A$274)),"")</f>
        <v/>
      </c>
      <c r="K322" s="445" t="str">
        <f t="array" ref="K322">IFERROR(INDEX($A$171:$B$270,MATCH(LARGE(($B$171:$B$270=K$273)*1/ROW($A$171:$A$270),ROWS($A$274:$A322)),1/ROW($A$171:$A$270),0),COLUMNS($A$274:$A$274)),"")</f>
        <v/>
      </c>
      <c r="L322" s="445" t="str">
        <f t="array" ref="L322">IFERROR(INDEX($A$171:$B$270,MATCH(LARGE(($B$171:$B$270=L$273)*1/ROW($A$171:$A$270),ROWS($A$274:$A322)),1/ROW($A$171:$A$270),0),COLUMNS($A$274:$A$274)),"")</f>
        <v/>
      </c>
      <c r="M322" s="445" t="str">
        <f t="array" ref="M322">IFERROR(INDEX($A$171:$B$270,MATCH(LARGE(($B$171:$B$270=M$273)*1/ROW($A$171:$A$270),ROWS($A$274:$A322)),1/ROW($A$171:$A$270),0),COLUMNS($A$274:$A$274)),"")</f>
        <v/>
      </c>
      <c r="N322" s="445" t="str">
        <f t="array" ref="N322">IFERROR(INDEX($A$171:$B$270,MATCH(LARGE(($B$171:$B$270=N$273)*1/ROW($A$171:$A$270),ROWS($A$274:$A322)),1/ROW($A$171:$A$270),0),COLUMNS($A$274:$A$274)),"")</f>
        <v/>
      </c>
      <c r="O322" s="445" t="str">
        <f t="array" ref="O322">IFERROR(INDEX($A$171:$B$270,MATCH(LARGE(($B$171:$B$270=O$273)*1/ROW($A$171:$A$270),ROWS($A$274:$A322)),1/ROW($A$171:$A$270),0),COLUMNS($A$274:$A$274)),"")</f>
        <v/>
      </c>
      <c r="P322" s="445" t="str">
        <f t="array" ref="P322">IFERROR(INDEX($A$171:$B$270,MATCH(LARGE(($B$171:$B$270=P$273)*1/ROW($A$171:$A$270),ROWS($A$274:$A322)),1/ROW($A$171:$A$270),0),COLUMNS($A$274:$A$274)),"")</f>
        <v/>
      </c>
      <c r="Q322" s="445" t="str">
        <f t="array" ref="Q322">IFERROR(INDEX($A$171:$B$270,MATCH(LARGE(($B$171:$B$270=Q$273)*1/ROW($A$171:$A$270),ROWS($A$274:$A322)),1/ROW($A$171:$A$270),0),COLUMNS($A$274:$A$274)),"")</f>
        <v/>
      </c>
      <c r="R322" s="445" t="str">
        <f t="array" ref="R322">IFERROR(INDEX($A$171:$B$270,MATCH(LARGE(($B$171:$B$270=R$273)*1/ROW($A$171:$A$270),ROWS($A$274:$A322)),1/ROW($A$171:$A$270),0),COLUMNS($A$274:$A$274)),"")</f>
        <v/>
      </c>
      <c r="S322" s="445" t="str">
        <f t="array" ref="S322">IFERROR(INDEX($A$171:$B$270,MATCH(LARGE(($B$171:$B$270=S$273)*1/ROW($A$171:$A$270),ROWS($A$274:$A322)),1/ROW($A$171:$A$270),0),COLUMNS($A$274:$A$274)),"")</f>
        <v/>
      </c>
      <c r="T322" s="445" t="str">
        <f t="array" ref="T322">IFERROR(INDEX($A$171:$B$270,MATCH(LARGE(($B$171:$B$270=T$273)*1/ROW($A$171:$A$270),ROWS($A$274:$A322)),1/ROW($A$171:$A$270),0),COLUMNS($A$274:$A$274)),"")</f>
        <v/>
      </c>
      <c r="U322" s="445" t="str">
        <f t="array" ref="U322">IFERROR(INDEX($A$171:$B$270,MATCH(LARGE(($B$171:$B$270=U$273)*1/ROW($A$171:$A$270),ROWS($A$274:$A322)),1/ROW($A$171:$A$270),0),COLUMNS($A$274:$A$274)),"")</f>
        <v/>
      </c>
      <c r="V322" s="453" t="str">
        <f t="array" ref="V322">IFERROR(INDEX($A$171:$B$270,MATCH(LARGE(($B$171:$B$270=V$273)*1/ROW($A$171:$A$270),ROWS($A$274:$A322)),1/ROW($A$171:$A$270),0),COLUMNS($A$274:$A$274)),"")</f>
        <v/>
      </c>
      <c r="W322" s="445" t="str">
        <f t="array" ref="W322">IFERROR(INDEX($A$171:$B$270,MATCH(LARGE(($B$171:$B$270=W$273)*1/ROW($A$171:$A$270),ROWS($A$274:$A322)),1/ROW($A$171:$A$270),0),COLUMNS($A$274:$A$274)),"")</f>
        <v/>
      </c>
      <c r="X322" s="445" t="str">
        <f t="array" ref="X322">IFERROR(INDEX($A$171:$B$270,MATCH(LARGE(($B$171:$B$270=X$273)*1/ROW($A$171:$A$270),ROWS($A$274:$A322)),1/ROW($A$171:$A$270),0),COLUMNS($A$274:$A$274)),"")</f>
        <v/>
      </c>
      <c r="Y322" s="445" t="str">
        <f t="array" ref="Y322">IFERROR(INDEX($A$171:$B$270,MATCH(LARGE(($B$171:$B$270=Y$273)*1/ROW($A$171:$A$270),ROWS($A$274:$A322)),1/ROW($A$171:$A$270),0),COLUMNS($A$274:$A$274)),"")</f>
        <v/>
      </c>
      <c r="Z322" s="445" t="str">
        <f t="array" ref="Z322">IFERROR(INDEX($A$171:$B$270,MATCH(LARGE(($B$171:$B$270=Z$273)*1/ROW($A$171:$A$270),ROWS($A$274:$A322)),1/ROW($A$171:$A$270),0),COLUMNS($A$274:$A$274)),"")</f>
        <v/>
      </c>
      <c r="AA322" s="445" t="str">
        <f t="array" ref="AA322">IFERROR(INDEX($A$171:$B$270,MATCH(LARGE(($B$171:$B$270=AA$273)*1/ROW($A$171:$A$270),ROWS($A$274:$A322)),1/ROW($A$171:$A$270),0),COLUMNS($A$274:$A$274)),"")</f>
        <v/>
      </c>
      <c r="AB322" s="445" t="str">
        <f t="array" ref="AB322">IFERROR(INDEX($A$171:$B$270,MATCH(LARGE(($B$171:$B$270=AB$273)*1/ROW($A$171:$A$270),ROWS($A$274:$A322)),1/ROW($A$171:$A$270),0),COLUMNS($A$274:$A$274)),"")</f>
        <v/>
      </c>
      <c r="AC322" s="445" t="str">
        <f t="array" ref="AC322">IFERROR(INDEX($A$171:$B$270,MATCH(LARGE(($B$171:$B$270=AC$273)*1/ROW($A$171:$A$270),ROWS($A$274:$A322)),1/ROW($A$171:$A$270),0),COLUMNS($A$274:$A$274)),"")</f>
        <v/>
      </c>
      <c r="AD322" s="445" t="str">
        <f t="array" ref="AD322">IFERROR(INDEX($A$171:$B$270,MATCH(LARGE(($B$171:$B$270=AD$273)*1/ROW($A$171:$A$270),ROWS($A$274:$A322)),1/ROW($A$171:$A$270),0),COLUMNS($A$274:$A$274)),"")</f>
        <v/>
      </c>
      <c r="AE322" s="445" t="str">
        <f t="array" ref="AE322">IFERROR(INDEX($A$171:$B$270,MATCH(LARGE(($B$171:$B$270=AE$273)*1/ROW($A$171:$A$270),ROWS($A$274:$A322)),1/ROW($A$171:$A$270),0),COLUMNS($A$274:$A$274)),"")</f>
        <v/>
      </c>
      <c r="AF322" s="445" t="str">
        <f t="array" ref="AF322">IFERROR(INDEX($A$171:$B$270,MATCH(LARGE(($B$171:$B$270=AF$273)*1/ROW($A$171:$A$270),ROWS($A$274:$A322)),1/ROW($A$171:$A$270),0),COLUMNS($A$274:$A$274)),"")</f>
        <v/>
      </c>
      <c r="AG322" s="454" t="str">
        <f t="array" ref="AG322">IFERROR(INDEX($A$171:$B$270,MATCH(LARGE(($B$171:$B$270=AG$273)*1/ROW($A$171:$A$270),ROWS($A$274:$A322)),1/ROW($A$171:$A$270),0),COLUMNS($A$274:$A$274)),"")</f>
        <v/>
      </c>
      <c r="AH322" s="445" t="str">
        <f t="array" ref="AH322">IFERROR(INDEX($A$171:$F$270,MATCH(LARGE(($D$171:$D$270=AH$273)*1/ROW($A$171:$A$270),ROWS($A$274:$A322)),1/ROW($A$171:$A$270),0),COLUMNS($A$274:$A$274)),"")</f>
        <v/>
      </c>
      <c r="AI322" s="445" t="str">
        <f t="array" ref="AI322">IFERROR(INDEX($A$171:$F$270,MATCH(LARGE(($D$171:$D$270=AI$273)*1/ROW($A$171:$A$270),ROWS($A$274:$A322)),1/ROW($A$171:$A$270),0),COLUMNS($A$274:$A$274)),"")</f>
        <v/>
      </c>
      <c r="AJ322" s="445" t="str">
        <f t="array" ref="AJ322">IFERROR(INDEX($A$171:$F$270,MATCH(LARGE(($D$171:$D$270=AJ$273)*1/ROW($A$171:$A$270),ROWS($A$274:$A322)),1/ROW($A$171:$A$270),0),COLUMNS($A$274:$A$274)),"")</f>
        <v/>
      </c>
      <c r="AK322" s="445" t="str">
        <f t="array" ref="AK322">IFERROR(INDEX($A$171:$F$270,MATCH(LARGE(($E$171:$E$270=AK$273)*1/ROW($A$171:$A$270),ROWS($A$274:$A322)),1/ROW($A$171:$A$270),0),COLUMNS($A$274:$A$274)),"")</f>
        <v/>
      </c>
      <c r="AL322" s="445" t="str">
        <f t="array" ref="AL322">IFERROR(INDEX($A$171:$F$270,MATCH(LARGE(($E$171:$E$270=AL$273)*1/ROW($A$171:$A$270),ROWS($A$274:$A322)),1/ROW($A$171:$A$270),0),COLUMNS($A$274:$A$274)),"")</f>
        <v/>
      </c>
      <c r="AM322" s="445" t="str">
        <f t="array" ref="AM322">IFERROR(INDEX($A$171:$F$270,MATCH(LARGE(($E$171:$E$270=AM$273)*1/ROW($A$171:$A$270),ROWS($A$274:$A322)),1/ROW($A$171:$A$270),0),COLUMNS($A$274:$A$274)),"")</f>
        <v/>
      </c>
      <c r="AN322" s="445" t="str">
        <f t="array" ref="AN322">IFERROR(INDEX($A$171:$F$270,MATCH(LARGE(($F$171:$F$270=AN$273)*1/ROW($A$171:$A$270),ROWS($A$274:$A322)),1/ROW($A$171:$A$270),0),COLUMNS($A$274:$A$274)),"")</f>
        <v/>
      </c>
      <c r="AO322" s="445" t="str">
        <f t="array" ref="AO322">IFERROR(INDEX($A$171:$F$270,MATCH(LARGE(($F$171:$F$270=AO$273)*1/ROW($A$171:$A$270),ROWS($A$274:$A322)),1/ROW($A$171:$A$270),0),COLUMNS($A$274:$A$274)),"")</f>
        <v/>
      </c>
      <c r="AP322" s="445" t="str">
        <f t="array" ref="AP322">IFERROR(INDEX($A$171:$F$270,MATCH(LARGE(($F$171:$F$270=AP$273)*1/ROW($A$171:$A$270),ROWS($A$274:$A322)),1/ROW($A$171:$A$270),0),COLUMNS($A$274:$A$274)),"")</f>
        <v/>
      </c>
      <c r="AQ322" s="445" t="str">
        <f t="array" ref="AQ322">IFERROR(INDEX($A$171:$F$270,MATCH(LARGE(($F$171:$F$270=AQ$273)*1/ROW($A$171:$A$270),ROWS($A$274:$A322)),1/ROW($A$171:$A$270),0),COLUMNS($A$274:$A$274)),"")</f>
        <v/>
      </c>
      <c r="AR322" s="445" t="str">
        <f t="array" ref="AR322">IFERROR(INDEX($A$171:$B$270,MATCH(LARGE(($B$171:$B$270=AR$273)*1/ROW($A$171:$A$270),ROWS($A$274:$A322)),1/ROW($A$171:$A$270),0),COLUMNS($A$274:$A$274)),"")</f>
        <v/>
      </c>
      <c r="AS322" s="445" t="str">
        <f t="shared" si="94"/>
        <v/>
      </c>
      <c r="AT322" s="445" t="str">
        <f t="shared" si="95"/>
        <v/>
      </c>
      <c r="AU322" s="445" t="str">
        <f t="shared" si="96"/>
        <v/>
      </c>
      <c r="BE322" s="435"/>
      <c r="BK322" s="50"/>
      <c r="BM322" s="118"/>
      <c r="EE322" s="435"/>
    </row>
    <row r="323" spans="1:135" hidden="1">
      <c r="A323" s="445" t="str">
        <f t="array" ref="A323">IFERROR(INDEX($A$171:$B$270,MATCH(LARGE(($B$171:$B$270=A$273)*1/ROW($A$171:$A$270),ROWS($A$274:$A323)),1/ROW($A$171:$A$270),0),COLUMNS($A$274:$A$274)),"")</f>
        <v/>
      </c>
      <c r="B323" s="445" t="str">
        <f t="array" ref="B323">IFERROR(INDEX($A$171:$B$270,MATCH(LARGE(($B$171:$B$270=B$273)*1/ROW($A$171:$A$270),ROWS($A$274:$A323)),1/ROW($A$171:$A$270),0),COLUMNS($A$274:$A$274)),"")</f>
        <v/>
      </c>
      <c r="C323" s="444" t="str">
        <f t="array" ref="C323">IFERROR(INDEX($A$171:$B$270,MATCH(LARGE(($B$171:$B$270=C$273)*1/ROW($A$171:$A$270),ROWS($A$274:$A323)),1/ROW($A$171:$A$270),0),COLUMNS($A$274:$A$274)),"")</f>
        <v/>
      </c>
      <c r="D323" s="445" t="str">
        <f t="array" ref="D323">IFERROR(INDEX($A$171:$B$270,MATCH(LARGE(($B$171:$B$270=D$273)*1/ROW($A$171:$A$270),ROWS($A$274:$A323)),1/ROW($A$171:$A$270),0),COLUMNS($A$274:$A$274)),"")</f>
        <v/>
      </c>
      <c r="E323" s="445" t="str">
        <f t="array" ref="E323">IFERROR(INDEX($A$171:$B$270,MATCH(LARGE(($B$171:$B$270=E$273)*1/ROW($A$171:$A$270),ROWS($A$274:$A323)),1/ROW($A$171:$A$270),0),COLUMNS($A$274:$A$274)),"")</f>
        <v/>
      </c>
      <c r="F323" s="445" t="str">
        <f t="array" ref="F323">IFERROR(INDEX($A$171:$B$270,MATCH(LARGE(($B$171:$B$270=F$273)*1/ROW($A$171:$A$270),ROWS($A$274:$A323)),1/ROW($A$171:$A$270),0),COLUMNS($A$274:$A$274)),"")</f>
        <v/>
      </c>
      <c r="G323" s="445" t="str">
        <f t="array" ref="G323">IFERROR(INDEX($A$171:$B$270,MATCH(LARGE(($B$171:$B$270=G$273)*1/ROW($A$171:$A$270),ROWS($A$274:$A323)),1/ROW($A$171:$A$270),0),COLUMNS($A$274:$A$274)),"")</f>
        <v/>
      </c>
      <c r="H323" s="445" t="str">
        <f t="array" ref="H323">IFERROR(INDEX($A$171:$B$270,MATCH(LARGE(($B$171:$B$270=H$273)*1/ROW($A$171:$A$270),ROWS($A$274:$A323)),1/ROW($A$171:$A$270),0),COLUMNS($A$274:$A$274)),"")</f>
        <v/>
      </c>
      <c r="I323" s="445" t="str">
        <f t="array" ref="I323">IFERROR(INDEX($A$171:$B$270,MATCH(LARGE(($B$171:$B$270=I$273)*1/ROW($A$171:$A$270),ROWS($A$274:$A323)),1/ROW($A$171:$A$270),0),COLUMNS($A$274:$A$274)),"")</f>
        <v/>
      </c>
      <c r="J323" s="445" t="str">
        <f t="array" ref="J323">IFERROR(INDEX($A$171:$B$270,MATCH(LARGE(($B$171:$B$270=J$273)*1/ROW($A$171:$A$270),ROWS($A$274:$A323)),1/ROW($A$171:$A$270),0),COLUMNS($A$274:$A$274)),"")</f>
        <v/>
      </c>
      <c r="K323" s="445" t="str">
        <f t="array" ref="K323">IFERROR(INDEX($A$171:$B$270,MATCH(LARGE(($B$171:$B$270=K$273)*1/ROW($A$171:$A$270),ROWS($A$274:$A323)),1/ROW($A$171:$A$270),0),COLUMNS($A$274:$A$274)),"")</f>
        <v/>
      </c>
      <c r="L323" s="445" t="str">
        <f t="array" ref="L323">IFERROR(INDEX($A$171:$B$270,MATCH(LARGE(($B$171:$B$270=L$273)*1/ROW($A$171:$A$270),ROWS($A$274:$A323)),1/ROW($A$171:$A$270),0),COLUMNS($A$274:$A$274)),"")</f>
        <v/>
      </c>
      <c r="M323" s="445" t="str">
        <f t="array" ref="M323">IFERROR(INDEX($A$171:$B$270,MATCH(LARGE(($B$171:$B$270=M$273)*1/ROW($A$171:$A$270),ROWS($A$274:$A323)),1/ROW($A$171:$A$270),0),COLUMNS($A$274:$A$274)),"")</f>
        <v/>
      </c>
      <c r="N323" s="445" t="str">
        <f t="array" ref="N323">IFERROR(INDEX($A$171:$B$270,MATCH(LARGE(($B$171:$B$270=N$273)*1/ROW($A$171:$A$270),ROWS($A$274:$A323)),1/ROW($A$171:$A$270),0),COLUMNS($A$274:$A$274)),"")</f>
        <v/>
      </c>
      <c r="O323" s="445" t="str">
        <f t="array" ref="O323">IFERROR(INDEX($A$171:$B$270,MATCH(LARGE(($B$171:$B$270=O$273)*1/ROW($A$171:$A$270),ROWS($A$274:$A323)),1/ROW($A$171:$A$270),0),COLUMNS($A$274:$A$274)),"")</f>
        <v/>
      </c>
      <c r="P323" s="445" t="str">
        <f t="array" ref="P323">IFERROR(INDEX($A$171:$B$270,MATCH(LARGE(($B$171:$B$270=P$273)*1/ROW($A$171:$A$270),ROWS($A$274:$A323)),1/ROW($A$171:$A$270),0),COLUMNS($A$274:$A$274)),"")</f>
        <v/>
      </c>
      <c r="Q323" s="445" t="str">
        <f t="array" ref="Q323">IFERROR(INDEX($A$171:$B$270,MATCH(LARGE(($B$171:$B$270=Q$273)*1/ROW($A$171:$A$270),ROWS($A$274:$A323)),1/ROW($A$171:$A$270),0),COLUMNS($A$274:$A$274)),"")</f>
        <v/>
      </c>
      <c r="R323" s="445" t="str">
        <f t="array" ref="R323">IFERROR(INDEX($A$171:$B$270,MATCH(LARGE(($B$171:$B$270=R$273)*1/ROW($A$171:$A$270),ROWS($A$274:$A323)),1/ROW($A$171:$A$270),0),COLUMNS($A$274:$A$274)),"")</f>
        <v/>
      </c>
      <c r="S323" s="445" t="str">
        <f t="array" ref="S323">IFERROR(INDEX($A$171:$B$270,MATCH(LARGE(($B$171:$B$270=S$273)*1/ROW($A$171:$A$270),ROWS($A$274:$A323)),1/ROW($A$171:$A$270),0),COLUMNS($A$274:$A$274)),"")</f>
        <v/>
      </c>
      <c r="T323" s="445" t="str">
        <f t="array" ref="T323">IFERROR(INDEX($A$171:$B$270,MATCH(LARGE(($B$171:$B$270=T$273)*1/ROW($A$171:$A$270),ROWS($A$274:$A323)),1/ROW($A$171:$A$270),0),COLUMNS($A$274:$A$274)),"")</f>
        <v/>
      </c>
      <c r="U323" s="445" t="str">
        <f t="array" ref="U323">IFERROR(INDEX($A$171:$B$270,MATCH(LARGE(($B$171:$B$270=U$273)*1/ROW($A$171:$A$270),ROWS($A$274:$A323)),1/ROW($A$171:$A$270),0),COLUMNS($A$274:$A$274)),"")</f>
        <v/>
      </c>
      <c r="V323" s="453" t="str">
        <f t="array" ref="V323">IFERROR(INDEX($A$171:$B$270,MATCH(LARGE(($B$171:$B$270=V$273)*1/ROW($A$171:$A$270),ROWS($A$274:$A323)),1/ROW($A$171:$A$270),0),COLUMNS($A$274:$A$274)),"")</f>
        <v/>
      </c>
      <c r="W323" s="445" t="str">
        <f t="array" ref="W323">IFERROR(INDEX($A$171:$B$270,MATCH(LARGE(($B$171:$B$270=W$273)*1/ROW($A$171:$A$270),ROWS($A$274:$A323)),1/ROW($A$171:$A$270),0),COLUMNS($A$274:$A$274)),"")</f>
        <v/>
      </c>
      <c r="X323" s="445" t="str">
        <f t="array" ref="X323">IFERROR(INDEX($A$171:$B$270,MATCH(LARGE(($B$171:$B$270=X$273)*1/ROW($A$171:$A$270),ROWS($A$274:$A323)),1/ROW($A$171:$A$270),0),COLUMNS($A$274:$A$274)),"")</f>
        <v/>
      </c>
      <c r="Y323" s="445" t="str">
        <f t="array" ref="Y323">IFERROR(INDEX($A$171:$B$270,MATCH(LARGE(($B$171:$B$270=Y$273)*1/ROW($A$171:$A$270),ROWS($A$274:$A323)),1/ROW($A$171:$A$270),0),COLUMNS($A$274:$A$274)),"")</f>
        <v/>
      </c>
      <c r="Z323" s="445" t="str">
        <f t="array" ref="Z323">IFERROR(INDEX($A$171:$B$270,MATCH(LARGE(($B$171:$B$270=Z$273)*1/ROW($A$171:$A$270),ROWS($A$274:$A323)),1/ROW($A$171:$A$270),0),COLUMNS($A$274:$A$274)),"")</f>
        <v/>
      </c>
      <c r="AA323" s="445" t="str">
        <f t="array" ref="AA323">IFERROR(INDEX($A$171:$B$270,MATCH(LARGE(($B$171:$B$270=AA$273)*1/ROW($A$171:$A$270),ROWS($A$274:$A323)),1/ROW($A$171:$A$270),0),COLUMNS($A$274:$A$274)),"")</f>
        <v/>
      </c>
      <c r="AB323" s="445" t="str">
        <f t="array" ref="AB323">IFERROR(INDEX($A$171:$B$270,MATCH(LARGE(($B$171:$B$270=AB$273)*1/ROW($A$171:$A$270),ROWS($A$274:$A323)),1/ROW($A$171:$A$270),0),COLUMNS($A$274:$A$274)),"")</f>
        <v/>
      </c>
      <c r="AC323" s="445" t="str">
        <f t="array" ref="AC323">IFERROR(INDEX($A$171:$B$270,MATCH(LARGE(($B$171:$B$270=AC$273)*1/ROW($A$171:$A$270),ROWS($A$274:$A323)),1/ROW($A$171:$A$270),0),COLUMNS($A$274:$A$274)),"")</f>
        <v/>
      </c>
      <c r="AD323" s="445" t="str">
        <f t="array" ref="AD323">IFERROR(INDEX($A$171:$B$270,MATCH(LARGE(($B$171:$B$270=AD$273)*1/ROW($A$171:$A$270),ROWS($A$274:$A323)),1/ROW($A$171:$A$270),0),COLUMNS($A$274:$A$274)),"")</f>
        <v/>
      </c>
      <c r="AE323" s="445" t="str">
        <f t="array" ref="AE323">IFERROR(INDEX($A$171:$B$270,MATCH(LARGE(($B$171:$B$270=AE$273)*1/ROW($A$171:$A$270),ROWS($A$274:$A323)),1/ROW($A$171:$A$270),0),COLUMNS($A$274:$A$274)),"")</f>
        <v/>
      </c>
      <c r="AF323" s="445" t="str">
        <f t="array" ref="AF323">IFERROR(INDEX($A$171:$B$270,MATCH(LARGE(($B$171:$B$270=AF$273)*1/ROW($A$171:$A$270),ROWS($A$274:$A323)),1/ROW($A$171:$A$270),0),COLUMNS($A$274:$A$274)),"")</f>
        <v/>
      </c>
      <c r="AG323" s="454" t="str">
        <f t="array" ref="AG323">IFERROR(INDEX($A$171:$B$270,MATCH(LARGE(($B$171:$B$270=AG$273)*1/ROW($A$171:$A$270),ROWS($A$274:$A323)),1/ROW($A$171:$A$270),0),COLUMNS($A$274:$A$274)),"")</f>
        <v/>
      </c>
      <c r="AH323" s="445" t="str">
        <f t="array" ref="AH323">IFERROR(INDEX($A$171:$F$270,MATCH(LARGE(($D$171:$D$270=AH$273)*1/ROW($A$171:$A$270),ROWS($A$274:$A323)),1/ROW($A$171:$A$270),0),COLUMNS($A$274:$A$274)),"")</f>
        <v/>
      </c>
      <c r="AI323" s="445" t="str">
        <f t="array" ref="AI323">IFERROR(INDEX($A$171:$F$270,MATCH(LARGE(($D$171:$D$270=AI$273)*1/ROW($A$171:$A$270),ROWS($A$274:$A323)),1/ROW($A$171:$A$270),0),COLUMNS($A$274:$A$274)),"")</f>
        <v/>
      </c>
      <c r="AJ323" s="445" t="str">
        <f t="array" ref="AJ323">IFERROR(INDEX($A$171:$F$270,MATCH(LARGE(($D$171:$D$270=AJ$273)*1/ROW($A$171:$A$270),ROWS($A$274:$A323)),1/ROW($A$171:$A$270),0),COLUMNS($A$274:$A$274)),"")</f>
        <v/>
      </c>
      <c r="AK323" s="445" t="str">
        <f t="array" ref="AK323">IFERROR(INDEX($A$171:$F$270,MATCH(LARGE(($E$171:$E$270=AK$273)*1/ROW($A$171:$A$270),ROWS($A$274:$A323)),1/ROW($A$171:$A$270),0),COLUMNS($A$274:$A$274)),"")</f>
        <v/>
      </c>
      <c r="AL323" s="445" t="str">
        <f t="array" ref="AL323">IFERROR(INDEX($A$171:$F$270,MATCH(LARGE(($E$171:$E$270=AL$273)*1/ROW($A$171:$A$270),ROWS($A$274:$A323)),1/ROW($A$171:$A$270),0),COLUMNS($A$274:$A$274)),"")</f>
        <v/>
      </c>
      <c r="AM323" s="445" t="str">
        <f t="array" ref="AM323">IFERROR(INDEX($A$171:$F$270,MATCH(LARGE(($E$171:$E$270=AM$273)*1/ROW($A$171:$A$270),ROWS($A$274:$A323)),1/ROW($A$171:$A$270),0),COLUMNS($A$274:$A$274)),"")</f>
        <v/>
      </c>
      <c r="AN323" s="445" t="str">
        <f t="array" ref="AN323">IFERROR(INDEX($A$171:$F$270,MATCH(LARGE(($F$171:$F$270=AN$273)*1/ROW($A$171:$A$270),ROWS($A$274:$A323)),1/ROW($A$171:$A$270),0),COLUMNS($A$274:$A$274)),"")</f>
        <v/>
      </c>
      <c r="AO323" s="445" t="str">
        <f t="array" ref="AO323">IFERROR(INDEX($A$171:$F$270,MATCH(LARGE(($F$171:$F$270=AO$273)*1/ROW($A$171:$A$270),ROWS($A$274:$A323)),1/ROW($A$171:$A$270),0),COLUMNS($A$274:$A$274)),"")</f>
        <v/>
      </c>
      <c r="AP323" s="445" t="str">
        <f t="array" ref="AP323">IFERROR(INDEX($A$171:$F$270,MATCH(LARGE(($F$171:$F$270=AP$273)*1/ROW($A$171:$A$270),ROWS($A$274:$A323)),1/ROW($A$171:$A$270),0),COLUMNS($A$274:$A$274)),"")</f>
        <v/>
      </c>
      <c r="AQ323" s="445" t="str">
        <f t="array" ref="AQ323">IFERROR(INDEX($A$171:$F$270,MATCH(LARGE(($F$171:$F$270=AQ$273)*1/ROW($A$171:$A$270),ROWS($A$274:$A323)),1/ROW($A$171:$A$270),0),COLUMNS($A$274:$A$274)),"")</f>
        <v/>
      </c>
      <c r="AR323" s="445" t="str">
        <f t="array" ref="AR323">IFERROR(INDEX($A$171:$B$270,MATCH(LARGE(($B$171:$B$270=AR$273)*1/ROW($A$171:$A$270),ROWS($A$274:$A323)),1/ROW($A$171:$A$270),0),COLUMNS($A$274:$A$274)),"")</f>
        <v/>
      </c>
      <c r="AS323" s="445" t="str">
        <f t="shared" si="94"/>
        <v/>
      </c>
      <c r="AT323" s="445" t="str">
        <f t="shared" si="95"/>
        <v/>
      </c>
      <c r="AU323" s="445" t="str">
        <f t="shared" si="96"/>
        <v/>
      </c>
      <c r="BE323" s="435"/>
      <c r="BK323" s="50"/>
      <c r="BM323" s="118"/>
      <c r="EE323" s="435"/>
    </row>
    <row r="324" spans="1:135" hidden="1">
      <c r="A324" s="445" t="str">
        <f t="array" ref="A324">IFERROR(INDEX($A$171:$B$270,MATCH(LARGE(($B$171:$B$270=A$273)*1/ROW($A$171:$A$270),ROWS($A$274:$A324)),1/ROW($A$171:$A$270),0),COLUMNS($A$274:$A$274)),"")</f>
        <v/>
      </c>
      <c r="B324" s="445" t="str">
        <f t="array" ref="B324">IFERROR(INDEX($A$171:$B$270,MATCH(LARGE(($B$171:$B$270=B$273)*1/ROW($A$171:$A$270),ROWS($A$274:$A324)),1/ROW($A$171:$A$270),0),COLUMNS($A$274:$A$274)),"")</f>
        <v/>
      </c>
      <c r="C324" s="444" t="str">
        <f t="array" ref="C324">IFERROR(INDEX($A$171:$B$270,MATCH(LARGE(($B$171:$B$270=C$273)*1/ROW($A$171:$A$270),ROWS($A$274:$A324)),1/ROW($A$171:$A$270),0),COLUMNS($A$274:$A$274)),"")</f>
        <v/>
      </c>
      <c r="D324" s="445" t="str">
        <f t="array" ref="D324">IFERROR(INDEX($A$171:$B$270,MATCH(LARGE(($B$171:$B$270=D$273)*1/ROW($A$171:$A$270),ROWS($A$274:$A324)),1/ROW($A$171:$A$270),0),COLUMNS($A$274:$A$274)),"")</f>
        <v/>
      </c>
      <c r="E324" s="445" t="str">
        <f t="array" ref="E324">IFERROR(INDEX($A$171:$B$270,MATCH(LARGE(($B$171:$B$270=E$273)*1/ROW($A$171:$A$270),ROWS($A$274:$A324)),1/ROW($A$171:$A$270),0),COLUMNS($A$274:$A$274)),"")</f>
        <v/>
      </c>
      <c r="F324" s="445" t="str">
        <f t="array" ref="F324">IFERROR(INDEX($A$171:$B$270,MATCH(LARGE(($B$171:$B$270=F$273)*1/ROW($A$171:$A$270),ROWS($A$274:$A324)),1/ROW($A$171:$A$270),0),COLUMNS($A$274:$A$274)),"")</f>
        <v/>
      </c>
      <c r="G324" s="445" t="str">
        <f t="array" ref="G324">IFERROR(INDEX($A$171:$B$270,MATCH(LARGE(($B$171:$B$270=G$273)*1/ROW($A$171:$A$270),ROWS($A$274:$A324)),1/ROW($A$171:$A$270),0),COLUMNS($A$274:$A$274)),"")</f>
        <v/>
      </c>
      <c r="H324" s="445" t="str">
        <f t="array" ref="H324">IFERROR(INDEX($A$171:$B$270,MATCH(LARGE(($B$171:$B$270=H$273)*1/ROW($A$171:$A$270),ROWS($A$274:$A324)),1/ROW($A$171:$A$270),0),COLUMNS($A$274:$A$274)),"")</f>
        <v/>
      </c>
      <c r="I324" s="445" t="str">
        <f t="array" ref="I324">IFERROR(INDEX($A$171:$B$270,MATCH(LARGE(($B$171:$B$270=I$273)*1/ROW($A$171:$A$270),ROWS($A$274:$A324)),1/ROW($A$171:$A$270),0),COLUMNS($A$274:$A$274)),"")</f>
        <v/>
      </c>
      <c r="J324" s="445" t="str">
        <f t="array" ref="J324">IFERROR(INDEX($A$171:$B$270,MATCH(LARGE(($B$171:$B$270=J$273)*1/ROW($A$171:$A$270),ROWS($A$274:$A324)),1/ROW($A$171:$A$270),0),COLUMNS($A$274:$A$274)),"")</f>
        <v/>
      </c>
      <c r="K324" s="445" t="str">
        <f t="array" ref="K324">IFERROR(INDEX($A$171:$B$270,MATCH(LARGE(($B$171:$B$270=K$273)*1/ROW($A$171:$A$270),ROWS($A$274:$A324)),1/ROW($A$171:$A$270),0),COLUMNS($A$274:$A$274)),"")</f>
        <v/>
      </c>
      <c r="L324" s="445" t="str">
        <f t="array" ref="L324">IFERROR(INDEX($A$171:$B$270,MATCH(LARGE(($B$171:$B$270=L$273)*1/ROW($A$171:$A$270),ROWS($A$274:$A324)),1/ROW($A$171:$A$270),0),COLUMNS($A$274:$A$274)),"")</f>
        <v/>
      </c>
      <c r="M324" s="445" t="str">
        <f t="array" ref="M324">IFERROR(INDEX($A$171:$B$270,MATCH(LARGE(($B$171:$B$270=M$273)*1/ROW($A$171:$A$270),ROWS($A$274:$A324)),1/ROW($A$171:$A$270),0),COLUMNS($A$274:$A$274)),"")</f>
        <v/>
      </c>
      <c r="N324" s="445" t="str">
        <f t="array" ref="N324">IFERROR(INDEX($A$171:$B$270,MATCH(LARGE(($B$171:$B$270=N$273)*1/ROW($A$171:$A$270),ROWS($A$274:$A324)),1/ROW($A$171:$A$270),0),COLUMNS($A$274:$A$274)),"")</f>
        <v/>
      </c>
      <c r="O324" s="445" t="str">
        <f t="array" ref="O324">IFERROR(INDEX($A$171:$B$270,MATCH(LARGE(($B$171:$B$270=O$273)*1/ROW($A$171:$A$270),ROWS($A$274:$A324)),1/ROW($A$171:$A$270),0),COLUMNS($A$274:$A$274)),"")</f>
        <v/>
      </c>
      <c r="P324" s="445" t="str">
        <f t="array" ref="P324">IFERROR(INDEX($A$171:$B$270,MATCH(LARGE(($B$171:$B$270=P$273)*1/ROW($A$171:$A$270),ROWS($A$274:$A324)),1/ROW($A$171:$A$270),0),COLUMNS($A$274:$A$274)),"")</f>
        <v/>
      </c>
      <c r="Q324" s="445" t="str">
        <f t="array" ref="Q324">IFERROR(INDEX($A$171:$B$270,MATCH(LARGE(($B$171:$B$270=Q$273)*1/ROW($A$171:$A$270),ROWS($A$274:$A324)),1/ROW($A$171:$A$270),0),COLUMNS($A$274:$A$274)),"")</f>
        <v/>
      </c>
      <c r="R324" s="445" t="str">
        <f t="array" ref="R324">IFERROR(INDEX($A$171:$B$270,MATCH(LARGE(($B$171:$B$270=R$273)*1/ROW($A$171:$A$270),ROWS($A$274:$A324)),1/ROW($A$171:$A$270),0),COLUMNS($A$274:$A$274)),"")</f>
        <v/>
      </c>
      <c r="S324" s="445" t="str">
        <f t="array" ref="S324">IFERROR(INDEX($A$171:$B$270,MATCH(LARGE(($B$171:$B$270=S$273)*1/ROW($A$171:$A$270),ROWS($A$274:$A324)),1/ROW($A$171:$A$270),0),COLUMNS($A$274:$A$274)),"")</f>
        <v/>
      </c>
      <c r="T324" s="445" t="str">
        <f t="array" ref="T324">IFERROR(INDEX($A$171:$B$270,MATCH(LARGE(($B$171:$B$270=T$273)*1/ROW($A$171:$A$270),ROWS($A$274:$A324)),1/ROW($A$171:$A$270),0),COLUMNS($A$274:$A$274)),"")</f>
        <v/>
      </c>
      <c r="U324" s="445" t="str">
        <f t="array" ref="U324">IFERROR(INDEX($A$171:$B$270,MATCH(LARGE(($B$171:$B$270=U$273)*1/ROW($A$171:$A$270),ROWS($A$274:$A324)),1/ROW($A$171:$A$270),0),COLUMNS($A$274:$A$274)),"")</f>
        <v/>
      </c>
      <c r="V324" s="453" t="str">
        <f t="array" ref="V324">IFERROR(INDEX($A$171:$B$270,MATCH(LARGE(($B$171:$B$270=V$273)*1/ROW($A$171:$A$270),ROWS($A$274:$A324)),1/ROW($A$171:$A$270),0),COLUMNS($A$274:$A$274)),"")</f>
        <v/>
      </c>
      <c r="W324" s="445" t="str">
        <f t="array" ref="W324">IFERROR(INDEX($A$171:$B$270,MATCH(LARGE(($B$171:$B$270=W$273)*1/ROW($A$171:$A$270),ROWS($A$274:$A324)),1/ROW($A$171:$A$270),0),COLUMNS($A$274:$A$274)),"")</f>
        <v/>
      </c>
      <c r="X324" s="445" t="str">
        <f t="array" ref="X324">IFERROR(INDEX($A$171:$B$270,MATCH(LARGE(($B$171:$B$270=X$273)*1/ROW($A$171:$A$270),ROWS($A$274:$A324)),1/ROW($A$171:$A$270),0),COLUMNS($A$274:$A$274)),"")</f>
        <v/>
      </c>
      <c r="Y324" s="445" t="str">
        <f t="array" ref="Y324">IFERROR(INDEX($A$171:$B$270,MATCH(LARGE(($B$171:$B$270=Y$273)*1/ROW($A$171:$A$270),ROWS($A$274:$A324)),1/ROW($A$171:$A$270),0),COLUMNS($A$274:$A$274)),"")</f>
        <v/>
      </c>
      <c r="Z324" s="445" t="str">
        <f t="array" ref="Z324">IFERROR(INDEX($A$171:$B$270,MATCH(LARGE(($B$171:$B$270=Z$273)*1/ROW($A$171:$A$270),ROWS($A$274:$A324)),1/ROW($A$171:$A$270),0),COLUMNS($A$274:$A$274)),"")</f>
        <v/>
      </c>
      <c r="AA324" s="445" t="str">
        <f t="array" ref="AA324">IFERROR(INDEX($A$171:$B$270,MATCH(LARGE(($B$171:$B$270=AA$273)*1/ROW($A$171:$A$270),ROWS($A$274:$A324)),1/ROW($A$171:$A$270),0),COLUMNS($A$274:$A$274)),"")</f>
        <v/>
      </c>
      <c r="AB324" s="445" t="str">
        <f t="array" ref="AB324">IFERROR(INDEX($A$171:$B$270,MATCH(LARGE(($B$171:$B$270=AB$273)*1/ROW($A$171:$A$270),ROWS($A$274:$A324)),1/ROW($A$171:$A$270),0),COLUMNS($A$274:$A$274)),"")</f>
        <v/>
      </c>
      <c r="AC324" s="445" t="str">
        <f t="array" ref="AC324">IFERROR(INDEX($A$171:$B$270,MATCH(LARGE(($B$171:$B$270=AC$273)*1/ROW($A$171:$A$270),ROWS($A$274:$A324)),1/ROW($A$171:$A$270),0),COLUMNS($A$274:$A$274)),"")</f>
        <v/>
      </c>
      <c r="AD324" s="445" t="str">
        <f t="array" ref="AD324">IFERROR(INDEX($A$171:$B$270,MATCH(LARGE(($B$171:$B$270=AD$273)*1/ROW($A$171:$A$270),ROWS($A$274:$A324)),1/ROW($A$171:$A$270),0),COLUMNS($A$274:$A$274)),"")</f>
        <v/>
      </c>
      <c r="AE324" s="445" t="str">
        <f t="array" ref="AE324">IFERROR(INDEX($A$171:$B$270,MATCH(LARGE(($B$171:$B$270=AE$273)*1/ROW($A$171:$A$270),ROWS($A$274:$A324)),1/ROW($A$171:$A$270),0),COLUMNS($A$274:$A$274)),"")</f>
        <v/>
      </c>
      <c r="AF324" s="445" t="str">
        <f t="array" ref="AF324">IFERROR(INDEX($A$171:$B$270,MATCH(LARGE(($B$171:$B$270=AF$273)*1/ROW($A$171:$A$270),ROWS($A$274:$A324)),1/ROW($A$171:$A$270),0),COLUMNS($A$274:$A$274)),"")</f>
        <v/>
      </c>
      <c r="AG324" s="454" t="str">
        <f t="array" ref="AG324">IFERROR(INDEX($A$171:$B$270,MATCH(LARGE(($B$171:$B$270=AG$273)*1/ROW($A$171:$A$270),ROWS($A$274:$A324)),1/ROW($A$171:$A$270),0),COLUMNS($A$274:$A$274)),"")</f>
        <v/>
      </c>
      <c r="AH324" s="445" t="str">
        <f t="array" ref="AH324">IFERROR(INDEX($A$171:$F$270,MATCH(LARGE(($D$171:$D$270=AH$273)*1/ROW($A$171:$A$270),ROWS($A$274:$A324)),1/ROW($A$171:$A$270),0),COLUMNS($A$274:$A$274)),"")</f>
        <v/>
      </c>
      <c r="AI324" s="445" t="str">
        <f t="array" ref="AI324">IFERROR(INDEX($A$171:$F$270,MATCH(LARGE(($D$171:$D$270=AI$273)*1/ROW($A$171:$A$270),ROWS($A$274:$A324)),1/ROW($A$171:$A$270),0),COLUMNS($A$274:$A$274)),"")</f>
        <v/>
      </c>
      <c r="AJ324" s="445" t="str">
        <f t="array" ref="AJ324">IFERROR(INDEX($A$171:$F$270,MATCH(LARGE(($D$171:$D$270=AJ$273)*1/ROW($A$171:$A$270),ROWS($A$274:$A324)),1/ROW($A$171:$A$270),0),COLUMNS($A$274:$A$274)),"")</f>
        <v/>
      </c>
      <c r="AK324" s="445" t="str">
        <f t="array" ref="AK324">IFERROR(INDEX($A$171:$F$270,MATCH(LARGE(($E$171:$E$270=AK$273)*1/ROW($A$171:$A$270),ROWS($A$274:$A324)),1/ROW($A$171:$A$270),0),COLUMNS($A$274:$A$274)),"")</f>
        <v/>
      </c>
      <c r="AL324" s="445" t="str">
        <f t="array" ref="AL324">IFERROR(INDEX($A$171:$F$270,MATCH(LARGE(($E$171:$E$270=AL$273)*1/ROW($A$171:$A$270),ROWS($A$274:$A324)),1/ROW($A$171:$A$270),0),COLUMNS($A$274:$A$274)),"")</f>
        <v/>
      </c>
      <c r="AM324" s="445" t="str">
        <f t="array" ref="AM324">IFERROR(INDEX($A$171:$F$270,MATCH(LARGE(($E$171:$E$270=AM$273)*1/ROW($A$171:$A$270),ROWS($A$274:$A324)),1/ROW($A$171:$A$270),0),COLUMNS($A$274:$A$274)),"")</f>
        <v/>
      </c>
      <c r="AN324" s="445" t="str">
        <f t="array" ref="AN324">IFERROR(INDEX($A$171:$F$270,MATCH(LARGE(($F$171:$F$270=AN$273)*1/ROW($A$171:$A$270),ROWS($A$274:$A324)),1/ROW($A$171:$A$270),0),COLUMNS($A$274:$A$274)),"")</f>
        <v/>
      </c>
      <c r="AO324" s="445" t="str">
        <f t="array" ref="AO324">IFERROR(INDEX($A$171:$F$270,MATCH(LARGE(($F$171:$F$270=AO$273)*1/ROW($A$171:$A$270),ROWS($A$274:$A324)),1/ROW($A$171:$A$270),0),COLUMNS($A$274:$A$274)),"")</f>
        <v/>
      </c>
      <c r="AP324" s="445" t="str">
        <f t="array" ref="AP324">IFERROR(INDEX($A$171:$F$270,MATCH(LARGE(($F$171:$F$270=AP$273)*1/ROW($A$171:$A$270),ROWS($A$274:$A324)),1/ROW($A$171:$A$270),0),COLUMNS($A$274:$A$274)),"")</f>
        <v/>
      </c>
      <c r="AQ324" s="445" t="str">
        <f t="array" ref="AQ324">IFERROR(INDEX($A$171:$F$270,MATCH(LARGE(($F$171:$F$270=AQ$273)*1/ROW($A$171:$A$270),ROWS($A$274:$A324)),1/ROW($A$171:$A$270),0),COLUMNS($A$274:$A$274)),"")</f>
        <v/>
      </c>
      <c r="AR324" s="445" t="str">
        <f t="array" ref="AR324">IFERROR(INDEX($A$171:$B$270,MATCH(LARGE(($B$171:$B$270=AR$273)*1/ROW($A$171:$A$270),ROWS($A$274:$A324)),1/ROW($A$171:$A$270),0),COLUMNS($A$274:$A$274)),"")</f>
        <v/>
      </c>
      <c r="AS324" s="445" t="str">
        <f t="shared" si="94"/>
        <v/>
      </c>
      <c r="AT324" s="445" t="str">
        <f t="shared" si="95"/>
        <v/>
      </c>
      <c r="AU324" s="445" t="str">
        <f t="shared" si="96"/>
        <v/>
      </c>
      <c r="BE324" s="435"/>
      <c r="BK324" s="50"/>
      <c r="BM324" s="118"/>
      <c r="EE324" s="435"/>
    </row>
    <row r="325" spans="1:135" hidden="1">
      <c r="A325" s="445" t="str">
        <f t="array" ref="A325">IFERROR(INDEX($A$171:$B$270,MATCH(LARGE(($B$171:$B$270=A$273)*1/ROW($A$171:$A$270),ROWS($A$274:$A325)),1/ROW($A$171:$A$270),0),COLUMNS($A$274:$A$274)),"")</f>
        <v/>
      </c>
      <c r="B325" s="445" t="str">
        <f t="array" ref="B325">IFERROR(INDEX($A$171:$B$270,MATCH(LARGE(($B$171:$B$270=B$273)*1/ROW($A$171:$A$270),ROWS($A$274:$A325)),1/ROW($A$171:$A$270),0),COLUMNS($A$274:$A$274)),"")</f>
        <v/>
      </c>
      <c r="C325" s="444" t="str">
        <f t="array" ref="C325">IFERROR(INDEX($A$171:$B$270,MATCH(LARGE(($B$171:$B$270=C$273)*1/ROW($A$171:$A$270),ROWS($A$274:$A325)),1/ROW($A$171:$A$270),0),COLUMNS($A$274:$A$274)),"")</f>
        <v/>
      </c>
      <c r="D325" s="445" t="str">
        <f t="array" ref="D325">IFERROR(INDEX($A$171:$B$270,MATCH(LARGE(($B$171:$B$270=D$273)*1/ROW($A$171:$A$270),ROWS($A$274:$A325)),1/ROW($A$171:$A$270),0),COLUMNS($A$274:$A$274)),"")</f>
        <v/>
      </c>
      <c r="E325" s="445" t="str">
        <f t="array" ref="E325">IFERROR(INDEX($A$171:$B$270,MATCH(LARGE(($B$171:$B$270=E$273)*1/ROW($A$171:$A$270),ROWS($A$274:$A325)),1/ROW($A$171:$A$270),0),COLUMNS($A$274:$A$274)),"")</f>
        <v/>
      </c>
      <c r="F325" s="445" t="str">
        <f t="array" ref="F325">IFERROR(INDEX($A$171:$B$270,MATCH(LARGE(($B$171:$B$270=F$273)*1/ROW($A$171:$A$270),ROWS($A$274:$A325)),1/ROW($A$171:$A$270),0),COLUMNS($A$274:$A$274)),"")</f>
        <v/>
      </c>
      <c r="G325" s="445" t="str">
        <f t="array" ref="G325">IFERROR(INDEX($A$171:$B$270,MATCH(LARGE(($B$171:$B$270=G$273)*1/ROW($A$171:$A$270),ROWS($A$274:$A325)),1/ROW($A$171:$A$270),0),COLUMNS($A$274:$A$274)),"")</f>
        <v/>
      </c>
      <c r="H325" s="445" t="str">
        <f t="array" ref="H325">IFERROR(INDEX($A$171:$B$270,MATCH(LARGE(($B$171:$B$270=H$273)*1/ROW($A$171:$A$270),ROWS($A$274:$A325)),1/ROW($A$171:$A$270),0),COLUMNS($A$274:$A$274)),"")</f>
        <v/>
      </c>
      <c r="I325" s="445" t="str">
        <f t="array" ref="I325">IFERROR(INDEX($A$171:$B$270,MATCH(LARGE(($B$171:$B$270=I$273)*1/ROW($A$171:$A$270),ROWS($A$274:$A325)),1/ROW($A$171:$A$270),0),COLUMNS($A$274:$A$274)),"")</f>
        <v/>
      </c>
      <c r="J325" s="445" t="str">
        <f t="array" ref="J325">IFERROR(INDEX($A$171:$B$270,MATCH(LARGE(($B$171:$B$270=J$273)*1/ROW($A$171:$A$270),ROWS($A$274:$A325)),1/ROW($A$171:$A$270),0),COLUMNS($A$274:$A$274)),"")</f>
        <v/>
      </c>
      <c r="K325" s="445" t="str">
        <f t="array" ref="K325">IFERROR(INDEX($A$171:$B$270,MATCH(LARGE(($B$171:$B$270=K$273)*1/ROW($A$171:$A$270),ROWS($A$274:$A325)),1/ROW($A$171:$A$270),0),COLUMNS($A$274:$A$274)),"")</f>
        <v/>
      </c>
      <c r="L325" s="445" t="str">
        <f t="array" ref="L325">IFERROR(INDEX($A$171:$B$270,MATCH(LARGE(($B$171:$B$270=L$273)*1/ROW($A$171:$A$270),ROWS($A$274:$A325)),1/ROW($A$171:$A$270),0),COLUMNS($A$274:$A$274)),"")</f>
        <v/>
      </c>
      <c r="M325" s="445" t="str">
        <f t="array" ref="M325">IFERROR(INDEX($A$171:$B$270,MATCH(LARGE(($B$171:$B$270=M$273)*1/ROW($A$171:$A$270),ROWS($A$274:$A325)),1/ROW($A$171:$A$270),0),COLUMNS($A$274:$A$274)),"")</f>
        <v/>
      </c>
      <c r="N325" s="445" t="str">
        <f t="array" ref="N325">IFERROR(INDEX($A$171:$B$270,MATCH(LARGE(($B$171:$B$270=N$273)*1/ROW($A$171:$A$270),ROWS($A$274:$A325)),1/ROW($A$171:$A$270),0),COLUMNS($A$274:$A$274)),"")</f>
        <v/>
      </c>
      <c r="O325" s="445" t="str">
        <f t="array" ref="O325">IFERROR(INDEX($A$171:$B$270,MATCH(LARGE(($B$171:$B$270=O$273)*1/ROW($A$171:$A$270),ROWS($A$274:$A325)),1/ROW($A$171:$A$270),0),COLUMNS($A$274:$A$274)),"")</f>
        <v/>
      </c>
      <c r="P325" s="445" t="str">
        <f t="array" ref="P325">IFERROR(INDEX($A$171:$B$270,MATCH(LARGE(($B$171:$B$270=P$273)*1/ROW($A$171:$A$270),ROWS($A$274:$A325)),1/ROW($A$171:$A$270),0),COLUMNS($A$274:$A$274)),"")</f>
        <v/>
      </c>
      <c r="Q325" s="445" t="str">
        <f t="array" ref="Q325">IFERROR(INDEX($A$171:$B$270,MATCH(LARGE(($B$171:$B$270=Q$273)*1/ROW($A$171:$A$270),ROWS($A$274:$A325)),1/ROW($A$171:$A$270),0),COLUMNS($A$274:$A$274)),"")</f>
        <v/>
      </c>
      <c r="R325" s="445" t="str">
        <f t="array" ref="R325">IFERROR(INDEX($A$171:$B$270,MATCH(LARGE(($B$171:$B$270=R$273)*1/ROW($A$171:$A$270),ROWS($A$274:$A325)),1/ROW($A$171:$A$270),0),COLUMNS($A$274:$A$274)),"")</f>
        <v/>
      </c>
      <c r="S325" s="445" t="str">
        <f t="array" ref="S325">IFERROR(INDEX($A$171:$B$270,MATCH(LARGE(($B$171:$B$270=S$273)*1/ROW($A$171:$A$270),ROWS($A$274:$A325)),1/ROW($A$171:$A$270),0),COLUMNS($A$274:$A$274)),"")</f>
        <v/>
      </c>
      <c r="T325" s="445" t="str">
        <f t="array" ref="T325">IFERROR(INDEX($A$171:$B$270,MATCH(LARGE(($B$171:$B$270=T$273)*1/ROW($A$171:$A$270),ROWS($A$274:$A325)),1/ROW($A$171:$A$270),0),COLUMNS($A$274:$A$274)),"")</f>
        <v/>
      </c>
      <c r="U325" s="445" t="str">
        <f t="array" ref="U325">IFERROR(INDEX($A$171:$B$270,MATCH(LARGE(($B$171:$B$270=U$273)*1/ROW($A$171:$A$270),ROWS($A$274:$A325)),1/ROW($A$171:$A$270),0),COLUMNS($A$274:$A$274)),"")</f>
        <v/>
      </c>
      <c r="V325" s="453" t="str">
        <f t="array" ref="V325">IFERROR(INDEX($A$171:$B$270,MATCH(LARGE(($B$171:$B$270=V$273)*1/ROW($A$171:$A$270),ROWS($A$274:$A325)),1/ROW($A$171:$A$270),0),COLUMNS($A$274:$A$274)),"")</f>
        <v/>
      </c>
      <c r="W325" s="445" t="str">
        <f t="array" ref="W325">IFERROR(INDEX($A$171:$B$270,MATCH(LARGE(($B$171:$B$270=W$273)*1/ROW($A$171:$A$270),ROWS($A$274:$A325)),1/ROW($A$171:$A$270),0),COLUMNS($A$274:$A$274)),"")</f>
        <v/>
      </c>
      <c r="X325" s="445" t="str">
        <f t="array" ref="X325">IFERROR(INDEX($A$171:$B$270,MATCH(LARGE(($B$171:$B$270=X$273)*1/ROW($A$171:$A$270),ROWS($A$274:$A325)),1/ROW($A$171:$A$270),0),COLUMNS($A$274:$A$274)),"")</f>
        <v/>
      </c>
      <c r="Y325" s="445" t="str">
        <f t="array" ref="Y325">IFERROR(INDEX($A$171:$B$270,MATCH(LARGE(($B$171:$B$270=Y$273)*1/ROW($A$171:$A$270),ROWS($A$274:$A325)),1/ROW($A$171:$A$270),0),COLUMNS($A$274:$A$274)),"")</f>
        <v/>
      </c>
      <c r="Z325" s="445" t="str">
        <f t="array" ref="Z325">IFERROR(INDEX($A$171:$B$270,MATCH(LARGE(($B$171:$B$270=Z$273)*1/ROW($A$171:$A$270),ROWS($A$274:$A325)),1/ROW($A$171:$A$270),0),COLUMNS($A$274:$A$274)),"")</f>
        <v/>
      </c>
      <c r="AA325" s="445" t="str">
        <f t="array" ref="AA325">IFERROR(INDEX($A$171:$B$270,MATCH(LARGE(($B$171:$B$270=AA$273)*1/ROW($A$171:$A$270),ROWS($A$274:$A325)),1/ROW($A$171:$A$270),0),COLUMNS($A$274:$A$274)),"")</f>
        <v/>
      </c>
      <c r="AB325" s="445" t="str">
        <f t="array" ref="AB325">IFERROR(INDEX($A$171:$B$270,MATCH(LARGE(($B$171:$B$270=AB$273)*1/ROW($A$171:$A$270),ROWS($A$274:$A325)),1/ROW($A$171:$A$270),0),COLUMNS($A$274:$A$274)),"")</f>
        <v/>
      </c>
      <c r="AC325" s="445" t="str">
        <f t="array" ref="AC325">IFERROR(INDEX($A$171:$B$270,MATCH(LARGE(($B$171:$B$270=AC$273)*1/ROW($A$171:$A$270),ROWS($A$274:$A325)),1/ROW($A$171:$A$270),0),COLUMNS($A$274:$A$274)),"")</f>
        <v/>
      </c>
      <c r="AD325" s="445" t="str">
        <f t="array" ref="AD325">IFERROR(INDEX($A$171:$B$270,MATCH(LARGE(($B$171:$B$270=AD$273)*1/ROW($A$171:$A$270),ROWS($A$274:$A325)),1/ROW($A$171:$A$270),0),COLUMNS($A$274:$A$274)),"")</f>
        <v/>
      </c>
      <c r="AE325" s="445" t="str">
        <f t="array" ref="AE325">IFERROR(INDEX($A$171:$B$270,MATCH(LARGE(($B$171:$B$270=AE$273)*1/ROW($A$171:$A$270),ROWS($A$274:$A325)),1/ROW($A$171:$A$270),0),COLUMNS($A$274:$A$274)),"")</f>
        <v/>
      </c>
      <c r="AF325" s="445" t="str">
        <f t="array" ref="AF325">IFERROR(INDEX($A$171:$B$270,MATCH(LARGE(($B$171:$B$270=AF$273)*1/ROW($A$171:$A$270),ROWS($A$274:$A325)),1/ROW($A$171:$A$270),0),COLUMNS($A$274:$A$274)),"")</f>
        <v/>
      </c>
      <c r="AG325" s="454" t="str">
        <f t="array" ref="AG325">IFERROR(INDEX($A$171:$B$270,MATCH(LARGE(($B$171:$B$270=AG$273)*1/ROW($A$171:$A$270),ROWS($A$274:$A325)),1/ROW($A$171:$A$270),0),COLUMNS($A$274:$A$274)),"")</f>
        <v/>
      </c>
      <c r="AH325" s="445" t="str">
        <f t="array" ref="AH325">IFERROR(INDEX($A$171:$F$270,MATCH(LARGE(($D$171:$D$270=AH$273)*1/ROW($A$171:$A$270),ROWS($A$274:$A325)),1/ROW($A$171:$A$270),0),COLUMNS($A$274:$A$274)),"")</f>
        <v/>
      </c>
      <c r="AI325" s="445" t="str">
        <f t="array" ref="AI325">IFERROR(INDEX($A$171:$F$270,MATCH(LARGE(($D$171:$D$270=AI$273)*1/ROW($A$171:$A$270),ROWS($A$274:$A325)),1/ROW($A$171:$A$270),0),COLUMNS($A$274:$A$274)),"")</f>
        <v/>
      </c>
      <c r="AJ325" s="445" t="str">
        <f t="array" ref="AJ325">IFERROR(INDEX($A$171:$F$270,MATCH(LARGE(($D$171:$D$270=AJ$273)*1/ROW($A$171:$A$270),ROWS($A$274:$A325)),1/ROW($A$171:$A$270),0),COLUMNS($A$274:$A$274)),"")</f>
        <v/>
      </c>
      <c r="AK325" s="445" t="str">
        <f t="array" ref="AK325">IFERROR(INDEX($A$171:$F$270,MATCH(LARGE(($E$171:$E$270=AK$273)*1/ROW($A$171:$A$270),ROWS($A$274:$A325)),1/ROW($A$171:$A$270),0),COLUMNS($A$274:$A$274)),"")</f>
        <v/>
      </c>
      <c r="AL325" s="445" t="str">
        <f t="array" ref="AL325">IFERROR(INDEX($A$171:$F$270,MATCH(LARGE(($E$171:$E$270=AL$273)*1/ROW($A$171:$A$270),ROWS($A$274:$A325)),1/ROW($A$171:$A$270),0),COLUMNS($A$274:$A$274)),"")</f>
        <v/>
      </c>
      <c r="AM325" s="445" t="str">
        <f t="array" ref="AM325">IFERROR(INDEX($A$171:$F$270,MATCH(LARGE(($E$171:$E$270=AM$273)*1/ROW($A$171:$A$270),ROWS($A$274:$A325)),1/ROW($A$171:$A$270),0),COLUMNS($A$274:$A$274)),"")</f>
        <v/>
      </c>
      <c r="AN325" s="445" t="str">
        <f t="array" ref="AN325">IFERROR(INDEX($A$171:$F$270,MATCH(LARGE(($F$171:$F$270=AN$273)*1/ROW($A$171:$A$270),ROWS($A$274:$A325)),1/ROW($A$171:$A$270),0),COLUMNS($A$274:$A$274)),"")</f>
        <v/>
      </c>
      <c r="AO325" s="445" t="str">
        <f t="array" ref="AO325">IFERROR(INDEX($A$171:$F$270,MATCH(LARGE(($F$171:$F$270=AO$273)*1/ROW($A$171:$A$270),ROWS($A$274:$A325)),1/ROW($A$171:$A$270),0),COLUMNS($A$274:$A$274)),"")</f>
        <v/>
      </c>
      <c r="AP325" s="445" t="str">
        <f t="array" ref="AP325">IFERROR(INDEX($A$171:$F$270,MATCH(LARGE(($F$171:$F$270=AP$273)*1/ROW($A$171:$A$270),ROWS($A$274:$A325)),1/ROW($A$171:$A$270),0),COLUMNS($A$274:$A$274)),"")</f>
        <v/>
      </c>
      <c r="AQ325" s="445" t="str">
        <f t="array" ref="AQ325">IFERROR(INDEX($A$171:$F$270,MATCH(LARGE(($F$171:$F$270=AQ$273)*1/ROW($A$171:$A$270),ROWS($A$274:$A325)),1/ROW($A$171:$A$270),0),COLUMNS($A$274:$A$274)),"")</f>
        <v/>
      </c>
      <c r="AR325" s="445" t="str">
        <f t="array" ref="AR325">IFERROR(INDEX($A$171:$B$270,MATCH(LARGE(($B$171:$B$270=AR$273)*1/ROW($A$171:$A$270),ROWS($A$274:$A325)),1/ROW($A$171:$A$270),0),COLUMNS($A$274:$A$274)),"")</f>
        <v/>
      </c>
      <c r="AS325" s="445" t="str">
        <f t="shared" si="94"/>
        <v/>
      </c>
      <c r="AT325" s="445" t="str">
        <f t="shared" si="95"/>
        <v/>
      </c>
      <c r="AU325" s="445" t="str">
        <f t="shared" si="96"/>
        <v/>
      </c>
      <c r="BE325" s="435"/>
      <c r="BK325" s="50"/>
      <c r="BM325" s="118"/>
      <c r="EE325" s="435"/>
    </row>
    <row r="326" spans="1:135" hidden="1">
      <c r="A326" s="445" t="str">
        <f t="array" ref="A326">IFERROR(INDEX($A$171:$B$270,MATCH(LARGE(($B$171:$B$270=A$273)*1/ROW($A$171:$A$270),ROWS($A$274:$A326)),1/ROW($A$171:$A$270),0),COLUMNS($A$274:$A$274)),"")</f>
        <v/>
      </c>
      <c r="B326" s="445" t="str">
        <f t="array" ref="B326">IFERROR(INDEX($A$171:$B$270,MATCH(LARGE(($B$171:$B$270=B$273)*1/ROW($A$171:$A$270),ROWS($A$274:$A326)),1/ROW($A$171:$A$270),0),COLUMNS($A$274:$A$274)),"")</f>
        <v/>
      </c>
      <c r="C326" s="444" t="str">
        <f t="array" ref="C326">IFERROR(INDEX($A$171:$B$270,MATCH(LARGE(($B$171:$B$270=C$273)*1/ROW($A$171:$A$270),ROWS($A$274:$A326)),1/ROW($A$171:$A$270),0),COLUMNS($A$274:$A$274)),"")</f>
        <v/>
      </c>
      <c r="D326" s="445" t="str">
        <f t="array" ref="D326">IFERROR(INDEX($A$171:$B$270,MATCH(LARGE(($B$171:$B$270=D$273)*1/ROW($A$171:$A$270),ROWS($A$274:$A326)),1/ROW($A$171:$A$270),0),COLUMNS($A$274:$A$274)),"")</f>
        <v/>
      </c>
      <c r="E326" s="445" t="str">
        <f t="array" ref="E326">IFERROR(INDEX($A$171:$B$270,MATCH(LARGE(($B$171:$B$270=E$273)*1/ROW($A$171:$A$270),ROWS($A$274:$A326)),1/ROW($A$171:$A$270),0),COLUMNS($A$274:$A$274)),"")</f>
        <v/>
      </c>
      <c r="F326" s="445" t="str">
        <f t="array" ref="F326">IFERROR(INDEX($A$171:$B$270,MATCH(LARGE(($B$171:$B$270=F$273)*1/ROW($A$171:$A$270),ROWS($A$274:$A326)),1/ROW($A$171:$A$270),0),COLUMNS($A$274:$A$274)),"")</f>
        <v/>
      </c>
      <c r="G326" s="445" t="str">
        <f t="array" ref="G326">IFERROR(INDEX($A$171:$B$270,MATCH(LARGE(($B$171:$B$270=G$273)*1/ROW($A$171:$A$270),ROWS($A$274:$A326)),1/ROW($A$171:$A$270),0),COLUMNS($A$274:$A$274)),"")</f>
        <v/>
      </c>
      <c r="H326" s="445" t="str">
        <f t="array" ref="H326">IFERROR(INDEX($A$171:$B$270,MATCH(LARGE(($B$171:$B$270=H$273)*1/ROW($A$171:$A$270),ROWS($A$274:$A326)),1/ROW($A$171:$A$270),0),COLUMNS($A$274:$A$274)),"")</f>
        <v/>
      </c>
      <c r="I326" s="445" t="str">
        <f t="array" ref="I326">IFERROR(INDEX($A$171:$B$270,MATCH(LARGE(($B$171:$B$270=I$273)*1/ROW($A$171:$A$270),ROWS($A$274:$A326)),1/ROW($A$171:$A$270),0),COLUMNS($A$274:$A$274)),"")</f>
        <v/>
      </c>
      <c r="J326" s="445" t="str">
        <f t="array" ref="J326">IFERROR(INDEX($A$171:$B$270,MATCH(LARGE(($B$171:$B$270=J$273)*1/ROW($A$171:$A$270),ROWS($A$274:$A326)),1/ROW($A$171:$A$270),0),COLUMNS($A$274:$A$274)),"")</f>
        <v/>
      </c>
      <c r="K326" s="445" t="str">
        <f t="array" ref="K326">IFERROR(INDEX($A$171:$B$270,MATCH(LARGE(($B$171:$B$270=K$273)*1/ROW($A$171:$A$270),ROWS($A$274:$A326)),1/ROW($A$171:$A$270),0),COLUMNS($A$274:$A$274)),"")</f>
        <v/>
      </c>
      <c r="L326" s="445" t="str">
        <f t="array" ref="L326">IFERROR(INDEX($A$171:$B$270,MATCH(LARGE(($B$171:$B$270=L$273)*1/ROW($A$171:$A$270),ROWS($A$274:$A326)),1/ROW($A$171:$A$270),0),COLUMNS($A$274:$A$274)),"")</f>
        <v/>
      </c>
      <c r="M326" s="445" t="str">
        <f t="array" ref="M326">IFERROR(INDEX($A$171:$B$270,MATCH(LARGE(($B$171:$B$270=M$273)*1/ROW($A$171:$A$270),ROWS($A$274:$A326)),1/ROW($A$171:$A$270),0),COLUMNS($A$274:$A$274)),"")</f>
        <v/>
      </c>
      <c r="N326" s="445" t="str">
        <f t="array" ref="N326">IFERROR(INDEX($A$171:$B$270,MATCH(LARGE(($B$171:$B$270=N$273)*1/ROW($A$171:$A$270),ROWS($A$274:$A326)),1/ROW($A$171:$A$270),0),COLUMNS($A$274:$A$274)),"")</f>
        <v/>
      </c>
      <c r="O326" s="445" t="str">
        <f t="array" ref="O326">IFERROR(INDEX($A$171:$B$270,MATCH(LARGE(($B$171:$B$270=O$273)*1/ROW($A$171:$A$270),ROWS($A$274:$A326)),1/ROW($A$171:$A$270),0),COLUMNS($A$274:$A$274)),"")</f>
        <v/>
      </c>
      <c r="P326" s="445" t="str">
        <f t="array" ref="P326">IFERROR(INDEX($A$171:$B$270,MATCH(LARGE(($B$171:$B$270=P$273)*1/ROW($A$171:$A$270),ROWS($A$274:$A326)),1/ROW($A$171:$A$270),0),COLUMNS($A$274:$A$274)),"")</f>
        <v/>
      </c>
      <c r="Q326" s="445" t="str">
        <f t="array" ref="Q326">IFERROR(INDEX($A$171:$B$270,MATCH(LARGE(($B$171:$B$270=Q$273)*1/ROW($A$171:$A$270),ROWS($A$274:$A326)),1/ROW($A$171:$A$270),0),COLUMNS($A$274:$A$274)),"")</f>
        <v/>
      </c>
      <c r="R326" s="445" t="str">
        <f t="array" ref="R326">IFERROR(INDEX($A$171:$B$270,MATCH(LARGE(($B$171:$B$270=R$273)*1/ROW($A$171:$A$270),ROWS($A$274:$A326)),1/ROW($A$171:$A$270),0),COLUMNS($A$274:$A$274)),"")</f>
        <v/>
      </c>
      <c r="S326" s="445" t="str">
        <f t="array" ref="S326">IFERROR(INDEX($A$171:$B$270,MATCH(LARGE(($B$171:$B$270=S$273)*1/ROW($A$171:$A$270),ROWS($A$274:$A326)),1/ROW($A$171:$A$270),0),COLUMNS($A$274:$A$274)),"")</f>
        <v/>
      </c>
      <c r="T326" s="445" t="str">
        <f t="array" ref="T326">IFERROR(INDEX($A$171:$B$270,MATCH(LARGE(($B$171:$B$270=T$273)*1/ROW($A$171:$A$270),ROWS($A$274:$A326)),1/ROW($A$171:$A$270),0),COLUMNS($A$274:$A$274)),"")</f>
        <v/>
      </c>
      <c r="U326" s="445" t="str">
        <f t="array" ref="U326">IFERROR(INDEX($A$171:$B$270,MATCH(LARGE(($B$171:$B$270=U$273)*1/ROW($A$171:$A$270),ROWS($A$274:$A326)),1/ROW($A$171:$A$270),0),COLUMNS($A$274:$A$274)),"")</f>
        <v/>
      </c>
      <c r="V326" s="453" t="str">
        <f t="array" ref="V326">IFERROR(INDEX($A$171:$B$270,MATCH(LARGE(($B$171:$B$270=V$273)*1/ROW($A$171:$A$270),ROWS($A$274:$A326)),1/ROW($A$171:$A$270),0),COLUMNS($A$274:$A$274)),"")</f>
        <v/>
      </c>
      <c r="W326" s="445" t="str">
        <f t="array" ref="W326">IFERROR(INDEX($A$171:$B$270,MATCH(LARGE(($B$171:$B$270=W$273)*1/ROW($A$171:$A$270),ROWS($A$274:$A326)),1/ROW($A$171:$A$270),0),COLUMNS($A$274:$A$274)),"")</f>
        <v/>
      </c>
      <c r="X326" s="445" t="str">
        <f t="array" ref="X326">IFERROR(INDEX($A$171:$B$270,MATCH(LARGE(($B$171:$B$270=X$273)*1/ROW($A$171:$A$270),ROWS($A$274:$A326)),1/ROW($A$171:$A$270),0),COLUMNS($A$274:$A$274)),"")</f>
        <v/>
      </c>
      <c r="Y326" s="445" t="str">
        <f t="array" ref="Y326">IFERROR(INDEX($A$171:$B$270,MATCH(LARGE(($B$171:$B$270=Y$273)*1/ROW($A$171:$A$270),ROWS($A$274:$A326)),1/ROW($A$171:$A$270),0),COLUMNS($A$274:$A$274)),"")</f>
        <v/>
      </c>
      <c r="Z326" s="445" t="str">
        <f t="array" ref="Z326">IFERROR(INDEX($A$171:$B$270,MATCH(LARGE(($B$171:$B$270=Z$273)*1/ROW($A$171:$A$270),ROWS($A$274:$A326)),1/ROW($A$171:$A$270),0),COLUMNS($A$274:$A$274)),"")</f>
        <v/>
      </c>
      <c r="AA326" s="445" t="str">
        <f t="array" ref="AA326">IFERROR(INDEX($A$171:$B$270,MATCH(LARGE(($B$171:$B$270=AA$273)*1/ROW($A$171:$A$270),ROWS($A$274:$A326)),1/ROW($A$171:$A$270),0),COLUMNS($A$274:$A$274)),"")</f>
        <v/>
      </c>
      <c r="AB326" s="445" t="str">
        <f t="array" ref="AB326">IFERROR(INDEX($A$171:$B$270,MATCH(LARGE(($B$171:$B$270=AB$273)*1/ROW($A$171:$A$270),ROWS($A$274:$A326)),1/ROW($A$171:$A$270),0),COLUMNS($A$274:$A$274)),"")</f>
        <v/>
      </c>
      <c r="AC326" s="445" t="str">
        <f t="array" ref="AC326">IFERROR(INDEX($A$171:$B$270,MATCH(LARGE(($B$171:$B$270=AC$273)*1/ROW($A$171:$A$270),ROWS($A$274:$A326)),1/ROW($A$171:$A$270),0),COLUMNS($A$274:$A$274)),"")</f>
        <v/>
      </c>
      <c r="AD326" s="445" t="str">
        <f t="array" ref="AD326">IFERROR(INDEX($A$171:$B$270,MATCH(LARGE(($B$171:$B$270=AD$273)*1/ROW($A$171:$A$270),ROWS($A$274:$A326)),1/ROW($A$171:$A$270),0),COLUMNS($A$274:$A$274)),"")</f>
        <v/>
      </c>
      <c r="AE326" s="445" t="str">
        <f t="array" ref="AE326">IFERROR(INDEX($A$171:$B$270,MATCH(LARGE(($B$171:$B$270=AE$273)*1/ROW($A$171:$A$270),ROWS($A$274:$A326)),1/ROW($A$171:$A$270),0),COLUMNS($A$274:$A$274)),"")</f>
        <v/>
      </c>
      <c r="AF326" s="445" t="str">
        <f t="array" ref="AF326">IFERROR(INDEX($A$171:$B$270,MATCH(LARGE(($B$171:$B$270=AF$273)*1/ROW($A$171:$A$270),ROWS($A$274:$A326)),1/ROW($A$171:$A$270),0),COLUMNS($A$274:$A$274)),"")</f>
        <v/>
      </c>
      <c r="AG326" s="454" t="str">
        <f t="array" ref="AG326">IFERROR(INDEX($A$171:$B$270,MATCH(LARGE(($B$171:$B$270=AG$273)*1/ROW($A$171:$A$270),ROWS($A$274:$A326)),1/ROW($A$171:$A$270),0),COLUMNS($A$274:$A$274)),"")</f>
        <v/>
      </c>
      <c r="AH326" s="445" t="str">
        <f t="array" ref="AH326">IFERROR(INDEX($A$171:$F$270,MATCH(LARGE(($D$171:$D$270=AH$273)*1/ROW($A$171:$A$270),ROWS($A$274:$A326)),1/ROW($A$171:$A$270),0),COLUMNS($A$274:$A$274)),"")</f>
        <v/>
      </c>
      <c r="AI326" s="445" t="str">
        <f t="array" ref="AI326">IFERROR(INDEX($A$171:$F$270,MATCH(LARGE(($D$171:$D$270=AI$273)*1/ROW($A$171:$A$270),ROWS($A$274:$A326)),1/ROW($A$171:$A$270),0),COLUMNS($A$274:$A$274)),"")</f>
        <v/>
      </c>
      <c r="AJ326" s="445" t="str">
        <f t="array" ref="AJ326">IFERROR(INDEX($A$171:$F$270,MATCH(LARGE(($D$171:$D$270=AJ$273)*1/ROW($A$171:$A$270),ROWS($A$274:$A326)),1/ROW($A$171:$A$270),0),COLUMNS($A$274:$A$274)),"")</f>
        <v/>
      </c>
      <c r="AK326" s="445" t="str">
        <f t="array" ref="AK326">IFERROR(INDEX($A$171:$F$270,MATCH(LARGE(($E$171:$E$270=AK$273)*1/ROW($A$171:$A$270),ROWS($A$274:$A326)),1/ROW($A$171:$A$270),0),COLUMNS($A$274:$A$274)),"")</f>
        <v/>
      </c>
      <c r="AL326" s="445" t="str">
        <f t="array" ref="AL326">IFERROR(INDEX($A$171:$F$270,MATCH(LARGE(($E$171:$E$270=AL$273)*1/ROW($A$171:$A$270),ROWS($A$274:$A326)),1/ROW($A$171:$A$270),0),COLUMNS($A$274:$A$274)),"")</f>
        <v/>
      </c>
      <c r="AM326" s="445" t="str">
        <f t="array" ref="AM326">IFERROR(INDEX($A$171:$F$270,MATCH(LARGE(($E$171:$E$270=AM$273)*1/ROW($A$171:$A$270),ROWS($A$274:$A326)),1/ROW($A$171:$A$270),0),COLUMNS($A$274:$A$274)),"")</f>
        <v/>
      </c>
      <c r="AN326" s="445" t="str">
        <f t="array" ref="AN326">IFERROR(INDEX($A$171:$F$270,MATCH(LARGE(($F$171:$F$270=AN$273)*1/ROW($A$171:$A$270),ROWS($A$274:$A326)),1/ROW($A$171:$A$270),0),COLUMNS($A$274:$A$274)),"")</f>
        <v/>
      </c>
      <c r="AO326" s="445" t="str">
        <f t="array" ref="AO326">IFERROR(INDEX($A$171:$F$270,MATCH(LARGE(($F$171:$F$270=AO$273)*1/ROW($A$171:$A$270),ROWS($A$274:$A326)),1/ROW($A$171:$A$270),0),COLUMNS($A$274:$A$274)),"")</f>
        <v/>
      </c>
      <c r="AP326" s="445" t="str">
        <f t="array" ref="AP326">IFERROR(INDEX($A$171:$F$270,MATCH(LARGE(($F$171:$F$270=AP$273)*1/ROW($A$171:$A$270),ROWS($A$274:$A326)),1/ROW($A$171:$A$270),0),COLUMNS($A$274:$A$274)),"")</f>
        <v/>
      </c>
      <c r="AQ326" s="445" t="str">
        <f t="array" ref="AQ326">IFERROR(INDEX($A$171:$F$270,MATCH(LARGE(($F$171:$F$270=AQ$273)*1/ROW($A$171:$A$270),ROWS($A$274:$A326)),1/ROW($A$171:$A$270),0),COLUMNS($A$274:$A$274)),"")</f>
        <v/>
      </c>
      <c r="AR326" s="445" t="str">
        <f t="array" ref="AR326">IFERROR(INDEX($A$171:$B$270,MATCH(LARGE(($B$171:$B$270=AR$273)*1/ROW($A$171:$A$270),ROWS($A$274:$A326)),1/ROW($A$171:$A$270),0),COLUMNS($A$274:$A$274)),"")</f>
        <v/>
      </c>
      <c r="AS326" s="445" t="str">
        <f t="shared" si="94"/>
        <v/>
      </c>
      <c r="AT326" s="445" t="str">
        <f t="shared" si="95"/>
        <v/>
      </c>
      <c r="AU326" s="445" t="str">
        <f t="shared" si="96"/>
        <v/>
      </c>
      <c r="BE326" s="435"/>
      <c r="BK326" s="50"/>
      <c r="BM326" s="118"/>
      <c r="EE326" s="435"/>
    </row>
    <row r="327" spans="1:135" hidden="1">
      <c r="A327" s="445" t="str">
        <f t="array" ref="A327">IFERROR(INDEX($A$171:$B$270,MATCH(LARGE(($B$171:$B$270=A$273)*1/ROW($A$171:$A$270),ROWS($A$274:$A327)),1/ROW($A$171:$A$270),0),COLUMNS($A$274:$A$274)),"")</f>
        <v/>
      </c>
      <c r="B327" s="445" t="str">
        <f t="array" ref="B327">IFERROR(INDEX($A$171:$B$270,MATCH(LARGE(($B$171:$B$270=B$273)*1/ROW($A$171:$A$270),ROWS($A$274:$A327)),1/ROW($A$171:$A$270),0),COLUMNS($A$274:$A$274)),"")</f>
        <v/>
      </c>
      <c r="C327" s="444" t="str">
        <f t="array" ref="C327">IFERROR(INDEX($A$171:$B$270,MATCH(LARGE(($B$171:$B$270=C$273)*1/ROW($A$171:$A$270),ROWS($A$274:$A327)),1/ROW($A$171:$A$270),0),COLUMNS($A$274:$A$274)),"")</f>
        <v/>
      </c>
      <c r="D327" s="445" t="str">
        <f t="array" ref="D327">IFERROR(INDEX($A$171:$B$270,MATCH(LARGE(($B$171:$B$270=D$273)*1/ROW($A$171:$A$270),ROWS($A$274:$A327)),1/ROW($A$171:$A$270),0),COLUMNS($A$274:$A$274)),"")</f>
        <v/>
      </c>
      <c r="E327" s="445" t="str">
        <f t="array" ref="E327">IFERROR(INDEX($A$171:$B$270,MATCH(LARGE(($B$171:$B$270=E$273)*1/ROW($A$171:$A$270),ROWS($A$274:$A327)),1/ROW($A$171:$A$270),0),COLUMNS($A$274:$A$274)),"")</f>
        <v/>
      </c>
      <c r="F327" s="445" t="str">
        <f t="array" ref="F327">IFERROR(INDEX($A$171:$B$270,MATCH(LARGE(($B$171:$B$270=F$273)*1/ROW($A$171:$A$270),ROWS($A$274:$A327)),1/ROW($A$171:$A$270),0),COLUMNS($A$274:$A$274)),"")</f>
        <v/>
      </c>
      <c r="G327" s="445" t="str">
        <f t="array" ref="G327">IFERROR(INDEX($A$171:$B$270,MATCH(LARGE(($B$171:$B$270=G$273)*1/ROW($A$171:$A$270),ROWS($A$274:$A327)),1/ROW($A$171:$A$270),0),COLUMNS($A$274:$A$274)),"")</f>
        <v/>
      </c>
      <c r="H327" s="445" t="str">
        <f t="array" ref="H327">IFERROR(INDEX($A$171:$B$270,MATCH(LARGE(($B$171:$B$270=H$273)*1/ROW($A$171:$A$270),ROWS($A$274:$A327)),1/ROW($A$171:$A$270),0),COLUMNS($A$274:$A$274)),"")</f>
        <v/>
      </c>
      <c r="I327" s="445" t="str">
        <f t="array" ref="I327">IFERROR(INDEX($A$171:$B$270,MATCH(LARGE(($B$171:$B$270=I$273)*1/ROW($A$171:$A$270),ROWS($A$274:$A327)),1/ROW($A$171:$A$270),0),COLUMNS($A$274:$A$274)),"")</f>
        <v/>
      </c>
      <c r="J327" s="445" t="str">
        <f t="array" ref="J327">IFERROR(INDEX($A$171:$B$270,MATCH(LARGE(($B$171:$B$270=J$273)*1/ROW($A$171:$A$270),ROWS($A$274:$A327)),1/ROW($A$171:$A$270),0),COLUMNS($A$274:$A$274)),"")</f>
        <v/>
      </c>
      <c r="K327" s="445" t="str">
        <f t="array" ref="K327">IFERROR(INDEX($A$171:$B$270,MATCH(LARGE(($B$171:$B$270=K$273)*1/ROW($A$171:$A$270),ROWS($A$274:$A327)),1/ROW($A$171:$A$270),0),COLUMNS($A$274:$A$274)),"")</f>
        <v/>
      </c>
      <c r="L327" s="445" t="str">
        <f t="array" ref="L327">IFERROR(INDEX($A$171:$B$270,MATCH(LARGE(($B$171:$B$270=L$273)*1/ROW($A$171:$A$270),ROWS($A$274:$A327)),1/ROW($A$171:$A$270),0),COLUMNS($A$274:$A$274)),"")</f>
        <v/>
      </c>
      <c r="M327" s="445" t="str">
        <f t="array" ref="M327">IFERROR(INDEX($A$171:$B$270,MATCH(LARGE(($B$171:$B$270=M$273)*1/ROW($A$171:$A$270),ROWS($A$274:$A327)),1/ROW($A$171:$A$270),0),COLUMNS($A$274:$A$274)),"")</f>
        <v/>
      </c>
      <c r="N327" s="445" t="str">
        <f t="array" ref="N327">IFERROR(INDEX($A$171:$B$270,MATCH(LARGE(($B$171:$B$270=N$273)*1/ROW($A$171:$A$270),ROWS($A$274:$A327)),1/ROW($A$171:$A$270),0),COLUMNS($A$274:$A$274)),"")</f>
        <v/>
      </c>
      <c r="O327" s="445" t="str">
        <f t="array" ref="O327">IFERROR(INDEX($A$171:$B$270,MATCH(LARGE(($B$171:$B$270=O$273)*1/ROW($A$171:$A$270),ROWS($A$274:$A327)),1/ROW($A$171:$A$270),0),COLUMNS($A$274:$A$274)),"")</f>
        <v/>
      </c>
      <c r="P327" s="445" t="str">
        <f t="array" ref="P327">IFERROR(INDEX($A$171:$B$270,MATCH(LARGE(($B$171:$B$270=P$273)*1/ROW($A$171:$A$270),ROWS($A$274:$A327)),1/ROW($A$171:$A$270),0),COLUMNS($A$274:$A$274)),"")</f>
        <v/>
      </c>
      <c r="Q327" s="445" t="str">
        <f t="array" ref="Q327">IFERROR(INDEX($A$171:$B$270,MATCH(LARGE(($B$171:$B$270=Q$273)*1/ROW($A$171:$A$270),ROWS($A$274:$A327)),1/ROW($A$171:$A$270),0),COLUMNS($A$274:$A$274)),"")</f>
        <v/>
      </c>
      <c r="R327" s="445" t="str">
        <f t="array" ref="R327">IFERROR(INDEX($A$171:$B$270,MATCH(LARGE(($B$171:$B$270=R$273)*1/ROW($A$171:$A$270),ROWS($A$274:$A327)),1/ROW($A$171:$A$270),0),COLUMNS($A$274:$A$274)),"")</f>
        <v/>
      </c>
      <c r="S327" s="445" t="str">
        <f t="array" ref="S327">IFERROR(INDEX($A$171:$B$270,MATCH(LARGE(($B$171:$B$270=S$273)*1/ROW($A$171:$A$270),ROWS($A$274:$A327)),1/ROW($A$171:$A$270),0),COLUMNS($A$274:$A$274)),"")</f>
        <v/>
      </c>
      <c r="T327" s="445" t="str">
        <f t="array" ref="T327">IFERROR(INDEX($A$171:$B$270,MATCH(LARGE(($B$171:$B$270=T$273)*1/ROW($A$171:$A$270),ROWS($A$274:$A327)),1/ROW($A$171:$A$270),0),COLUMNS($A$274:$A$274)),"")</f>
        <v/>
      </c>
      <c r="U327" s="445" t="str">
        <f t="array" ref="U327">IFERROR(INDEX($A$171:$B$270,MATCH(LARGE(($B$171:$B$270=U$273)*1/ROW($A$171:$A$270),ROWS($A$274:$A327)),1/ROW($A$171:$A$270),0),COLUMNS($A$274:$A$274)),"")</f>
        <v/>
      </c>
      <c r="V327" s="453" t="str">
        <f t="array" ref="V327">IFERROR(INDEX($A$171:$B$270,MATCH(LARGE(($B$171:$B$270=V$273)*1/ROW($A$171:$A$270),ROWS($A$274:$A327)),1/ROW($A$171:$A$270),0),COLUMNS($A$274:$A$274)),"")</f>
        <v/>
      </c>
      <c r="W327" s="445" t="str">
        <f t="array" ref="W327">IFERROR(INDEX($A$171:$B$270,MATCH(LARGE(($B$171:$B$270=W$273)*1/ROW($A$171:$A$270),ROWS($A$274:$A327)),1/ROW($A$171:$A$270),0),COLUMNS($A$274:$A$274)),"")</f>
        <v/>
      </c>
      <c r="X327" s="445" t="str">
        <f t="array" ref="X327">IFERROR(INDEX($A$171:$B$270,MATCH(LARGE(($B$171:$B$270=X$273)*1/ROW($A$171:$A$270),ROWS($A$274:$A327)),1/ROW($A$171:$A$270),0),COLUMNS($A$274:$A$274)),"")</f>
        <v/>
      </c>
      <c r="Y327" s="445" t="str">
        <f t="array" ref="Y327">IFERROR(INDEX($A$171:$B$270,MATCH(LARGE(($B$171:$B$270=Y$273)*1/ROW($A$171:$A$270),ROWS($A$274:$A327)),1/ROW($A$171:$A$270),0),COLUMNS($A$274:$A$274)),"")</f>
        <v/>
      </c>
      <c r="Z327" s="445" t="str">
        <f t="array" ref="Z327">IFERROR(INDEX($A$171:$B$270,MATCH(LARGE(($B$171:$B$270=Z$273)*1/ROW($A$171:$A$270),ROWS($A$274:$A327)),1/ROW($A$171:$A$270),0),COLUMNS($A$274:$A$274)),"")</f>
        <v/>
      </c>
      <c r="AA327" s="445" t="str">
        <f t="array" ref="AA327">IFERROR(INDEX($A$171:$B$270,MATCH(LARGE(($B$171:$B$270=AA$273)*1/ROW($A$171:$A$270),ROWS($A$274:$A327)),1/ROW($A$171:$A$270),0),COLUMNS($A$274:$A$274)),"")</f>
        <v/>
      </c>
      <c r="AB327" s="445" t="str">
        <f t="array" ref="AB327">IFERROR(INDEX($A$171:$B$270,MATCH(LARGE(($B$171:$B$270=AB$273)*1/ROW($A$171:$A$270),ROWS($A$274:$A327)),1/ROW($A$171:$A$270),0),COLUMNS($A$274:$A$274)),"")</f>
        <v/>
      </c>
      <c r="AC327" s="445" t="str">
        <f t="array" ref="AC327">IFERROR(INDEX($A$171:$B$270,MATCH(LARGE(($B$171:$B$270=AC$273)*1/ROW($A$171:$A$270),ROWS($A$274:$A327)),1/ROW($A$171:$A$270),0),COLUMNS($A$274:$A$274)),"")</f>
        <v/>
      </c>
      <c r="AD327" s="445" t="str">
        <f t="array" ref="AD327">IFERROR(INDEX($A$171:$B$270,MATCH(LARGE(($B$171:$B$270=AD$273)*1/ROW($A$171:$A$270),ROWS($A$274:$A327)),1/ROW($A$171:$A$270),0),COLUMNS($A$274:$A$274)),"")</f>
        <v/>
      </c>
      <c r="AE327" s="445" t="str">
        <f t="array" ref="AE327">IFERROR(INDEX($A$171:$B$270,MATCH(LARGE(($B$171:$B$270=AE$273)*1/ROW($A$171:$A$270),ROWS($A$274:$A327)),1/ROW($A$171:$A$270),0),COLUMNS($A$274:$A$274)),"")</f>
        <v/>
      </c>
      <c r="AF327" s="445" t="str">
        <f t="array" ref="AF327">IFERROR(INDEX($A$171:$B$270,MATCH(LARGE(($B$171:$B$270=AF$273)*1/ROW($A$171:$A$270),ROWS($A$274:$A327)),1/ROW($A$171:$A$270),0),COLUMNS($A$274:$A$274)),"")</f>
        <v/>
      </c>
      <c r="AG327" s="454" t="str">
        <f t="array" ref="AG327">IFERROR(INDEX($A$171:$B$270,MATCH(LARGE(($B$171:$B$270=AG$273)*1/ROW($A$171:$A$270),ROWS($A$274:$A327)),1/ROW($A$171:$A$270),0),COLUMNS($A$274:$A$274)),"")</f>
        <v/>
      </c>
      <c r="AH327" s="445" t="str">
        <f t="array" ref="AH327">IFERROR(INDEX($A$171:$F$270,MATCH(LARGE(($D$171:$D$270=AH$273)*1/ROW($A$171:$A$270),ROWS($A$274:$A327)),1/ROW($A$171:$A$270),0),COLUMNS($A$274:$A$274)),"")</f>
        <v/>
      </c>
      <c r="AI327" s="445" t="str">
        <f t="array" ref="AI327">IFERROR(INDEX($A$171:$F$270,MATCH(LARGE(($D$171:$D$270=AI$273)*1/ROW($A$171:$A$270),ROWS($A$274:$A327)),1/ROW($A$171:$A$270),0),COLUMNS($A$274:$A$274)),"")</f>
        <v/>
      </c>
      <c r="AJ327" s="445" t="str">
        <f t="array" ref="AJ327">IFERROR(INDEX($A$171:$F$270,MATCH(LARGE(($D$171:$D$270=AJ$273)*1/ROW($A$171:$A$270),ROWS($A$274:$A327)),1/ROW($A$171:$A$270),0),COLUMNS($A$274:$A$274)),"")</f>
        <v/>
      </c>
      <c r="AK327" s="445" t="str">
        <f t="array" ref="AK327">IFERROR(INDEX($A$171:$F$270,MATCH(LARGE(($E$171:$E$270=AK$273)*1/ROW($A$171:$A$270),ROWS($A$274:$A327)),1/ROW($A$171:$A$270),0),COLUMNS($A$274:$A$274)),"")</f>
        <v/>
      </c>
      <c r="AL327" s="445" t="str">
        <f t="array" ref="AL327">IFERROR(INDEX($A$171:$F$270,MATCH(LARGE(($E$171:$E$270=AL$273)*1/ROW($A$171:$A$270),ROWS($A$274:$A327)),1/ROW($A$171:$A$270),0),COLUMNS($A$274:$A$274)),"")</f>
        <v/>
      </c>
      <c r="AM327" s="445" t="str">
        <f t="array" ref="AM327">IFERROR(INDEX($A$171:$F$270,MATCH(LARGE(($E$171:$E$270=AM$273)*1/ROW($A$171:$A$270),ROWS($A$274:$A327)),1/ROW($A$171:$A$270),0),COLUMNS($A$274:$A$274)),"")</f>
        <v/>
      </c>
      <c r="AN327" s="445" t="str">
        <f t="array" ref="AN327">IFERROR(INDEX($A$171:$F$270,MATCH(LARGE(($F$171:$F$270=AN$273)*1/ROW($A$171:$A$270),ROWS($A$274:$A327)),1/ROW($A$171:$A$270),0),COLUMNS($A$274:$A$274)),"")</f>
        <v/>
      </c>
      <c r="AO327" s="445" t="str">
        <f t="array" ref="AO327">IFERROR(INDEX($A$171:$F$270,MATCH(LARGE(($F$171:$F$270=AO$273)*1/ROW($A$171:$A$270),ROWS($A$274:$A327)),1/ROW($A$171:$A$270),0),COLUMNS($A$274:$A$274)),"")</f>
        <v/>
      </c>
      <c r="AP327" s="445" t="str">
        <f t="array" ref="AP327">IFERROR(INDEX($A$171:$F$270,MATCH(LARGE(($F$171:$F$270=AP$273)*1/ROW($A$171:$A$270),ROWS($A$274:$A327)),1/ROW($A$171:$A$270),0),COLUMNS($A$274:$A$274)),"")</f>
        <v/>
      </c>
      <c r="AQ327" s="445" t="str">
        <f t="array" ref="AQ327">IFERROR(INDEX($A$171:$F$270,MATCH(LARGE(($F$171:$F$270=AQ$273)*1/ROW($A$171:$A$270),ROWS($A$274:$A327)),1/ROW($A$171:$A$270),0),COLUMNS($A$274:$A$274)),"")</f>
        <v/>
      </c>
      <c r="AR327" s="445" t="str">
        <f t="array" ref="AR327">IFERROR(INDEX($A$171:$B$270,MATCH(LARGE(($B$171:$B$270=AR$273)*1/ROW($A$171:$A$270),ROWS($A$274:$A327)),1/ROW($A$171:$A$270),0),COLUMNS($A$274:$A$274)),"")</f>
        <v/>
      </c>
      <c r="AS327" s="445" t="str">
        <f t="shared" si="94"/>
        <v/>
      </c>
      <c r="AT327" s="445" t="str">
        <f t="shared" si="95"/>
        <v/>
      </c>
      <c r="AU327" s="445" t="str">
        <f t="shared" si="96"/>
        <v/>
      </c>
      <c r="BE327" s="435"/>
      <c r="BK327" s="50"/>
      <c r="BM327" s="118"/>
      <c r="EE327" s="435"/>
    </row>
    <row r="328" spans="1:135" hidden="1">
      <c r="A328" s="445" t="str">
        <f t="array" ref="A328">IFERROR(INDEX($A$171:$B$270,MATCH(LARGE(($B$171:$B$270=A$273)*1/ROW($A$171:$A$270),ROWS($A$274:$A328)),1/ROW($A$171:$A$270),0),COLUMNS($A$274:$A$274)),"")</f>
        <v/>
      </c>
      <c r="B328" s="445" t="str">
        <f t="array" ref="B328">IFERROR(INDEX($A$171:$B$270,MATCH(LARGE(($B$171:$B$270=B$273)*1/ROW($A$171:$A$270),ROWS($A$274:$A328)),1/ROW($A$171:$A$270),0),COLUMNS($A$274:$A$274)),"")</f>
        <v/>
      </c>
      <c r="C328" s="444" t="str">
        <f t="array" ref="C328">IFERROR(INDEX($A$171:$B$270,MATCH(LARGE(($B$171:$B$270=C$273)*1/ROW($A$171:$A$270),ROWS($A$274:$A328)),1/ROW($A$171:$A$270),0),COLUMNS($A$274:$A$274)),"")</f>
        <v/>
      </c>
      <c r="D328" s="445" t="str">
        <f t="array" ref="D328">IFERROR(INDEX($A$171:$B$270,MATCH(LARGE(($B$171:$B$270=D$273)*1/ROW($A$171:$A$270),ROWS($A$274:$A328)),1/ROW($A$171:$A$270),0),COLUMNS($A$274:$A$274)),"")</f>
        <v/>
      </c>
      <c r="E328" s="445" t="str">
        <f t="array" ref="E328">IFERROR(INDEX($A$171:$B$270,MATCH(LARGE(($B$171:$B$270=E$273)*1/ROW($A$171:$A$270),ROWS($A$274:$A328)),1/ROW($A$171:$A$270),0),COLUMNS($A$274:$A$274)),"")</f>
        <v/>
      </c>
      <c r="F328" s="445" t="str">
        <f t="array" ref="F328">IFERROR(INDEX($A$171:$B$270,MATCH(LARGE(($B$171:$B$270=F$273)*1/ROW($A$171:$A$270),ROWS($A$274:$A328)),1/ROW($A$171:$A$270),0),COLUMNS($A$274:$A$274)),"")</f>
        <v/>
      </c>
      <c r="G328" s="445" t="str">
        <f t="array" ref="G328">IFERROR(INDEX($A$171:$B$270,MATCH(LARGE(($B$171:$B$270=G$273)*1/ROW($A$171:$A$270),ROWS($A$274:$A328)),1/ROW($A$171:$A$270),0),COLUMNS($A$274:$A$274)),"")</f>
        <v/>
      </c>
      <c r="H328" s="445" t="str">
        <f t="array" ref="H328">IFERROR(INDEX($A$171:$B$270,MATCH(LARGE(($B$171:$B$270=H$273)*1/ROW($A$171:$A$270),ROWS($A$274:$A328)),1/ROW($A$171:$A$270),0),COLUMNS($A$274:$A$274)),"")</f>
        <v/>
      </c>
      <c r="I328" s="445" t="str">
        <f t="array" ref="I328">IFERROR(INDEX($A$171:$B$270,MATCH(LARGE(($B$171:$B$270=I$273)*1/ROW($A$171:$A$270),ROWS($A$274:$A328)),1/ROW($A$171:$A$270),0),COLUMNS($A$274:$A$274)),"")</f>
        <v/>
      </c>
      <c r="J328" s="445" t="str">
        <f t="array" ref="J328">IFERROR(INDEX($A$171:$B$270,MATCH(LARGE(($B$171:$B$270=J$273)*1/ROW($A$171:$A$270),ROWS($A$274:$A328)),1/ROW($A$171:$A$270),0),COLUMNS($A$274:$A$274)),"")</f>
        <v/>
      </c>
      <c r="K328" s="445" t="str">
        <f t="array" ref="K328">IFERROR(INDEX($A$171:$B$270,MATCH(LARGE(($B$171:$B$270=K$273)*1/ROW($A$171:$A$270),ROWS($A$274:$A328)),1/ROW($A$171:$A$270),0),COLUMNS($A$274:$A$274)),"")</f>
        <v/>
      </c>
      <c r="L328" s="445" t="str">
        <f t="array" ref="L328">IFERROR(INDEX($A$171:$B$270,MATCH(LARGE(($B$171:$B$270=L$273)*1/ROW($A$171:$A$270),ROWS($A$274:$A328)),1/ROW($A$171:$A$270),0),COLUMNS($A$274:$A$274)),"")</f>
        <v/>
      </c>
      <c r="M328" s="445" t="str">
        <f t="array" ref="M328">IFERROR(INDEX($A$171:$B$270,MATCH(LARGE(($B$171:$B$270=M$273)*1/ROW($A$171:$A$270),ROWS($A$274:$A328)),1/ROW($A$171:$A$270),0),COLUMNS($A$274:$A$274)),"")</f>
        <v/>
      </c>
      <c r="N328" s="445" t="str">
        <f t="array" ref="N328">IFERROR(INDEX($A$171:$B$270,MATCH(LARGE(($B$171:$B$270=N$273)*1/ROW($A$171:$A$270),ROWS($A$274:$A328)),1/ROW($A$171:$A$270),0),COLUMNS($A$274:$A$274)),"")</f>
        <v/>
      </c>
      <c r="O328" s="445" t="str">
        <f t="array" ref="O328">IFERROR(INDEX($A$171:$B$270,MATCH(LARGE(($B$171:$B$270=O$273)*1/ROW($A$171:$A$270),ROWS($A$274:$A328)),1/ROW($A$171:$A$270),0),COLUMNS($A$274:$A$274)),"")</f>
        <v/>
      </c>
      <c r="P328" s="445" t="str">
        <f t="array" ref="P328">IFERROR(INDEX($A$171:$B$270,MATCH(LARGE(($B$171:$B$270=P$273)*1/ROW($A$171:$A$270),ROWS($A$274:$A328)),1/ROW($A$171:$A$270),0),COLUMNS($A$274:$A$274)),"")</f>
        <v/>
      </c>
      <c r="Q328" s="445" t="str">
        <f t="array" ref="Q328">IFERROR(INDEX($A$171:$B$270,MATCH(LARGE(($B$171:$B$270=Q$273)*1/ROW($A$171:$A$270),ROWS($A$274:$A328)),1/ROW($A$171:$A$270),0),COLUMNS($A$274:$A$274)),"")</f>
        <v/>
      </c>
      <c r="R328" s="445" t="str">
        <f t="array" ref="R328">IFERROR(INDEX($A$171:$B$270,MATCH(LARGE(($B$171:$B$270=R$273)*1/ROW($A$171:$A$270),ROWS($A$274:$A328)),1/ROW($A$171:$A$270),0),COLUMNS($A$274:$A$274)),"")</f>
        <v/>
      </c>
      <c r="S328" s="445" t="str">
        <f t="array" ref="S328">IFERROR(INDEX($A$171:$B$270,MATCH(LARGE(($B$171:$B$270=S$273)*1/ROW($A$171:$A$270),ROWS($A$274:$A328)),1/ROW($A$171:$A$270),0),COLUMNS($A$274:$A$274)),"")</f>
        <v/>
      </c>
      <c r="T328" s="445" t="str">
        <f t="array" ref="T328">IFERROR(INDEX($A$171:$B$270,MATCH(LARGE(($B$171:$B$270=T$273)*1/ROW($A$171:$A$270),ROWS($A$274:$A328)),1/ROW($A$171:$A$270),0),COLUMNS($A$274:$A$274)),"")</f>
        <v/>
      </c>
      <c r="U328" s="445" t="str">
        <f t="array" ref="U328">IFERROR(INDEX($A$171:$B$270,MATCH(LARGE(($B$171:$B$270=U$273)*1/ROW($A$171:$A$270),ROWS($A$274:$A328)),1/ROW($A$171:$A$270),0),COLUMNS($A$274:$A$274)),"")</f>
        <v/>
      </c>
      <c r="V328" s="453" t="str">
        <f t="array" ref="V328">IFERROR(INDEX($A$171:$B$270,MATCH(LARGE(($B$171:$B$270=V$273)*1/ROW($A$171:$A$270),ROWS($A$274:$A328)),1/ROW($A$171:$A$270),0),COLUMNS($A$274:$A$274)),"")</f>
        <v/>
      </c>
      <c r="W328" s="445" t="str">
        <f t="array" ref="W328">IFERROR(INDEX($A$171:$B$270,MATCH(LARGE(($B$171:$B$270=W$273)*1/ROW($A$171:$A$270),ROWS($A$274:$A328)),1/ROW($A$171:$A$270),0),COLUMNS($A$274:$A$274)),"")</f>
        <v/>
      </c>
      <c r="X328" s="445" t="str">
        <f t="array" ref="X328">IFERROR(INDEX($A$171:$B$270,MATCH(LARGE(($B$171:$B$270=X$273)*1/ROW($A$171:$A$270),ROWS($A$274:$A328)),1/ROW($A$171:$A$270),0),COLUMNS($A$274:$A$274)),"")</f>
        <v/>
      </c>
      <c r="Y328" s="445" t="str">
        <f t="array" ref="Y328">IFERROR(INDEX($A$171:$B$270,MATCH(LARGE(($B$171:$B$270=Y$273)*1/ROW($A$171:$A$270),ROWS($A$274:$A328)),1/ROW($A$171:$A$270),0),COLUMNS($A$274:$A$274)),"")</f>
        <v/>
      </c>
      <c r="Z328" s="445" t="str">
        <f t="array" ref="Z328">IFERROR(INDEX($A$171:$B$270,MATCH(LARGE(($B$171:$B$270=Z$273)*1/ROW($A$171:$A$270),ROWS($A$274:$A328)),1/ROW($A$171:$A$270),0),COLUMNS($A$274:$A$274)),"")</f>
        <v/>
      </c>
      <c r="AA328" s="445" t="str">
        <f t="array" ref="AA328">IFERROR(INDEX($A$171:$B$270,MATCH(LARGE(($B$171:$B$270=AA$273)*1/ROW($A$171:$A$270),ROWS($A$274:$A328)),1/ROW($A$171:$A$270),0),COLUMNS($A$274:$A$274)),"")</f>
        <v/>
      </c>
      <c r="AB328" s="445" t="str">
        <f t="array" ref="AB328">IFERROR(INDEX($A$171:$B$270,MATCH(LARGE(($B$171:$B$270=AB$273)*1/ROW($A$171:$A$270),ROWS($A$274:$A328)),1/ROW($A$171:$A$270),0),COLUMNS($A$274:$A$274)),"")</f>
        <v/>
      </c>
      <c r="AC328" s="445" t="str">
        <f t="array" ref="AC328">IFERROR(INDEX($A$171:$B$270,MATCH(LARGE(($B$171:$B$270=AC$273)*1/ROW($A$171:$A$270),ROWS($A$274:$A328)),1/ROW($A$171:$A$270),0),COLUMNS($A$274:$A$274)),"")</f>
        <v/>
      </c>
      <c r="AD328" s="445" t="str">
        <f t="array" ref="AD328">IFERROR(INDEX($A$171:$B$270,MATCH(LARGE(($B$171:$B$270=AD$273)*1/ROW($A$171:$A$270),ROWS($A$274:$A328)),1/ROW($A$171:$A$270),0),COLUMNS($A$274:$A$274)),"")</f>
        <v/>
      </c>
      <c r="AE328" s="445" t="str">
        <f t="array" ref="AE328">IFERROR(INDEX($A$171:$B$270,MATCH(LARGE(($B$171:$B$270=AE$273)*1/ROW($A$171:$A$270),ROWS($A$274:$A328)),1/ROW($A$171:$A$270),0),COLUMNS($A$274:$A$274)),"")</f>
        <v/>
      </c>
      <c r="AF328" s="445" t="str">
        <f t="array" ref="AF328">IFERROR(INDEX($A$171:$B$270,MATCH(LARGE(($B$171:$B$270=AF$273)*1/ROW($A$171:$A$270),ROWS($A$274:$A328)),1/ROW($A$171:$A$270),0),COLUMNS($A$274:$A$274)),"")</f>
        <v/>
      </c>
      <c r="AG328" s="454" t="str">
        <f t="array" ref="AG328">IFERROR(INDEX($A$171:$B$270,MATCH(LARGE(($B$171:$B$270=AG$273)*1/ROW($A$171:$A$270),ROWS($A$274:$A328)),1/ROW($A$171:$A$270),0),COLUMNS($A$274:$A$274)),"")</f>
        <v/>
      </c>
      <c r="AH328" s="445" t="str">
        <f t="array" ref="AH328">IFERROR(INDEX($A$171:$F$270,MATCH(LARGE(($D$171:$D$270=AH$273)*1/ROW($A$171:$A$270),ROWS($A$274:$A328)),1/ROW($A$171:$A$270),0),COLUMNS($A$274:$A$274)),"")</f>
        <v/>
      </c>
      <c r="AI328" s="445" t="str">
        <f t="array" ref="AI328">IFERROR(INDEX($A$171:$F$270,MATCH(LARGE(($D$171:$D$270=AI$273)*1/ROW($A$171:$A$270),ROWS($A$274:$A328)),1/ROW($A$171:$A$270),0),COLUMNS($A$274:$A$274)),"")</f>
        <v/>
      </c>
      <c r="AJ328" s="445" t="str">
        <f t="array" ref="AJ328">IFERROR(INDEX($A$171:$F$270,MATCH(LARGE(($D$171:$D$270=AJ$273)*1/ROW($A$171:$A$270),ROWS($A$274:$A328)),1/ROW($A$171:$A$270),0),COLUMNS($A$274:$A$274)),"")</f>
        <v/>
      </c>
      <c r="AK328" s="445" t="str">
        <f t="array" ref="AK328">IFERROR(INDEX($A$171:$F$270,MATCH(LARGE(($E$171:$E$270=AK$273)*1/ROW($A$171:$A$270),ROWS($A$274:$A328)),1/ROW($A$171:$A$270),0),COLUMNS($A$274:$A$274)),"")</f>
        <v/>
      </c>
      <c r="AL328" s="445" t="str">
        <f t="array" ref="AL328">IFERROR(INDEX($A$171:$F$270,MATCH(LARGE(($E$171:$E$270=AL$273)*1/ROW($A$171:$A$270),ROWS($A$274:$A328)),1/ROW($A$171:$A$270),0),COLUMNS($A$274:$A$274)),"")</f>
        <v/>
      </c>
      <c r="AM328" s="445" t="str">
        <f t="array" ref="AM328">IFERROR(INDEX($A$171:$F$270,MATCH(LARGE(($E$171:$E$270=AM$273)*1/ROW($A$171:$A$270),ROWS($A$274:$A328)),1/ROW($A$171:$A$270),0),COLUMNS($A$274:$A$274)),"")</f>
        <v/>
      </c>
      <c r="AN328" s="445" t="str">
        <f t="array" ref="AN328">IFERROR(INDEX($A$171:$F$270,MATCH(LARGE(($F$171:$F$270=AN$273)*1/ROW($A$171:$A$270),ROWS($A$274:$A328)),1/ROW($A$171:$A$270),0),COLUMNS($A$274:$A$274)),"")</f>
        <v/>
      </c>
      <c r="AO328" s="445" t="str">
        <f t="array" ref="AO328">IFERROR(INDEX($A$171:$F$270,MATCH(LARGE(($F$171:$F$270=AO$273)*1/ROW($A$171:$A$270),ROWS($A$274:$A328)),1/ROW($A$171:$A$270),0),COLUMNS($A$274:$A$274)),"")</f>
        <v/>
      </c>
      <c r="AP328" s="445" t="str">
        <f t="array" ref="AP328">IFERROR(INDEX($A$171:$F$270,MATCH(LARGE(($F$171:$F$270=AP$273)*1/ROW($A$171:$A$270),ROWS($A$274:$A328)),1/ROW($A$171:$A$270),0),COLUMNS($A$274:$A$274)),"")</f>
        <v/>
      </c>
      <c r="AQ328" s="445" t="str">
        <f t="array" ref="AQ328">IFERROR(INDEX($A$171:$F$270,MATCH(LARGE(($F$171:$F$270=AQ$273)*1/ROW($A$171:$A$270),ROWS($A$274:$A328)),1/ROW($A$171:$A$270),0),COLUMNS($A$274:$A$274)),"")</f>
        <v/>
      </c>
      <c r="AR328" s="445" t="str">
        <f t="array" ref="AR328">IFERROR(INDEX($A$171:$B$270,MATCH(LARGE(($B$171:$B$270=AR$273)*1/ROW($A$171:$A$270),ROWS($A$274:$A328)),1/ROW($A$171:$A$270),0),COLUMNS($A$274:$A$274)),"")</f>
        <v/>
      </c>
      <c r="AS328" s="445" t="str">
        <f t="shared" si="94"/>
        <v/>
      </c>
      <c r="AT328" s="445" t="str">
        <f t="shared" si="95"/>
        <v/>
      </c>
      <c r="AU328" s="445" t="str">
        <f t="shared" si="96"/>
        <v/>
      </c>
      <c r="BE328" s="435"/>
      <c r="BK328" s="50"/>
      <c r="BM328" s="118"/>
      <c r="EE328" s="435"/>
    </row>
    <row r="329" spans="1:135" hidden="1">
      <c r="A329" s="445" t="str">
        <f t="array" ref="A329">IFERROR(INDEX($A$171:$B$270,MATCH(LARGE(($B$171:$B$270=A$273)*1/ROW($A$171:$A$270),ROWS($A$274:$A329)),1/ROW($A$171:$A$270),0),COLUMNS($A$274:$A$274)),"")</f>
        <v/>
      </c>
      <c r="B329" s="445" t="str">
        <f t="array" ref="B329">IFERROR(INDEX($A$171:$B$270,MATCH(LARGE(($B$171:$B$270=B$273)*1/ROW($A$171:$A$270),ROWS($A$274:$A329)),1/ROW($A$171:$A$270),0),COLUMNS($A$274:$A$274)),"")</f>
        <v/>
      </c>
      <c r="C329" s="444" t="str">
        <f t="array" ref="C329">IFERROR(INDEX($A$171:$B$270,MATCH(LARGE(($B$171:$B$270=C$273)*1/ROW($A$171:$A$270),ROWS($A$274:$A329)),1/ROW($A$171:$A$270),0),COLUMNS($A$274:$A$274)),"")</f>
        <v/>
      </c>
      <c r="D329" s="445" t="str">
        <f t="array" ref="D329">IFERROR(INDEX($A$171:$B$270,MATCH(LARGE(($B$171:$B$270=D$273)*1/ROW($A$171:$A$270),ROWS($A$274:$A329)),1/ROW($A$171:$A$270),0),COLUMNS($A$274:$A$274)),"")</f>
        <v/>
      </c>
      <c r="E329" s="445" t="str">
        <f t="array" ref="E329">IFERROR(INDEX($A$171:$B$270,MATCH(LARGE(($B$171:$B$270=E$273)*1/ROW($A$171:$A$270),ROWS($A$274:$A329)),1/ROW($A$171:$A$270),0),COLUMNS($A$274:$A$274)),"")</f>
        <v/>
      </c>
      <c r="F329" s="445" t="str">
        <f t="array" ref="F329">IFERROR(INDEX($A$171:$B$270,MATCH(LARGE(($B$171:$B$270=F$273)*1/ROW($A$171:$A$270),ROWS($A$274:$A329)),1/ROW($A$171:$A$270),0),COLUMNS($A$274:$A$274)),"")</f>
        <v/>
      </c>
      <c r="G329" s="445" t="str">
        <f t="array" ref="G329">IFERROR(INDEX($A$171:$B$270,MATCH(LARGE(($B$171:$B$270=G$273)*1/ROW($A$171:$A$270),ROWS($A$274:$A329)),1/ROW($A$171:$A$270),0),COLUMNS($A$274:$A$274)),"")</f>
        <v/>
      </c>
      <c r="H329" s="445" t="str">
        <f t="array" ref="H329">IFERROR(INDEX($A$171:$B$270,MATCH(LARGE(($B$171:$B$270=H$273)*1/ROW($A$171:$A$270),ROWS($A$274:$A329)),1/ROW($A$171:$A$270),0),COLUMNS($A$274:$A$274)),"")</f>
        <v/>
      </c>
      <c r="I329" s="445" t="str">
        <f t="array" ref="I329">IFERROR(INDEX($A$171:$B$270,MATCH(LARGE(($B$171:$B$270=I$273)*1/ROW($A$171:$A$270),ROWS($A$274:$A329)),1/ROW($A$171:$A$270),0),COLUMNS($A$274:$A$274)),"")</f>
        <v/>
      </c>
      <c r="J329" s="445" t="str">
        <f t="array" ref="J329">IFERROR(INDEX($A$171:$B$270,MATCH(LARGE(($B$171:$B$270=J$273)*1/ROW($A$171:$A$270),ROWS($A$274:$A329)),1/ROW($A$171:$A$270),0),COLUMNS($A$274:$A$274)),"")</f>
        <v/>
      </c>
      <c r="K329" s="445" t="str">
        <f t="array" ref="K329">IFERROR(INDEX($A$171:$B$270,MATCH(LARGE(($B$171:$B$270=K$273)*1/ROW($A$171:$A$270),ROWS($A$274:$A329)),1/ROW($A$171:$A$270),0),COLUMNS($A$274:$A$274)),"")</f>
        <v/>
      </c>
      <c r="L329" s="445" t="str">
        <f t="array" ref="L329">IFERROR(INDEX($A$171:$B$270,MATCH(LARGE(($B$171:$B$270=L$273)*1/ROW($A$171:$A$270),ROWS($A$274:$A329)),1/ROW($A$171:$A$270),0),COLUMNS($A$274:$A$274)),"")</f>
        <v/>
      </c>
      <c r="M329" s="445" t="str">
        <f t="array" ref="M329">IFERROR(INDEX($A$171:$B$270,MATCH(LARGE(($B$171:$B$270=M$273)*1/ROW($A$171:$A$270),ROWS($A$274:$A329)),1/ROW($A$171:$A$270),0),COLUMNS($A$274:$A$274)),"")</f>
        <v/>
      </c>
      <c r="N329" s="445" t="str">
        <f t="array" ref="N329">IFERROR(INDEX($A$171:$B$270,MATCH(LARGE(($B$171:$B$270=N$273)*1/ROW($A$171:$A$270),ROWS($A$274:$A329)),1/ROW($A$171:$A$270),0),COLUMNS($A$274:$A$274)),"")</f>
        <v/>
      </c>
      <c r="O329" s="445" t="str">
        <f t="array" ref="O329">IFERROR(INDEX($A$171:$B$270,MATCH(LARGE(($B$171:$B$270=O$273)*1/ROW($A$171:$A$270),ROWS($A$274:$A329)),1/ROW($A$171:$A$270),0),COLUMNS($A$274:$A$274)),"")</f>
        <v/>
      </c>
      <c r="P329" s="445" t="str">
        <f t="array" ref="P329">IFERROR(INDEX($A$171:$B$270,MATCH(LARGE(($B$171:$B$270=P$273)*1/ROW($A$171:$A$270),ROWS($A$274:$A329)),1/ROW($A$171:$A$270),0),COLUMNS($A$274:$A$274)),"")</f>
        <v/>
      </c>
      <c r="Q329" s="445" t="str">
        <f t="array" ref="Q329">IFERROR(INDEX($A$171:$B$270,MATCH(LARGE(($B$171:$B$270=Q$273)*1/ROW($A$171:$A$270),ROWS($A$274:$A329)),1/ROW($A$171:$A$270),0),COLUMNS($A$274:$A$274)),"")</f>
        <v/>
      </c>
      <c r="R329" s="445" t="str">
        <f t="array" ref="R329">IFERROR(INDEX($A$171:$B$270,MATCH(LARGE(($B$171:$B$270=R$273)*1/ROW($A$171:$A$270),ROWS($A$274:$A329)),1/ROW($A$171:$A$270),0),COLUMNS($A$274:$A$274)),"")</f>
        <v/>
      </c>
      <c r="S329" s="445" t="str">
        <f t="array" ref="S329">IFERROR(INDEX($A$171:$B$270,MATCH(LARGE(($B$171:$B$270=S$273)*1/ROW($A$171:$A$270),ROWS($A$274:$A329)),1/ROW($A$171:$A$270),0),COLUMNS($A$274:$A$274)),"")</f>
        <v/>
      </c>
      <c r="T329" s="445" t="str">
        <f t="array" ref="T329">IFERROR(INDEX($A$171:$B$270,MATCH(LARGE(($B$171:$B$270=T$273)*1/ROW($A$171:$A$270),ROWS($A$274:$A329)),1/ROW($A$171:$A$270),0),COLUMNS($A$274:$A$274)),"")</f>
        <v/>
      </c>
      <c r="U329" s="445" t="str">
        <f t="array" ref="U329">IFERROR(INDEX($A$171:$B$270,MATCH(LARGE(($B$171:$B$270=U$273)*1/ROW($A$171:$A$270),ROWS($A$274:$A329)),1/ROW($A$171:$A$270),0),COLUMNS($A$274:$A$274)),"")</f>
        <v/>
      </c>
      <c r="V329" s="453" t="str">
        <f t="array" ref="V329">IFERROR(INDEX($A$171:$B$270,MATCH(LARGE(($B$171:$B$270=V$273)*1/ROW($A$171:$A$270),ROWS($A$274:$A329)),1/ROW($A$171:$A$270),0),COLUMNS($A$274:$A$274)),"")</f>
        <v/>
      </c>
      <c r="W329" s="445" t="str">
        <f t="array" ref="W329">IFERROR(INDEX($A$171:$B$270,MATCH(LARGE(($B$171:$B$270=W$273)*1/ROW($A$171:$A$270),ROWS($A$274:$A329)),1/ROW($A$171:$A$270),0),COLUMNS($A$274:$A$274)),"")</f>
        <v/>
      </c>
      <c r="X329" s="445" t="str">
        <f t="array" ref="X329">IFERROR(INDEX($A$171:$B$270,MATCH(LARGE(($B$171:$B$270=X$273)*1/ROW($A$171:$A$270),ROWS($A$274:$A329)),1/ROW($A$171:$A$270),0),COLUMNS($A$274:$A$274)),"")</f>
        <v/>
      </c>
      <c r="Y329" s="445" t="str">
        <f t="array" ref="Y329">IFERROR(INDEX($A$171:$B$270,MATCH(LARGE(($B$171:$B$270=Y$273)*1/ROW($A$171:$A$270),ROWS($A$274:$A329)),1/ROW($A$171:$A$270),0),COLUMNS($A$274:$A$274)),"")</f>
        <v/>
      </c>
      <c r="Z329" s="445" t="str">
        <f t="array" ref="Z329">IFERROR(INDEX($A$171:$B$270,MATCH(LARGE(($B$171:$B$270=Z$273)*1/ROW($A$171:$A$270),ROWS($A$274:$A329)),1/ROW($A$171:$A$270),0),COLUMNS($A$274:$A$274)),"")</f>
        <v/>
      </c>
      <c r="AA329" s="445" t="str">
        <f t="array" ref="AA329">IFERROR(INDEX($A$171:$B$270,MATCH(LARGE(($B$171:$B$270=AA$273)*1/ROW($A$171:$A$270),ROWS($A$274:$A329)),1/ROW($A$171:$A$270),0),COLUMNS($A$274:$A$274)),"")</f>
        <v/>
      </c>
      <c r="AB329" s="445" t="str">
        <f t="array" ref="AB329">IFERROR(INDEX($A$171:$B$270,MATCH(LARGE(($B$171:$B$270=AB$273)*1/ROW($A$171:$A$270),ROWS($A$274:$A329)),1/ROW($A$171:$A$270),0),COLUMNS($A$274:$A$274)),"")</f>
        <v/>
      </c>
      <c r="AC329" s="445" t="str">
        <f t="array" ref="AC329">IFERROR(INDEX($A$171:$B$270,MATCH(LARGE(($B$171:$B$270=AC$273)*1/ROW($A$171:$A$270),ROWS($A$274:$A329)),1/ROW($A$171:$A$270),0),COLUMNS($A$274:$A$274)),"")</f>
        <v/>
      </c>
      <c r="AD329" s="445" t="str">
        <f t="array" ref="AD329">IFERROR(INDEX($A$171:$B$270,MATCH(LARGE(($B$171:$B$270=AD$273)*1/ROW($A$171:$A$270),ROWS($A$274:$A329)),1/ROW($A$171:$A$270),0),COLUMNS($A$274:$A$274)),"")</f>
        <v/>
      </c>
      <c r="AE329" s="445" t="str">
        <f t="array" ref="AE329">IFERROR(INDEX($A$171:$B$270,MATCH(LARGE(($B$171:$B$270=AE$273)*1/ROW($A$171:$A$270),ROWS($A$274:$A329)),1/ROW($A$171:$A$270),0),COLUMNS($A$274:$A$274)),"")</f>
        <v/>
      </c>
      <c r="AF329" s="445" t="str">
        <f t="array" ref="AF329">IFERROR(INDEX($A$171:$B$270,MATCH(LARGE(($B$171:$B$270=AF$273)*1/ROW($A$171:$A$270),ROWS($A$274:$A329)),1/ROW($A$171:$A$270),0),COLUMNS($A$274:$A$274)),"")</f>
        <v/>
      </c>
      <c r="AG329" s="454" t="str">
        <f t="array" ref="AG329">IFERROR(INDEX($A$171:$B$270,MATCH(LARGE(($B$171:$B$270=AG$273)*1/ROW($A$171:$A$270),ROWS($A$274:$A329)),1/ROW($A$171:$A$270),0),COLUMNS($A$274:$A$274)),"")</f>
        <v/>
      </c>
      <c r="AH329" s="445" t="str">
        <f t="array" ref="AH329">IFERROR(INDEX($A$171:$F$270,MATCH(LARGE(($D$171:$D$270=AH$273)*1/ROW($A$171:$A$270),ROWS($A$274:$A329)),1/ROW($A$171:$A$270),0),COLUMNS($A$274:$A$274)),"")</f>
        <v/>
      </c>
      <c r="AI329" s="445" t="str">
        <f t="array" ref="AI329">IFERROR(INDEX($A$171:$F$270,MATCH(LARGE(($D$171:$D$270=AI$273)*1/ROW($A$171:$A$270),ROWS($A$274:$A329)),1/ROW($A$171:$A$270),0),COLUMNS($A$274:$A$274)),"")</f>
        <v/>
      </c>
      <c r="AJ329" s="445" t="str">
        <f t="array" ref="AJ329">IFERROR(INDEX($A$171:$F$270,MATCH(LARGE(($D$171:$D$270=AJ$273)*1/ROW($A$171:$A$270),ROWS($A$274:$A329)),1/ROW($A$171:$A$270),0),COLUMNS($A$274:$A$274)),"")</f>
        <v/>
      </c>
      <c r="AK329" s="445" t="str">
        <f t="array" ref="AK329">IFERROR(INDEX($A$171:$F$270,MATCH(LARGE(($E$171:$E$270=AK$273)*1/ROW($A$171:$A$270),ROWS($A$274:$A329)),1/ROW($A$171:$A$270),0),COLUMNS($A$274:$A$274)),"")</f>
        <v/>
      </c>
      <c r="AL329" s="445" t="str">
        <f t="array" ref="AL329">IFERROR(INDEX($A$171:$F$270,MATCH(LARGE(($E$171:$E$270=AL$273)*1/ROW($A$171:$A$270),ROWS($A$274:$A329)),1/ROW($A$171:$A$270),0),COLUMNS($A$274:$A$274)),"")</f>
        <v/>
      </c>
      <c r="AM329" s="445" t="str">
        <f t="array" ref="AM329">IFERROR(INDEX($A$171:$F$270,MATCH(LARGE(($E$171:$E$270=AM$273)*1/ROW($A$171:$A$270),ROWS($A$274:$A329)),1/ROW($A$171:$A$270),0),COLUMNS($A$274:$A$274)),"")</f>
        <v/>
      </c>
      <c r="AN329" s="445" t="str">
        <f t="array" ref="AN329">IFERROR(INDEX($A$171:$F$270,MATCH(LARGE(($F$171:$F$270=AN$273)*1/ROW($A$171:$A$270),ROWS($A$274:$A329)),1/ROW($A$171:$A$270),0),COLUMNS($A$274:$A$274)),"")</f>
        <v/>
      </c>
      <c r="AO329" s="445" t="str">
        <f t="array" ref="AO329">IFERROR(INDEX($A$171:$F$270,MATCH(LARGE(($F$171:$F$270=AO$273)*1/ROW($A$171:$A$270),ROWS($A$274:$A329)),1/ROW($A$171:$A$270),0),COLUMNS($A$274:$A$274)),"")</f>
        <v/>
      </c>
      <c r="AP329" s="445" t="str">
        <f t="array" ref="AP329">IFERROR(INDEX($A$171:$F$270,MATCH(LARGE(($F$171:$F$270=AP$273)*1/ROW($A$171:$A$270),ROWS($A$274:$A329)),1/ROW($A$171:$A$270),0),COLUMNS($A$274:$A$274)),"")</f>
        <v/>
      </c>
      <c r="AQ329" s="445" t="str">
        <f t="array" ref="AQ329">IFERROR(INDEX($A$171:$F$270,MATCH(LARGE(($F$171:$F$270=AQ$273)*1/ROW($A$171:$A$270),ROWS($A$274:$A329)),1/ROW($A$171:$A$270),0),COLUMNS($A$274:$A$274)),"")</f>
        <v/>
      </c>
      <c r="AR329" s="445" t="str">
        <f t="array" ref="AR329">IFERROR(INDEX($A$171:$B$270,MATCH(LARGE(($B$171:$B$270=AR$273)*1/ROW($A$171:$A$270),ROWS($A$274:$A329)),1/ROW($A$171:$A$270),0),COLUMNS($A$274:$A$274)),"")</f>
        <v/>
      </c>
      <c r="AS329" s="445" t="str">
        <f t="shared" si="94"/>
        <v/>
      </c>
      <c r="AT329" s="445" t="str">
        <f t="shared" si="95"/>
        <v/>
      </c>
      <c r="AU329" s="445" t="str">
        <f t="shared" si="96"/>
        <v/>
      </c>
      <c r="BE329" s="435"/>
      <c r="BK329" s="50"/>
      <c r="BM329" s="118"/>
      <c r="EE329" s="435"/>
    </row>
    <row r="330" spans="1:135" hidden="1">
      <c r="A330" s="445" t="str">
        <f t="array" ref="A330">IFERROR(INDEX($A$171:$B$270,MATCH(LARGE(($B$171:$B$270=A$273)*1/ROW($A$171:$A$270),ROWS($A$274:$A330)),1/ROW($A$171:$A$270),0),COLUMNS($A$274:$A$274)),"")</f>
        <v/>
      </c>
      <c r="B330" s="445" t="str">
        <f t="array" ref="B330">IFERROR(INDEX($A$171:$B$270,MATCH(LARGE(($B$171:$B$270=B$273)*1/ROW($A$171:$A$270),ROWS($A$274:$A330)),1/ROW($A$171:$A$270),0),COLUMNS($A$274:$A$274)),"")</f>
        <v/>
      </c>
      <c r="C330" s="444" t="str">
        <f t="array" ref="C330">IFERROR(INDEX($A$171:$B$270,MATCH(LARGE(($B$171:$B$270=C$273)*1/ROW($A$171:$A$270),ROWS($A$274:$A330)),1/ROW($A$171:$A$270),0),COLUMNS($A$274:$A$274)),"")</f>
        <v/>
      </c>
      <c r="D330" s="445" t="str">
        <f t="array" ref="D330">IFERROR(INDEX($A$171:$B$270,MATCH(LARGE(($B$171:$B$270=D$273)*1/ROW($A$171:$A$270),ROWS($A$274:$A330)),1/ROW($A$171:$A$270),0),COLUMNS($A$274:$A$274)),"")</f>
        <v/>
      </c>
      <c r="E330" s="445" t="str">
        <f t="array" ref="E330">IFERROR(INDEX($A$171:$B$270,MATCH(LARGE(($B$171:$B$270=E$273)*1/ROW($A$171:$A$270),ROWS($A$274:$A330)),1/ROW($A$171:$A$270),0),COLUMNS($A$274:$A$274)),"")</f>
        <v/>
      </c>
      <c r="F330" s="445" t="str">
        <f t="array" ref="F330">IFERROR(INDEX($A$171:$B$270,MATCH(LARGE(($B$171:$B$270=F$273)*1/ROW($A$171:$A$270),ROWS($A$274:$A330)),1/ROW($A$171:$A$270),0),COLUMNS($A$274:$A$274)),"")</f>
        <v/>
      </c>
      <c r="G330" s="445" t="str">
        <f t="array" ref="G330">IFERROR(INDEX($A$171:$B$270,MATCH(LARGE(($B$171:$B$270=G$273)*1/ROW($A$171:$A$270),ROWS($A$274:$A330)),1/ROW($A$171:$A$270),0),COLUMNS($A$274:$A$274)),"")</f>
        <v/>
      </c>
      <c r="H330" s="445" t="str">
        <f t="array" ref="H330">IFERROR(INDEX($A$171:$B$270,MATCH(LARGE(($B$171:$B$270=H$273)*1/ROW($A$171:$A$270),ROWS($A$274:$A330)),1/ROW($A$171:$A$270),0),COLUMNS($A$274:$A$274)),"")</f>
        <v/>
      </c>
      <c r="I330" s="445" t="str">
        <f t="array" ref="I330">IFERROR(INDEX($A$171:$B$270,MATCH(LARGE(($B$171:$B$270=I$273)*1/ROW($A$171:$A$270),ROWS($A$274:$A330)),1/ROW($A$171:$A$270),0),COLUMNS($A$274:$A$274)),"")</f>
        <v/>
      </c>
      <c r="J330" s="445" t="str">
        <f t="array" ref="J330">IFERROR(INDEX($A$171:$B$270,MATCH(LARGE(($B$171:$B$270=J$273)*1/ROW($A$171:$A$270),ROWS($A$274:$A330)),1/ROW($A$171:$A$270),0),COLUMNS($A$274:$A$274)),"")</f>
        <v/>
      </c>
      <c r="K330" s="445" t="str">
        <f t="array" ref="K330">IFERROR(INDEX($A$171:$B$270,MATCH(LARGE(($B$171:$B$270=K$273)*1/ROW($A$171:$A$270),ROWS($A$274:$A330)),1/ROW($A$171:$A$270),0),COLUMNS($A$274:$A$274)),"")</f>
        <v/>
      </c>
      <c r="L330" s="445" t="str">
        <f t="array" ref="L330">IFERROR(INDEX($A$171:$B$270,MATCH(LARGE(($B$171:$B$270=L$273)*1/ROW($A$171:$A$270),ROWS($A$274:$A330)),1/ROW($A$171:$A$270),0),COLUMNS($A$274:$A$274)),"")</f>
        <v/>
      </c>
      <c r="M330" s="445" t="str">
        <f t="array" ref="M330">IFERROR(INDEX($A$171:$B$270,MATCH(LARGE(($B$171:$B$270=M$273)*1/ROW($A$171:$A$270),ROWS($A$274:$A330)),1/ROW($A$171:$A$270),0),COLUMNS($A$274:$A$274)),"")</f>
        <v/>
      </c>
      <c r="N330" s="445" t="str">
        <f t="array" ref="N330">IFERROR(INDEX($A$171:$B$270,MATCH(LARGE(($B$171:$B$270=N$273)*1/ROW($A$171:$A$270),ROWS($A$274:$A330)),1/ROW($A$171:$A$270),0),COLUMNS($A$274:$A$274)),"")</f>
        <v/>
      </c>
      <c r="O330" s="445" t="str">
        <f t="array" ref="O330">IFERROR(INDEX($A$171:$B$270,MATCH(LARGE(($B$171:$B$270=O$273)*1/ROW($A$171:$A$270),ROWS($A$274:$A330)),1/ROW($A$171:$A$270),0),COLUMNS($A$274:$A$274)),"")</f>
        <v/>
      </c>
      <c r="P330" s="445" t="str">
        <f t="array" ref="P330">IFERROR(INDEX($A$171:$B$270,MATCH(LARGE(($B$171:$B$270=P$273)*1/ROW($A$171:$A$270),ROWS($A$274:$A330)),1/ROW($A$171:$A$270),0),COLUMNS($A$274:$A$274)),"")</f>
        <v/>
      </c>
      <c r="Q330" s="445" t="str">
        <f t="array" ref="Q330">IFERROR(INDEX($A$171:$B$270,MATCH(LARGE(($B$171:$B$270=Q$273)*1/ROW($A$171:$A$270),ROWS($A$274:$A330)),1/ROW($A$171:$A$270),0),COLUMNS($A$274:$A$274)),"")</f>
        <v/>
      </c>
      <c r="R330" s="445" t="str">
        <f t="array" ref="R330">IFERROR(INDEX($A$171:$B$270,MATCH(LARGE(($B$171:$B$270=R$273)*1/ROW($A$171:$A$270),ROWS($A$274:$A330)),1/ROW($A$171:$A$270),0),COLUMNS($A$274:$A$274)),"")</f>
        <v/>
      </c>
      <c r="S330" s="445" t="str">
        <f t="array" ref="S330">IFERROR(INDEX($A$171:$B$270,MATCH(LARGE(($B$171:$B$270=S$273)*1/ROW($A$171:$A$270),ROWS($A$274:$A330)),1/ROW($A$171:$A$270),0),COLUMNS($A$274:$A$274)),"")</f>
        <v/>
      </c>
      <c r="T330" s="445" t="str">
        <f t="array" ref="T330">IFERROR(INDEX($A$171:$B$270,MATCH(LARGE(($B$171:$B$270=T$273)*1/ROW($A$171:$A$270),ROWS($A$274:$A330)),1/ROW($A$171:$A$270),0),COLUMNS($A$274:$A$274)),"")</f>
        <v/>
      </c>
      <c r="U330" s="445" t="str">
        <f t="array" ref="U330">IFERROR(INDEX($A$171:$B$270,MATCH(LARGE(($B$171:$B$270=U$273)*1/ROW($A$171:$A$270),ROWS($A$274:$A330)),1/ROW($A$171:$A$270),0),COLUMNS($A$274:$A$274)),"")</f>
        <v/>
      </c>
      <c r="V330" s="453" t="str">
        <f t="array" ref="V330">IFERROR(INDEX($A$171:$B$270,MATCH(LARGE(($B$171:$B$270=V$273)*1/ROW($A$171:$A$270),ROWS($A$274:$A330)),1/ROW($A$171:$A$270),0),COLUMNS($A$274:$A$274)),"")</f>
        <v/>
      </c>
      <c r="W330" s="445" t="str">
        <f t="array" ref="W330">IFERROR(INDEX($A$171:$B$270,MATCH(LARGE(($B$171:$B$270=W$273)*1/ROW($A$171:$A$270),ROWS($A$274:$A330)),1/ROW($A$171:$A$270),0),COLUMNS($A$274:$A$274)),"")</f>
        <v/>
      </c>
      <c r="X330" s="445" t="str">
        <f t="array" ref="X330">IFERROR(INDEX($A$171:$B$270,MATCH(LARGE(($B$171:$B$270=X$273)*1/ROW($A$171:$A$270),ROWS($A$274:$A330)),1/ROW($A$171:$A$270),0),COLUMNS($A$274:$A$274)),"")</f>
        <v/>
      </c>
      <c r="Y330" s="445" t="str">
        <f t="array" ref="Y330">IFERROR(INDEX($A$171:$B$270,MATCH(LARGE(($B$171:$B$270=Y$273)*1/ROW($A$171:$A$270),ROWS($A$274:$A330)),1/ROW($A$171:$A$270),0),COLUMNS($A$274:$A$274)),"")</f>
        <v/>
      </c>
      <c r="Z330" s="445" t="str">
        <f t="array" ref="Z330">IFERROR(INDEX($A$171:$B$270,MATCH(LARGE(($B$171:$B$270=Z$273)*1/ROW($A$171:$A$270),ROWS($A$274:$A330)),1/ROW($A$171:$A$270),0),COLUMNS($A$274:$A$274)),"")</f>
        <v/>
      </c>
      <c r="AA330" s="445" t="str">
        <f t="array" ref="AA330">IFERROR(INDEX($A$171:$B$270,MATCH(LARGE(($B$171:$B$270=AA$273)*1/ROW($A$171:$A$270),ROWS($A$274:$A330)),1/ROW($A$171:$A$270),0),COLUMNS($A$274:$A$274)),"")</f>
        <v/>
      </c>
      <c r="AB330" s="445" t="str">
        <f t="array" ref="AB330">IFERROR(INDEX($A$171:$B$270,MATCH(LARGE(($B$171:$B$270=AB$273)*1/ROW($A$171:$A$270),ROWS($A$274:$A330)),1/ROW($A$171:$A$270),0),COLUMNS($A$274:$A$274)),"")</f>
        <v/>
      </c>
      <c r="AC330" s="445" t="str">
        <f t="array" ref="AC330">IFERROR(INDEX($A$171:$B$270,MATCH(LARGE(($B$171:$B$270=AC$273)*1/ROW($A$171:$A$270),ROWS($A$274:$A330)),1/ROW($A$171:$A$270),0),COLUMNS($A$274:$A$274)),"")</f>
        <v/>
      </c>
      <c r="AD330" s="445" t="str">
        <f t="array" ref="AD330">IFERROR(INDEX($A$171:$B$270,MATCH(LARGE(($B$171:$B$270=AD$273)*1/ROW($A$171:$A$270),ROWS($A$274:$A330)),1/ROW($A$171:$A$270),0),COLUMNS($A$274:$A$274)),"")</f>
        <v/>
      </c>
      <c r="AE330" s="445" t="str">
        <f t="array" ref="AE330">IFERROR(INDEX($A$171:$B$270,MATCH(LARGE(($B$171:$B$270=AE$273)*1/ROW($A$171:$A$270),ROWS($A$274:$A330)),1/ROW($A$171:$A$270),0),COLUMNS($A$274:$A$274)),"")</f>
        <v/>
      </c>
      <c r="AF330" s="445" t="str">
        <f t="array" ref="AF330">IFERROR(INDEX($A$171:$B$270,MATCH(LARGE(($B$171:$B$270=AF$273)*1/ROW($A$171:$A$270),ROWS($A$274:$A330)),1/ROW($A$171:$A$270),0),COLUMNS($A$274:$A$274)),"")</f>
        <v/>
      </c>
      <c r="AG330" s="454" t="str">
        <f t="array" ref="AG330">IFERROR(INDEX($A$171:$B$270,MATCH(LARGE(($B$171:$B$270=AG$273)*1/ROW($A$171:$A$270),ROWS($A$274:$A330)),1/ROW($A$171:$A$270),0),COLUMNS($A$274:$A$274)),"")</f>
        <v/>
      </c>
      <c r="AH330" s="445" t="str">
        <f t="array" ref="AH330">IFERROR(INDEX($A$171:$F$270,MATCH(LARGE(($D$171:$D$270=AH$273)*1/ROW($A$171:$A$270),ROWS($A$274:$A330)),1/ROW($A$171:$A$270),0),COLUMNS($A$274:$A$274)),"")</f>
        <v/>
      </c>
      <c r="AI330" s="445" t="str">
        <f t="array" ref="AI330">IFERROR(INDEX($A$171:$F$270,MATCH(LARGE(($D$171:$D$270=AI$273)*1/ROW($A$171:$A$270),ROWS($A$274:$A330)),1/ROW($A$171:$A$270),0),COLUMNS($A$274:$A$274)),"")</f>
        <v/>
      </c>
      <c r="AJ330" s="445" t="str">
        <f t="array" ref="AJ330">IFERROR(INDEX($A$171:$F$270,MATCH(LARGE(($D$171:$D$270=AJ$273)*1/ROW($A$171:$A$270),ROWS($A$274:$A330)),1/ROW($A$171:$A$270),0),COLUMNS($A$274:$A$274)),"")</f>
        <v/>
      </c>
      <c r="AK330" s="445" t="str">
        <f t="array" ref="AK330">IFERROR(INDEX($A$171:$F$270,MATCH(LARGE(($E$171:$E$270=AK$273)*1/ROW($A$171:$A$270),ROWS($A$274:$A330)),1/ROW($A$171:$A$270),0),COLUMNS($A$274:$A$274)),"")</f>
        <v/>
      </c>
      <c r="AL330" s="445" t="str">
        <f t="array" ref="AL330">IFERROR(INDEX($A$171:$F$270,MATCH(LARGE(($E$171:$E$270=AL$273)*1/ROW($A$171:$A$270),ROWS($A$274:$A330)),1/ROW($A$171:$A$270),0),COLUMNS($A$274:$A$274)),"")</f>
        <v/>
      </c>
      <c r="AM330" s="445" t="str">
        <f t="array" ref="AM330">IFERROR(INDEX($A$171:$F$270,MATCH(LARGE(($E$171:$E$270=AM$273)*1/ROW($A$171:$A$270),ROWS($A$274:$A330)),1/ROW($A$171:$A$270),0),COLUMNS($A$274:$A$274)),"")</f>
        <v/>
      </c>
      <c r="AN330" s="445" t="str">
        <f t="array" ref="AN330">IFERROR(INDEX($A$171:$F$270,MATCH(LARGE(($F$171:$F$270=AN$273)*1/ROW($A$171:$A$270),ROWS($A$274:$A330)),1/ROW($A$171:$A$270),0),COLUMNS($A$274:$A$274)),"")</f>
        <v/>
      </c>
      <c r="AO330" s="445" t="str">
        <f t="array" ref="AO330">IFERROR(INDEX($A$171:$F$270,MATCH(LARGE(($F$171:$F$270=AO$273)*1/ROW($A$171:$A$270),ROWS($A$274:$A330)),1/ROW($A$171:$A$270),0),COLUMNS($A$274:$A$274)),"")</f>
        <v/>
      </c>
      <c r="AP330" s="445" t="str">
        <f t="array" ref="AP330">IFERROR(INDEX($A$171:$F$270,MATCH(LARGE(($F$171:$F$270=AP$273)*1/ROW($A$171:$A$270),ROWS($A$274:$A330)),1/ROW($A$171:$A$270),0),COLUMNS($A$274:$A$274)),"")</f>
        <v/>
      </c>
      <c r="AQ330" s="445" t="str">
        <f t="array" ref="AQ330">IFERROR(INDEX($A$171:$F$270,MATCH(LARGE(($F$171:$F$270=AQ$273)*1/ROW($A$171:$A$270),ROWS($A$274:$A330)),1/ROW($A$171:$A$270),0),COLUMNS($A$274:$A$274)),"")</f>
        <v/>
      </c>
      <c r="AR330" s="445" t="str">
        <f t="array" ref="AR330">IFERROR(INDEX($A$171:$B$270,MATCH(LARGE(($B$171:$B$270=AR$273)*1/ROW($A$171:$A$270),ROWS($A$274:$A330)),1/ROW($A$171:$A$270),0),COLUMNS($A$274:$A$274)),"")</f>
        <v/>
      </c>
      <c r="AS330" s="445" t="str">
        <f t="shared" si="94"/>
        <v/>
      </c>
      <c r="AT330" s="445" t="str">
        <f t="shared" si="95"/>
        <v/>
      </c>
      <c r="AU330" s="445" t="str">
        <f t="shared" si="96"/>
        <v/>
      </c>
      <c r="BE330" s="435"/>
      <c r="BK330" s="50"/>
      <c r="BM330" s="118"/>
      <c r="EE330" s="435"/>
    </row>
    <row r="331" spans="1:135" hidden="1">
      <c r="A331" s="445" t="str">
        <f t="array" ref="A331">IFERROR(INDEX($A$171:$B$270,MATCH(LARGE(($B$171:$B$270=A$273)*1/ROW($A$171:$A$270),ROWS($A$274:$A331)),1/ROW($A$171:$A$270),0),COLUMNS($A$274:$A$274)),"")</f>
        <v/>
      </c>
      <c r="B331" s="445" t="str">
        <f t="array" ref="B331">IFERROR(INDEX($A$171:$B$270,MATCH(LARGE(($B$171:$B$270=B$273)*1/ROW($A$171:$A$270),ROWS($A$274:$A331)),1/ROW($A$171:$A$270),0),COLUMNS($A$274:$A$274)),"")</f>
        <v/>
      </c>
      <c r="C331" s="444" t="str">
        <f t="array" ref="C331">IFERROR(INDEX($A$171:$B$270,MATCH(LARGE(($B$171:$B$270=C$273)*1/ROW($A$171:$A$270),ROWS($A$274:$A331)),1/ROW($A$171:$A$270),0),COLUMNS($A$274:$A$274)),"")</f>
        <v/>
      </c>
      <c r="D331" s="445" t="str">
        <f t="array" ref="D331">IFERROR(INDEX($A$171:$B$270,MATCH(LARGE(($B$171:$B$270=D$273)*1/ROW($A$171:$A$270),ROWS($A$274:$A331)),1/ROW($A$171:$A$270),0),COLUMNS($A$274:$A$274)),"")</f>
        <v/>
      </c>
      <c r="E331" s="445" t="str">
        <f t="array" ref="E331">IFERROR(INDEX($A$171:$B$270,MATCH(LARGE(($B$171:$B$270=E$273)*1/ROW($A$171:$A$270),ROWS($A$274:$A331)),1/ROW($A$171:$A$270),0),COLUMNS($A$274:$A$274)),"")</f>
        <v/>
      </c>
      <c r="F331" s="445" t="str">
        <f t="array" ref="F331">IFERROR(INDEX($A$171:$B$270,MATCH(LARGE(($B$171:$B$270=F$273)*1/ROW($A$171:$A$270),ROWS($A$274:$A331)),1/ROW($A$171:$A$270),0),COLUMNS($A$274:$A$274)),"")</f>
        <v/>
      </c>
      <c r="G331" s="445" t="str">
        <f t="array" ref="G331">IFERROR(INDEX($A$171:$B$270,MATCH(LARGE(($B$171:$B$270=G$273)*1/ROW($A$171:$A$270),ROWS($A$274:$A331)),1/ROW($A$171:$A$270),0),COLUMNS($A$274:$A$274)),"")</f>
        <v/>
      </c>
      <c r="H331" s="445" t="str">
        <f t="array" ref="H331">IFERROR(INDEX($A$171:$B$270,MATCH(LARGE(($B$171:$B$270=H$273)*1/ROW($A$171:$A$270),ROWS($A$274:$A331)),1/ROW($A$171:$A$270),0),COLUMNS($A$274:$A$274)),"")</f>
        <v/>
      </c>
      <c r="I331" s="445" t="str">
        <f t="array" ref="I331">IFERROR(INDEX($A$171:$B$270,MATCH(LARGE(($B$171:$B$270=I$273)*1/ROW($A$171:$A$270),ROWS($A$274:$A331)),1/ROW($A$171:$A$270),0),COLUMNS($A$274:$A$274)),"")</f>
        <v/>
      </c>
      <c r="J331" s="445" t="str">
        <f t="array" ref="J331">IFERROR(INDEX($A$171:$B$270,MATCH(LARGE(($B$171:$B$270=J$273)*1/ROW($A$171:$A$270),ROWS($A$274:$A331)),1/ROW($A$171:$A$270),0),COLUMNS($A$274:$A$274)),"")</f>
        <v/>
      </c>
      <c r="K331" s="445" t="str">
        <f t="array" ref="K331">IFERROR(INDEX($A$171:$B$270,MATCH(LARGE(($B$171:$B$270=K$273)*1/ROW($A$171:$A$270),ROWS($A$274:$A331)),1/ROW($A$171:$A$270),0),COLUMNS($A$274:$A$274)),"")</f>
        <v/>
      </c>
      <c r="L331" s="445" t="str">
        <f t="array" ref="L331">IFERROR(INDEX($A$171:$B$270,MATCH(LARGE(($B$171:$B$270=L$273)*1/ROW($A$171:$A$270),ROWS($A$274:$A331)),1/ROW($A$171:$A$270),0),COLUMNS($A$274:$A$274)),"")</f>
        <v/>
      </c>
      <c r="M331" s="445" t="str">
        <f t="array" ref="M331">IFERROR(INDEX($A$171:$B$270,MATCH(LARGE(($B$171:$B$270=M$273)*1/ROW($A$171:$A$270),ROWS($A$274:$A331)),1/ROW($A$171:$A$270),0),COLUMNS($A$274:$A$274)),"")</f>
        <v/>
      </c>
      <c r="N331" s="445" t="str">
        <f t="array" ref="N331">IFERROR(INDEX($A$171:$B$270,MATCH(LARGE(($B$171:$B$270=N$273)*1/ROW($A$171:$A$270),ROWS($A$274:$A331)),1/ROW($A$171:$A$270),0),COLUMNS($A$274:$A$274)),"")</f>
        <v/>
      </c>
      <c r="O331" s="445" t="str">
        <f t="array" ref="O331">IFERROR(INDEX($A$171:$B$270,MATCH(LARGE(($B$171:$B$270=O$273)*1/ROW($A$171:$A$270),ROWS($A$274:$A331)),1/ROW($A$171:$A$270),0),COLUMNS($A$274:$A$274)),"")</f>
        <v/>
      </c>
      <c r="P331" s="445" t="str">
        <f t="array" ref="P331">IFERROR(INDEX($A$171:$B$270,MATCH(LARGE(($B$171:$B$270=P$273)*1/ROW($A$171:$A$270),ROWS($A$274:$A331)),1/ROW($A$171:$A$270),0),COLUMNS($A$274:$A$274)),"")</f>
        <v/>
      </c>
      <c r="Q331" s="445" t="str">
        <f t="array" ref="Q331">IFERROR(INDEX($A$171:$B$270,MATCH(LARGE(($B$171:$B$270=Q$273)*1/ROW($A$171:$A$270),ROWS($A$274:$A331)),1/ROW($A$171:$A$270),0),COLUMNS($A$274:$A$274)),"")</f>
        <v/>
      </c>
      <c r="R331" s="445" t="str">
        <f t="array" ref="R331">IFERROR(INDEX($A$171:$B$270,MATCH(LARGE(($B$171:$B$270=R$273)*1/ROW($A$171:$A$270),ROWS($A$274:$A331)),1/ROW($A$171:$A$270),0),COLUMNS($A$274:$A$274)),"")</f>
        <v/>
      </c>
      <c r="S331" s="445" t="str">
        <f t="array" ref="S331">IFERROR(INDEX($A$171:$B$270,MATCH(LARGE(($B$171:$B$270=S$273)*1/ROW($A$171:$A$270),ROWS($A$274:$A331)),1/ROW($A$171:$A$270),0),COLUMNS($A$274:$A$274)),"")</f>
        <v/>
      </c>
      <c r="T331" s="445" t="str">
        <f t="array" ref="T331">IFERROR(INDEX($A$171:$B$270,MATCH(LARGE(($B$171:$B$270=T$273)*1/ROW($A$171:$A$270),ROWS($A$274:$A331)),1/ROW($A$171:$A$270),0),COLUMNS($A$274:$A$274)),"")</f>
        <v/>
      </c>
      <c r="U331" s="445" t="str">
        <f t="array" ref="U331">IFERROR(INDEX($A$171:$B$270,MATCH(LARGE(($B$171:$B$270=U$273)*1/ROW($A$171:$A$270),ROWS($A$274:$A331)),1/ROW($A$171:$A$270),0),COLUMNS($A$274:$A$274)),"")</f>
        <v/>
      </c>
      <c r="V331" s="453" t="str">
        <f t="array" ref="V331">IFERROR(INDEX($A$171:$B$270,MATCH(LARGE(($B$171:$B$270=V$273)*1/ROW($A$171:$A$270),ROWS($A$274:$A331)),1/ROW($A$171:$A$270),0),COLUMNS($A$274:$A$274)),"")</f>
        <v/>
      </c>
      <c r="W331" s="445" t="str">
        <f t="array" ref="W331">IFERROR(INDEX($A$171:$B$270,MATCH(LARGE(($B$171:$B$270=W$273)*1/ROW($A$171:$A$270),ROWS($A$274:$A331)),1/ROW($A$171:$A$270),0),COLUMNS($A$274:$A$274)),"")</f>
        <v/>
      </c>
      <c r="X331" s="445" t="str">
        <f t="array" ref="X331">IFERROR(INDEX($A$171:$B$270,MATCH(LARGE(($B$171:$B$270=X$273)*1/ROW($A$171:$A$270),ROWS($A$274:$A331)),1/ROW($A$171:$A$270),0),COLUMNS($A$274:$A$274)),"")</f>
        <v/>
      </c>
      <c r="Y331" s="445" t="str">
        <f t="array" ref="Y331">IFERROR(INDEX($A$171:$B$270,MATCH(LARGE(($B$171:$B$270=Y$273)*1/ROW($A$171:$A$270),ROWS($A$274:$A331)),1/ROW($A$171:$A$270),0),COLUMNS($A$274:$A$274)),"")</f>
        <v/>
      </c>
      <c r="Z331" s="445" t="str">
        <f t="array" ref="Z331">IFERROR(INDEX($A$171:$B$270,MATCH(LARGE(($B$171:$B$270=Z$273)*1/ROW($A$171:$A$270),ROWS($A$274:$A331)),1/ROW($A$171:$A$270),0),COLUMNS($A$274:$A$274)),"")</f>
        <v/>
      </c>
      <c r="AA331" s="445" t="str">
        <f t="array" ref="AA331">IFERROR(INDEX($A$171:$B$270,MATCH(LARGE(($B$171:$B$270=AA$273)*1/ROW($A$171:$A$270),ROWS($A$274:$A331)),1/ROW($A$171:$A$270),0),COLUMNS($A$274:$A$274)),"")</f>
        <v/>
      </c>
      <c r="AB331" s="445" t="str">
        <f t="array" ref="AB331">IFERROR(INDEX($A$171:$B$270,MATCH(LARGE(($B$171:$B$270=AB$273)*1/ROW($A$171:$A$270),ROWS($A$274:$A331)),1/ROW($A$171:$A$270),0),COLUMNS($A$274:$A$274)),"")</f>
        <v/>
      </c>
      <c r="AC331" s="445" t="str">
        <f t="array" ref="AC331">IFERROR(INDEX($A$171:$B$270,MATCH(LARGE(($B$171:$B$270=AC$273)*1/ROW($A$171:$A$270),ROWS($A$274:$A331)),1/ROW($A$171:$A$270),0),COLUMNS($A$274:$A$274)),"")</f>
        <v/>
      </c>
      <c r="AD331" s="445" t="str">
        <f t="array" ref="AD331">IFERROR(INDEX($A$171:$B$270,MATCH(LARGE(($B$171:$B$270=AD$273)*1/ROW($A$171:$A$270),ROWS($A$274:$A331)),1/ROW($A$171:$A$270),0),COLUMNS($A$274:$A$274)),"")</f>
        <v/>
      </c>
      <c r="AE331" s="445" t="str">
        <f t="array" ref="AE331">IFERROR(INDEX($A$171:$B$270,MATCH(LARGE(($B$171:$B$270=AE$273)*1/ROW($A$171:$A$270),ROWS($A$274:$A331)),1/ROW($A$171:$A$270),0),COLUMNS($A$274:$A$274)),"")</f>
        <v/>
      </c>
      <c r="AF331" s="445" t="str">
        <f t="array" ref="AF331">IFERROR(INDEX($A$171:$B$270,MATCH(LARGE(($B$171:$B$270=AF$273)*1/ROW($A$171:$A$270),ROWS($A$274:$A331)),1/ROW($A$171:$A$270),0),COLUMNS($A$274:$A$274)),"")</f>
        <v/>
      </c>
      <c r="AG331" s="454" t="str">
        <f t="array" ref="AG331">IFERROR(INDEX($A$171:$B$270,MATCH(LARGE(($B$171:$B$270=AG$273)*1/ROW($A$171:$A$270),ROWS($A$274:$A331)),1/ROW($A$171:$A$270),0),COLUMNS($A$274:$A$274)),"")</f>
        <v/>
      </c>
      <c r="AH331" s="445" t="str">
        <f t="array" ref="AH331">IFERROR(INDEX($A$171:$F$270,MATCH(LARGE(($D$171:$D$270=AH$273)*1/ROW($A$171:$A$270),ROWS($A$274:$A331)),1/ROW($A$171:$A$270),0),COLUMNS($A$274:$A$274)),"")</f>
        <v/>
      </c>
      <c r="AI331" s="445" t="str">
        <f t="array" ref="AI331">IFERROR(INDEX($A$171:$F$270,MATCH(LARGE(($D$171:$D$270=AI$273)*1/ROW($A$171:$A$270),ROWS($A$274:$A331)),1/ROW($A$171:$A$270),0),COLUMNS($A$274:$A$274)),"")</f>
        <v/>
      </c>
      <c r="AJ331" s="445" t="str">
        <f t="array" ref="AJ331">IFERROR(INDEX($A$171:$F$270,MATCH(LARGE(($D$171:$D$270=AJ$273)*1/ROW($A$171:$A$270),ROWS($A$274:$A331)),1/ROW($A$171:$A$270),0),COLUMNS($A$274:$A$274)),"")</f>
        <v/>
      </c>
      <c r="AK331" s="445" t="str">
        <f t="array" ref="AK331">IFERROR(INDEX($A$171:$F$270,MATCH(LARGE(($E$171:$E$270=AK$273)*1/ROW($A$171:$A$270),ROWS($A$274:$A331)),1/ROW($A$171:$A$270),0),COLUMNS($A$274:$A$274)),"")</f>
        <v/>
      </c>
      <c r="AL331" s="445" t="str">
        <f t="array" ref="AL331">IFERROR(INDEX($A$171:$F$270,MATCH(LARGE(($E$171:$E$270=AL$273)*1/ROW($A$171:$A$270),ROWS($A$274:$A331)),1/ROW($A$171:$A$270),0),COLUMNS($A$274:$A$274)),"")</f>
        <v/>
      </c>
      <c r="AM331" s="445" t="str">
        <f t="array" ref="AM331">IFERROR(INDEX($A$171:$F$270,MATCH(LARGE(($E$171:$E$270=AM$273)*1/ROW($A$171:$A$270),ROWS($A$274:$A331)),1/ROW($A$171:$A$270),0),COLUMNS($A$274:$A$274)),"")</f>
        <v/>
      </c>
      <c r="AN331" s="445" t="str">
        <f t="array" ref="AN331">IFERROR(INDEX($A$171:$F$270,MATCH(LARGE(($F$171:$F$270=AN$273)*1/ROW($A$171:$A$270),ROWS($A$274:$A331)),1/ROW($A$171:$A$270),0),COLUMNS($A$274:$A$274)),"")</f>
        <v/>
      </c>
      <c r="AO331" s="445" t="str">
        <f t="array" ref="AO331">IFERROR(INDEX($A$171:$F$270,MATCH(LARGE(($F$171:$F$270=AO$273)*1/ROW($A$171:$A$270),ROWS($A$274:$A331)),1/ROW($A$171:$A$270),0),COLUMNS($A$274:$A$274)),"")</f>
        <v/>
      </c>
      <c r="AP331" s="445" t="str">
        <f t="array" ref="AP331">IFERROR(INDEX($A$171:$F$270,MATCH(LARGE(($F$171:$F$270=AP$273)*1/ROW($A$171:$A$270),ROWS($A$274:$A331)),1/ROW($A$171:$A$270),0),COLUMNS($A$274:$A$274)),"")</f>
        <v/>
      </c>
      <c r="AQ331" s="445" t="str">
        <f t="array" ref="AQ331">IFERROR(INDEX($A$171:$F$270,MATCH(LARGE(($F$171:$F$270=AQ$273)*1/ROW($A$171:$A$270),ROWS($A$274:$A331)),1/ROW($A$171:$A$270),0),COLUMNS($A$274:$A$274)),"")</f>
        <v/>
      </c>
      <c r="AR331" s="445" t="str">
        <f t="array" ref="AR331">IFERROR(INDEX($A$171:$B$270,MATCH(LARGE(($B$171:$B$270=AR$273)*1/ROW($A$171:$A$270),ROWS($A$274:$A331)),1/ROW($A$171:$A$270),0),COLUMNS($A$274:$A$274)),"")</f>
        <v/>
      </c>
      <c r="AS331" s="445" t="str">
        <f t="shared" si="94"/>
        <v/>
      </c>
      <c r="AT331" s="445" t="str">
        <f t="shared" si="95"/>
        <v/>
      </c>
      <c r="AU331" s="445" t="str">
        <f t="shared" si="96"/>
        <v/>
      </c>
      <c r="BE331" s="435"/>
      <c r="BK331" s="50"/>
      <c r="BM331" s="118"/>
      <c r="EE331" s="435"/>
    </row>
    <row r="332" spans="1:135" hidden="1">
      <c r="A332" s="445" t="str">
        <f t="array" ref="A332">IFERROR(INDEX($A$171:$B$270,MATCH(LARGE(($B$171:$B$270=A$273)*1/ROW($A$171:$A$270),ROWS($A$274:$A332)),1/ROW($A$171:$A$270),0),COLUMNS($A$274:$A$274)),"")</f>
        <v/>
      </c>
      <c r="B332" s="445" t="str">
        <f t="array" ref="B332">IFERROR(INDEX($A$171:$B$270,MATCH(LARGE(($B$171:$B$270=B$273)*1/ROW($A$171:$A$270),ROWS($A$274:$A332)),1/ROW($A$171:$A$270),0),COLUMNS($A$274:$A$274)),"")</f>
        <v/>
      </c>
      <c r="C332" s="444" t="str">
        <f t="array" ref="C332">IFERROR(INDEX($A$171:$B$270,MATCH(LARGE(($B$171:$B$270=C$273)*1/ROW($A$171:$A$270),ROWS($A$274:$A332)),1/ROW($A$171:$A$270),0),COLUMNS($A$274:$A$274)),"")</f>
        <v/>
      </c>
      <c r="D332" s="445" t="str">
        <f t="array" ref="D332">IFERROR(INDEX($A$171:$B$270,MATCH(LARGE(($B$171:$B$270=D$273)*1/ROW($A$171:$A$270),ROWS($A$274:$A332)),1/ROW($A$171:$A$270),0),COLUMNS($A$274:$A$274)),"")</f>
        <v/>
      </c>
      <c r="E332" s="445" t="str">
        <f t="array" ref="E332">IFERROR(INDEX($A$171:$B$270,MATCH(LARGE(($B$171:$B$270=E$273)*1/ROW($A$171:$A$270),ROWS($A$274:$A332)),1/ROW($A$171:$A$270),0),COLUMNS($A$274:$A$274)),"")</f>
        <v/>
      </c>
      <c r="F332" s="445" t="str">
        <f t="array" ref="F332">IFERROR(INDEX($A$171:$B$270,MATCH(LARGE(($B$171:$B$270=F$273)*1/ROW($A$171:$A$270),ROWS($A$274:$A332)),1/ROW($A$171:$A$270),0),COLUMNS($A$274:$A$274)),"")</f>
        <v/>
      </c>
      <c r="G332" s="445" t="str">
        <f t="array" ref="G332">IFERROR(INDEX($A$171:$B$270,MATCH(LARGE(($B$171:$B$270=G$273)*1/ROW($A$171:$A$270),ROWS($A$274:$A332)),1/ROW($A$171:$A$270),0),COLUMNS($A$274:$A$274)),"")</f>
        <v/>
      </c>
      <c r="H332" s="445" t="str">
        <f t="array" ref="H332">IFERROR(INDEX($A$171:$B$270,MATCH(LARGE(($B$171:$B$270=H$273)*1/ROW($A$171:$A$270),ROWS($A$274:$A332)),1/ROW($A$171:$A$270),0),COLUMNS($A$274:$A$274)),"")</f>
        <v/>
      </c>
      <c r="I332" s="445" t="str">
        <f t="array" ref="I332">IFERROR(INDEX($A$171:$B$270,MATCH(LARGE(($B$171:$B$270=I$273)*1/ROW($A$171:$A$270),ROWS($A$274:$A332)),1/ROW($A$171:$A$270),0),COLUMNS($A$274:$A$274)),"")</f>
        <v/>
      </c>
      <c r="J332" s="445" t="str">
        <f t="array" ref="J332">IFERROR(INDEX($A$171:$B$270,MATCH(LARGE(($B$171:$B$270=J$273)*1/ROW($A$171:$A$270),ROWS($A$274:$A332)),1/ROW($A$171:$A$270),0),COLUMNS($A$274:$A$274)),"")</f>
        <v/>
      </c>
      <c r="K332" s="445" t="str">
        <f t="array" ref="K332">IFERROR(INDEX($A$171:$B$270,MATCH(LARGE(($B$171:$B$270=K$273)*1/ROW($A$171:$A$270),ROWS($A$274:$A332)),1/ROW($A$171:$A$270),0),COLUMNS($A$274:$A$274)),"")</f>
        <v/>
      </c>
      <c r="L332" s="445" t="str">
        <f t="array" ref="L332">IFERROR(INDEX($A$171:$B$270,MATCH(LARGE(($B$171:$B$270=L$273)*1/ROW($A$171:$A$270),ROWS($A$274:$A332)),1/ROW($A$171:$A$270),0),COLUMNS($A$274:$A$274)),"")</f>
        <v/>
      </c>
      <c r="M332" s="445" t="str">
        <f t="array" ref="M332">IFERROR(INDEX($A$171:$B$270,MATCH(LARGE(($B$171:$B$270=M$273)*1/ROW($A$171:$A$270),ROWS($A$274:$A332)),1/ROW($A$171:$A$270),0),COLUMNS($A$274:$A$274)),"")</f>
        <v/>
      </c>
      <c r="N332" s="445" t="str">
        <f t="array" ref="N332">IFERROR(INDEX($A$171:$B$270,MATCH(LARGE(($B$171:$B$270=N$273)*1/ROW($A$171:$A$270),ROWS($A$274:$A332)),1/ROW($A$171:$A$270),0),COLUMNS($A$274:$A$274)),"")</f>
        <v/>
      </c>
      <c r="O332" s="445" t="str">
        <f t="array" ref="O332">IFERROR(INDEX($A$171:$B$270,MATCH(LARGE(($B$171:$B$270=O$273)*1/ROW($A$171:$A$270),ROWS($A$274:$A332)),1/ROW($A$171:$A$270),0),COLUMNS($A$274:$A$274)),"")</f>
        <v/>
      </c>
      <c r="P332" s="445" t="str">
        <f t="array" ref="P332">IFERROR(INDEX($A$171:$B$270,MATCH(LARGE(($B$171:$B$270=P$273)*1/ROW($A$171:$A$270),ROWS($A$274:$A332)),1/ROW($A$171:$A$270),0),COLUMNS($A$274:$A$274)),"")</f>
        <v/>
      </c>
      <c r="Q332" s="445" t="str">
        <f t="array" ref="Q332">IFERROR(INDEX($A$171:$B$270,MATCH(LARGE(($B$171:$B$270=Q$273)*1/ROW($A$171:$A$270),ROWS($A$274:$A332)),1/ROW($A$171:$A$270),0),COLUMNS($A$274:$A$274)),"")</f>
        <v/>
      </c>
      <c r="R332" s="445" t="str">
        <f t="array" ref="R332">IFERROR(INDEX($A$171:$B$270,MATCH(LARGE(($B$171:$B$270=R$273)*1/ROW($A$171:$A$270),ROWS($A$274:$A332)),1/ROW($A$171:$A$270),0),COLUMNS($A$274:$A$274)),"")</f>
        <v/>
      </c>
      <c r="S332" s="445" t="str">
        <f t="array" ref="S332">IFERROR(INDEX($A$171:$B$270,MATCH(LARGE(($B$171:$B$270=S$273)*1/ROW($A$171:$A$270),ROWS($A$274:$A332)),1/ROW($A$171:$A$270),0),COLUMNS($A$274:$A$274)),"")</f>
        <v/>
      </c>
      <c r="T332" s="445" t="str">
        <f t="array" ref="T332">IFERROR(INDEX($A$171:$B$270,MATCH(LARGE(($B$171:$B$270=T$273)*1/ROW($A$171:$A$270),ROWS($A$274:$A332)),1/ROW($A$171:$A$270),0),COLUMNS($A$274:$A$274)),"")</f>
        <v/>
      </c>
      <c r="U332" s="445" t="str">
        <f t="array" ref="U332">IFERROR(INDEX($A$171:$B$270,MATCH(LARGE(($B$171:$B$270=U$273)*1/ROW($A$171:$A$270),ROWS($A$274:$A332)),1/ROW($A$171:$A$270),0),COLUMNS($A$274:$A$274)),"")</f>
        <v/>
      </c>
      <c r="V332" s="453" t="str">
        <f t="array" ref="V332">IFERROR(INDEX($A$171:$B$270,MATCH(LARGE(($B$171:$B$270=V$273)*1/ROW($A$171:$A$270),ROWS($A$274:$A332)),1/ROW($A$171:$A$270),0),COLUMNS($A$274:$A$274)),"")</f>
        <v/>
      </c>
      <c r="W332" s="445" t="str">
        <f t="array" ref="W332">IFERROR(INDEX($A$171:$B$270,MATCH(LARGE(($B$171:$B$270=W$273)*1/ROW($A$171:$A$270),ROWS($A$274:$A332)),1/ROW($A$171:$A$270),0),COLUMNS($A$274:$A$274)),"")</f>
        <v/>
      </c>
      <c r="X332" s="445" t="str">
        <f t="array" ref="X332">IFERROR(INDEX($A$171:$B$270,MATCH(LARGE(($B$171:$B$270=X$273)*1/ROW($A$171:$A$270),ROWS($A$274:$A332)),1/ROW($A$171:$A$270),0),COLUMNS($A$274:$A$274)),"")</f>
        <v/>
      </c>
      <c r="Y332" s="445" t="str">
        <f t="array" ref="Y332">IFERROR(INDEX($A$171:$B$270,MATCH(LARGE(($B$171:$B$270=Y$273)*1/ROW($A$171:$A$270),ROWS($A$274:$A332)),1/ROW($A$171:$A$270),0),COLUMNS($A$274:$A$274)),"")</f>
        <v/>
      </c>
      <c r="Z332" s="445" t="str">
        <f t="array" ref="Z332">IFERROR(INDEX($A$171:$B$270,MATCH(LARGE(($B$171:$B$270=Z$273)*1/ROW($A$171:$A$270),ROWS($A$274:$A332)),1/ROW($A$171:$A$270),0),COLUMNS($A$274:$A$274)),"")</f>
        <v/>
      </c>
      <c r="AA332" s="445" t="str">
        <f t="array" ref="AA332">IFERROR(INDEX($A$171:$B$270,MATCH(LARGE(($B$171:$B$270=AA$273)*1/ROW($A$171:$A$270),ROWS($A$274:$A332)),1/ROW($A$171:$A$270),0),COLUMNS($A$274:$A$274)),"")</f>
        <v/>
      </c>
      <c r="AB332" s="445" t="str">
        <f t="array" ref="AB332">IFERROR(INDEX($A$171:$B$270,MATCH(LARGE(($B$171:$B$270=AB$273)*1/ROW($A$171:$A$270),ROWS($A$274:$A332)),1/ROW($A$171:$A$270),0),COLUMNS($A$274:$A$274)),"")</f>
        <v/>
      </c>
      <c r="AC332" s="445" t="str">
        <f t="array" ref="AC332">IFERROR(INDEX($A$171:$B$270,MATCH(LARGE(($B$171:$B$270=AC$273)*1/ROW($A$171:$A$270),ROWS($A$274:$A332)),1/ROW($A$171:$A$270),0),COLUMNS($A$274:$A$274)),"")</f>
        <v/>
      </c>
      <c r="AD332" s="445" t="str">
        <f t="array" ref="AD332">IFERROR(INDEX($A$171:$B$270,MATCH(LARGE(($B$171:$B$270=AD$273)*1/ROW($A$171:$A$270),ROWS($A$274:$A332)),1/ROW($A$171:$A$270),0),COLUMNS($A$274:$A$274)),"")</f>
        <v/>
      </c>
      <c r="AE332" s="445" t="str">
        <f t="array" ref="AE332">IFERROR(INDEX($A$171:$B$270,MATCH(LARGE(($B$171:$B$270=AE$273)*1/ROW($A$171:$A$270),ROWS($A$274:$A332)),1/ROW($A$171:$A$270),0),COLUMNS($A$274:$A$274)),"")</f>
        <v/>
      </c>
      <c r="AF332" s="445" t="str">
        <f t="array" ref="AF332">IFERROR(INDEX($A$171:$B$270,MATCH(LARGE(($B$171:$B$270=AF$273)*1/ROW($A$171:$A$270),ROWS($A$274:$A332)),1/ROW($A$171:$A$270),0),COLUMNS($A$274:$A$274)),"")</f>
        <v/>
      </c>
      <c r="AG332" s="454" t="str">
        <f t="array" ref="AG332">IFERROR(INDEX($A$171:$B$270,MATCH(LARGE(($B$171:$B$270=AG$273)*1/ROW($A$171:$A$270),ROWS($A$274:$A332)),1/ROW($A$171:$A$270),0),COLUMNS($A$274:$A$274)),"")</f>
        <v/>
      </c>
      <c r="AH332" s="445" t="str">
        <f t="array" ref="AH332">IFERROR(INDEX($A$171:$F$270,MATCH(LARGE(($D$171:$D$270=AH$273)*1/ROW($A$171:$A$270),ROWS($A$274:$A332)),1/ROW($A$171:$A$270),0),COLUMNS($A$274:$A$274)),"")</f>
        <v/>
      </c>
      <c r="AI332" s="445" t="str">
        <f t="array" ref="AI332">IFERROR(INDEX($A$171:$F$270,MATCH(LARGE(($D$171:$D$270=AI$273)*1/ROW($A$171:$A$270),ROWS($A$274:$A332)),1/ROW($A$171:$A$270),0),COLUMNS($A$274:$A$274)),"")</f>
        <v/>
      </c>
      <c r="AJ332" s="445" t="str">
        <f t="array" ref="AJ332">IFERROR(INDEX($A$171:$F$270,MATCH(LARGE(($D$171:$D$270=AJ$273)*1/ROW($A$171:$A$270),ROWS($A$274:$A332)),1/ROW($A$171:$A$270),0),COLUMNS($A$274:$A$274)),"")</f>
        <v/>
      </c>
      <c r="AK332" s="445" t="str">
        <f t="array" ref="AK332">IFERROR(INDEX($A$171:$F$270,MATCH(LARGE(($E$171:$E$270=AK$273)*1/ROW($A$171:$A$270),ROWS($A$274:$A332)),1/ROW($A$171:$A$270),0),COLUMNS($A$274:$A$274)),"")</f>
        <v/>
      </c>
      <c r="AL332" s="445" t="str">
        <f t="array" ref="AL332">IFERROR(INDEX($A$171:$F$270,MATCH(LARGE(($E$171:$E$270=AL$273)*1/ROW($A$171:$A$270),ROWS($A$274:$A332)),1/ROW($A$171:$A$270),0),COLUMNS($A$274:$A$274)),"")</f>
        <v/>
      </c>
      <c r="AM332" s="445" t="str">
        <f t="array" ref="AM332">IFERROR(INDEX($A$171:$F$270,MATCH(LARGE(($E$171:$E$270=AM$273)*1/ROW($A$171:$A$270),ROWS($A$274:$A332)),1/ROW($A$171:$A$270),0),COLUMNS($A$274:$A$274)),"")</f>
        <v/>
      </c>
      <c r="AN332" s="445" t="str">
        <f t="array" ref="AN332">IFERROR(INDEX($A$171:$F$270,MATCH(LARGE(($F$171:$F$270=AN$273)*1/ROW($A$171:$A$270),ROWS($A$274:$A332)),1/ROW($A$171:$A$270),0),COLUMNS($A$274:$A$274)),"")</f>
        <v/>
      </c>
      <c r="AO332" s="445" t="str">
        <f t="array" ref="AO332">IFERROR(INDEX($A$171:$F$270,MATCH(LARGE(($F$171:$F$270=AO$273)*1/ROW($A$171:$A$270),ROWS($A$274:$A332)),1/ROW($A$171:$A$270),0),COLUMNS($A$274:$A$274)),"")</f>
        <v/>
      </c>
      <c r="AP332" s="445" t="str">
        <f t="array" ref="AP332">IFERROR(INDEX($A$171:$F$270,MATCH(LARGE(($F$171:$F$270=AP$273)*1/ROW($A$171:$A$270),ROWS($A$274:$A332)),1/ROW($A$171:$A$270),0),COLUMNS($A$274:$A$274)),"")</f>
        <v/>
      </c>
      <c r="AQ332" s="445" t="str">
        <f t="array" ref="AQ332">IFERROR(INDEX($A$171:$F$270,MATCH(LARGE(($F$171:$F$270=AQ$273)*1/ROW($A$171:$A$270),ROWS($A$274:$A332)),1/ROW($A$171:$A$270),0),COLUMNS($A$274:$A$274)),"")</f>
        <v/>
      </c>
      <c r="AR332" s="445" t="str">
        <f t="array" ref="AR332">IFERROR(INDEX($A$171:$B$270,MATCH(LARGE(($B$171:$B$270=AR$273)*1/ROW($A$171:$A$270),ROWS($A$274:$A332)),1/ROW($A$171:$A$270),0),COLUMNS($A$274:$A$274)),"")</f>
        <v/>
      </c>
      <c r="AS332" s="445" t="str">
        <f t="shared" si="94"/>
        <v/>
      </c>
      <c r="AT332" s="445" t="str">
        <f t="shared" si="95"/>
        <v/>
      </c>
      <c r="AU332" s="445" t="str">
        <f t="shared" si="96"/>
        <v/>
      </c>
      <c r="BE332" s="435"/>
      <c r="BK332" s="50"/>
      <c r="BM332" s="118"/>
      <c r="EE332" s="435"/>
    </row>
    <row r="333" spans="1:135" hidden="1">
      <c r="A333" s="445" t="str">
        <f t="array" ref="A333">IFERROR(INDEX($A$171:$B$270,MATCH(LARGE(($B$171:$B$270=A$273)*1/ROW($A$171:$A$270),ROWS($A$274:$A333)),1/ROW($A$171:$A$270),0),COLUMNS($A$274:$A$274)),"")</f>
        <v/>
      </c>
      <c r="B333" s="445" t="str">
        <f t="array" ref="B333">IFERROR(INDEX($A$171:$B$270,MATCH(LARGE(($B$171:$B$270=B$273)*1/ROW($A$171:$A$270),ROWS($A$274:$A333)),1/ROW($A$171:$A$270),0),COLUMNS($A$274:$A$274)),"")</f>
        <v/>
      </c>
      <c r="C333" s="444" t="str">
        <f t="array" ref="C333">IFERROR(INDEX($A$171:$B$270,MATCH(LARGE(($B$171:$B$270=C$273)*1/ROW($A$171:$A$270),ROWS($A$274:$A333)),1/ROW($A$171:$A$270),0),COLUMNS($A$274:$A$274)),"")</f>
        <v/>
      </c>
      <c r="D333" s="445" t="str">
        <f t="array" ref="D333">IFERROR(INDEX($A$171:$B$270,MATCH(LARGE(($B$171:$B$270=D$273)*1/ROW($A$171:$A$270),ROWS($A$274:$A333)),1/ROW($A$171:$A$270),0),COLUMNS($A$274:$A$274)),"")</f>
        <v/>
      </c>
      <c r="E333" s="445" t="str">
        <f t="array" ref="E333">IFERROR(INDEX($A$171:$B$270,MATCH(LARGE(($B$171:$B$270=E$273)*1/ROW($A$171:$A$270),ROWS($A$274:$A333)),1/ROW($A$171:$A$270),0),COLUMNS($A$274:$A$274)),"")</f>
        <v/>
      </c>
      <c r="F333" s="445" t="str">
        <f t="array" ref="F333">IFERROR(INDEX($A$171:$B$270,MATCH(LARGE(($B$171:$B$270=F$273)*1/ROW($A$171:$A$270),ROWS($A$274:$A333)),1/ROW($A$171:$A$270),0),COLUMNS($A$274:$A$274)),"")</f>
        <v/>
      </c>
      <c r="G333" s="445" t="str">
        <f t="array" ref="G333">IFERROR(INDEX($A$171:$B$270,MATCH(LARGE(($B$171:$B$270=G$273)*1/ROW($A$171:$A$270),ROWS($A$274:$A333)),1/ROW($A$171:$A$270),0),COLUMNS($A$274:$A$274)),"")</f>
        <v/>
      </c>
      <c r="H333" s="445" t="str">
        <f t="array" ref="H333">IFERROR(INDEX($A$171:$B$270,MATCH(LARGE(($B$171:$B$270=H$273)*1/ROW($A$171:$A$270),ROWS($A$274:$A333)),1/ROW($A$171:$A$270),0),COLUMNS($A$274:$A$274)),"")</f>
        <v/>
      </c>
      <c r="I333" s="445" t="str">
        <f t="array" ref="I333">IFERROR(INDEX($A$171:$B$270,MATCH(LARGE(($B$171:$B$270=I$273)*1/ROW($A$171:$A$270),ROWS($A$274:$A333)),1/ROW($A$171:$A$270),0),COLUMNS($A$274:$A$274)),"")</f>
        <v/>
      </c>
      <c r="J333" s="445" t="str">
        <f t="array" ref="J333">IFERROR(INDEX($A$171:$B$270,MATCH(LARGE(($B$171:$B$270=J$273)*1/ROW($A$171:$A$270),ROWS($A$274:$A333)),1/ROW($A$171:$A$270),0),COLUMNS($A$274:$A$274)),"")</f>
        <v/>
      </c>
      <c r="K333" s="445" t="str">
        <f t="array" ref="K333">IFERROR(INDEX($A$171:$B$270,MATCH(LARGE(($B$171:$B$270=K$273)*1/ROW($A$171:$A$270),ROWS($A$274:$A333)),1/ROW($A$171:$A$270),0),COLUMNS($A$274:$A$274)),"")</f>
        <v/>
      </c>
      <c r="L333" s="445" t="str">
        <f t="array" ref="L333">IFERROR(INDEX($A$171:$B$270,MATCH(LARGE(($B$171:$B$270=L$273)*1/ROW($A$171:$A$270),ROWS($A$274:$A333)),1/ROW($A$171:$A$270),0),COLUMNS($A$274:$A$274)),"")</f>
        <v/>
      </c>
      <c r="M333" s="445" t="str">
        <f t="array" ref="M333">IFERROR(INDEX($A$171:$B$270,MATCH(LARGE(($B$171:$B$270=M$273)*1/ROW($A$171:$A$270),ROWS($A$274:$A333)),1/ROW($A$171:$A$270),0),COLUMNS($A$274:$A$274)),"")</f>
        <v/>
      </c>
      <c r="N333" s="445" t="str">
        <f t="array" ref="N333">IFERROR(INDEX($A$171:$B$270,MATCH(LARGE(($B$171:$B$270=N$273)*1/ROW($A$171:$A$270),ROWS($A$274:$A333)),1/ROW($A$171:$A$270),0),COLUMNS($A$274:$A$274)),"")</f>
        <v/>
      </c>
      <c r="O333" s="445" t="str">
        <f t="array" ref="O333">IFERROR(INDEX($A$171:$B$270,MATCH(LARGE(($B$171:$B$270=O$273)*1/ROW($A$171:$A$270),ROWS($A$274:$A333)),1/ROW($A$171:$A$270),0),COLUMNS($A$274:$A$274)),"")</f>
        <v/>
      </c>
      <c r="P333" s="445" t="str">
        <f t="array" ref="P333">IFERROR(INDEX($A$171:$B$270,MATCH(LARGE(($B$171:$B$270=P$273)*1/ROW($A$171:$A$270),ROWS($A$274:$A333)),1/ROW($A$171:$A$270),0),COLUMNS($A$274:$A$274)),"")</f>
        <v/>
      </c>
      <c r="Q333" s="445" t="str">
        <f t="array" ref="Q333">IFERROR(INDEX($A$171:$B$270,MATCH(LARGE(($B$171:$B$270=Q$273)*1/ROW($A$171:$A$270),ROWS($A$274:$A333)),1/ROW($A$171:$A$270),0),COLUMNS($A$274:$A$274)),"")</f>
        <v/>
      </c>
      <c r="R333" s="445" t="str">
        <f t="array" ref="R333">IFERROR(INDEX($A$171:$B$270,MATCH(LARGE(($B$171:$B$270=R$273)*1/ROW($A$171:$A$270),ROWS($A$274:$A333)),1/ROW($A$171:$A$270),0),COLUMNS($A$274:$A$274)),"")</f>
        <v/>
      </c>
      <c r="S333" s="445" t="str">
        <f t="array" ref="S333">IFERROR(INDEX($A$171:$B$270,MATCH(LARGE(($B$171:$B$270=S$273)*1/ROW($A$171:$A$270),ROWS($A$274:$A333)),1/ROW($A$171:$A$270),0),COLUMNS($A$274:$A$274)),"")</f>
        <v/>
      </c>
      <c r="T333" s="445" t="str">
        <f t="array" ref="T333">IFERROR(INDEX($A$171:$B$270,MATCH(LARGE(($B$171:$B$270=T$273)*1/ROW($A$171:$A$270),ROWS($A$274:$A333)),1/ROW($A$171:$A$270),0),COLUMNS($A$274:$A$274)),"")</f>
        <v/>
      </c>
      <c r="U333" s="445" t="str">
        <f t="array" ref="U333">IFERROR(INDEX($A$171:$B$270,MATCH(LARGE(($B$171:$B$270=U$273)*1/ROW($A$171:$A$270),ROWS($A$274:$A333)),1/ROW($A$171:$A$270),0),COLUMNS($A$274:$A$274)),"")</f>
        <v/>
      </c>
      <c r="V333" s="453" t="str">
        <f t="array" ref="V333">IFERROR(INDEX($A$171:$B$270,MATCH(LARGE(($B$171:$B$270=V$273)*1/ROW($A$171:$A$270),ROWS($A$274:$A333)),1/ROW($A$171:$A$270),0),COLUMNS($A$274:$A$274)),"")</f>
        <v/>
      </c>
      <c r="W333" s="445" t="str">
        <f t="array" ref="W333">IFERROR(INDEX($A$171:$B$270,MATCH(LARGE(($B$171:$B$270=W$273)*1/ROW($A$171:$A$270),ROWS($A$274:$A333)),1/ROW($A$171:$A$270),0),COLUMNS($A$274:$A$274)),"")</f>
        <v/>
      </c>
      <c r="X333" s="445" t="str">
        <f t="array" ref="X333">IFERROR(INDEX($A$171:$B$270,MATCH(LARGE(($B$171:$B$270=X$273)*1/ROW($A$171:$A$270),ROWS($A$274:$A333)),1/ROW($A$171:$A$270),0),COLUMNS($A$274:$A$274)),"")</f>
        <v/>
      </c>
      <c r="Y333" s="445" t="str">
        <f t="array" ref="Y333">IFERROR(INDEX($A$171:$B$270,MATCH(LARGE(($B$171:$B$270=Y$273)*1/ROW($A$171:$A$270),ROWS($A$274:$A333)),1/ROW($A$171:$A$270),0),COLUMNS($A$274:$A$274)),"")</f>
        <v/>
      </c>
      <c r="Z333" s="445" t="str">
        <f t="array" ref="Z333">IFERROR(INDEX($A$171:$B$270,MATCH(LARGE(($B$171:$B$270=Z$273)*1/ROW($A$171:$A$270),ROWS($A$274:$A333)),1/ROW($A$171:$A$270),0),COLUMNS($A$274:$A$274)),"")</f>
        <v/>
      </c>
      <c r="AA333" s="445" t="str">
        <f t="array" ref="AA333">IFERROR(INDEX($A$171:$B$270,MATCH(LARGE(($B$171:$B$270=AA$273)*1/ROW($A$171:$A$270),ROWS($A$274:$A333)),1/ROW($A$171:$A$270),0),COLUMNS($A$274:$A$274)),"")</f>
        <v/>
      </c>
      <c r="AB333" s="445" t="str">
        <f t="array" ref="AB333">IFERROR(INDEX($A$171:$B$270,MATCH(LARGE(($B$171:$B$270=AB$273)*1/ROW($A$171:$A$270),ROWS($A$274:$A333)),1/ROW($A$171:$A$270),0),COLUMNS($A$274:$A$274)),"")</f>
        <v/>
      </c>
      <c r="AC333" s="445" t="str">
        <f t="array" ref="AC333">IFERROR(INDEX($A$171:$B$270,MATCH(LARGE(($B$171:$B$270=AC$273)*1/ROW($A$171:$A$270),ROWS($A$274:$A333)),1/ROW($A$171:$A$270),0),COLUMNS($A$274:$A$274)),"")</f>
        <v/>
      </c>
      <c r="AD333" s="445" t="str">
        <f t="array" ref="AD333">IFERROR(INDEX($A$171:$B$270,MATCH(LARGE(($B$171:$B$270=AD$273)*1/ROW($A$171:$A$270),ROWS($A$274:$A333)),1/ROW($A$171:$A$270),0),COLUMNS($A$274:$A$274)),"")</f>
        <v/>
      </c>
      <c r="AE333" s="445" t="str">
        <f t="array" ref="AE333">IFERROR(INDEX($A$171:$B$270,MATCH(LARGE(($B$171:$B$270=AE$273)*1/ROW($A$171:$A$270),ROWS($A$274:$A333)),1/ROW($A$171:$A$270),0),COLUMNS($A$274:$A$274)),"")</f>
        <v/>
      </c>
      <c r="AF333" s="445" t="str">
        <f t="array" ref="AF333">IFERROR(INDEX($A$171:$B$270,MATCH(LARGE(($B$171:$B$270=AF$273)*1/ROW($A$171:$A$270),ROWS($A$274:$A333)),1/ROW($A$171:$A$270),0),COLUMNS($A$274:$A$274)),"")</f>
        <v/>
      </c>
      <c r="AG333" s="454" t="str">
        <f t="array" ref="AG333">IFERROR(INDEX($A$171:$B$270,MATCH(LARGE(($B$171:$B$270=AG$273)*1/ROW($A$171:$A$270),ROWS($A$274:$A333)),1/ROW($A$171:$A$270),0),COLUMNS($A$274:$A$274)),"")</f>
        <v/>
      </c>
      <c r="AH333" s="445" t="str">
        <f t="array" ref="AH333">IFERROR(INDEX($A$171:$F$270,MATCH(LARGE(($D$171:$D$270=AH$273)*1/ROW($A$171:$A$270),ROWS($A$274:$A333)),1/ROW($A$171:$A$270),0),COLUMNS($A$274:$A$274)),"")</f>
        <v/>
      </c>
      <c r="AI333" s="445" t="str">
        <f t="array" ref="AI333">IFERROR(INDEX($A$171:$F$270,MATCH(LARGE(($D$171:$D$270=AI$273)*1/ROW($A$171:$A$270),ROWS($A$274:$A333)),1/ROW($A$171:$A$270),0),COLUMNS($A$274:$A$274)),"")</f>
        <v/>
      </c>
      <c r="AJ333" s="445" t="str">
        <f t="array" ref="AJ333">IFERROR(INDEX($A$171:$F$270,MATCH(LARGE(($D$171:$D$270=AJ$273)*1/ROW($A$171:$A$270),ROWS($A$274:$A333)),1/ROW($A$171:$A$270),0),COLUMNS($A$274:$A$274)),"")</f>
        <v/>
      </c>
      <c r="AK333" s="445" t="str">
        <f t="array" ref="AK333">IFERROR(INDEX($A$171:$F$270,MATCH(LARGE(($E$171:$E$270=AK$273)*1/ROW($A$171:$A$270),ROWS($A$274:$A333)),1/ROW($A$171:$A$270),0),COLUMNS($A$274:$A$274)),"")</f>
        <v/>
      </c>
      <c r="AL333" s="445" t="str">
        <f t="array" ref="AL333">IFERROR(INDEX($A$171:$F$270,MATCH(LARGE(($E$171:$E$270=AL$273)*1/ROW($A$171:$A$270),ROWS($A$274:$A333)),1/ROW($A$171:$A$270),0),COLUMNS($A$274:$A$274)),"")</f>
        <v/>
      </c>
      <c r="AM333" s="445" t="str">
        <f t="array" ref="AM333">IFERROR(INDEX($A$171:$F$270,MATCH(LARGE(($E$171:$E$270=AM$273)*1/ROW($A$171:$A$270),ROWS($A$274:$A333)),1/ROW($A$171:$A$270),0),COLUMNS($A$274:$A$274)),"")</f>
        <v/>
      </c>
      <c r="AN333" s="445" t="str">
        <f t="array" ref="AN333">IFERROR(INDEX($A$171:$F$270,MATCH(LARGE(($F$171:$F$270=AN$273)*1/ROW($A$171:$A$270),ROWS($A$274:$A333)),1/ROW($A$171:$A$270),0),COLUMNS($A$274:$A$274)),"")</f>
        <v/>
      </c>
      <c r="AO333" s="445" t="str">
        <f t="array" ref="AO333">IFERROR(INDEX($A$171:$F$270,MATCH(LARGE(($F$171:$F$270=AO$273)*1/ROW($A$171:$A$270),ROWS($A$274:$A333)),1/ROW($A$171:$A$270),0),COLUMNS($A$274:$A$274)),"")</f>
        <v/>
      </c>
      <c r="AP333" s="445" t="str">
        <f t="array" ref="AP333">IFERROR(INDEX($A$171:$F$270,MATCH(LARGE(($F$171:$F$270=AP$273)*1/ROW($A$171:$A$270),ROWS($A$274:$A333)),1/ROW($A$171:$A$270),0),COLUMNS($A$274:$A$274)),"")</f>
        <v/>
      </c>
      <c r="AQ333" s="445" t="str">
        <f t="array" ref="AQ333">IFERROR(INDEX($A$171:$F$270,MATCH(LARGE(($F$171:$F$270=AQ$273)*1/ROW($A$171:$A$270),ROWS($A$274:$A333)),1/ROW($A$171:$A$270),0),COLUMNS($A$274:$A$274)),"")</f>
        <v/>
      </c>
      <c r="AR333" s="445" t="str">
        <f t="array" ref="AR333">IFERROR(INDEX($A$171:$B$270,MATCH(LARGE(($B$171:$B$270=AR$273)*1/ROW($A$171:$A$270),ROWS($A$274:$A333)),1/ROW($A$171:$A$270),0),COLUMNS($A$274:$A$274)),"")</f>
        <v/>
      </c>
      <c r="AS333" s="445" t="str">
        <f t="shared" si="94"/>
        <v/>
      </c>
      <c r="AT333" s="445" t="str">
        <f t="shared" si="95"/>
        <v/>
      </c>
      <c r="AU333" s="445" t="str">
        <f t="shared" si="96"/>
        <v/>
      </c>
      <c r="BE333" s="435"/>
      <c r="BK333" s="50"/>
      <c r="BM333" s="118"/>
      <c r="EE333" s="435"/>
    </row>
    <row r="334" spans="1:135" hidden="1">
      <c r="A334" s="445" t="str">
        <f t="array" ref="A334">IFERROR(INDEX($A$171:$B$270,MATCH(LARGE(($B$171:$B$270=A$273)*1/ROW($A$171:$A$270),ROWS($A$274:$A334)),1/ROW($A$171:$A$270),0),COLUMNS($A$274:$A$274)),"")</f>
        <v/>
      </c>
      <c r="B334" s="445" t="str">
        <f t="array" ref="B334">IFERROR(INDEX($A$171:$B$270,MATCH(LARGE(($B$171:$B$270=B$273)*1/ROW($A$171:$A$270),ROWS($A$274:$A334)),1/ROW($A$171:$A$270),0),COLUMNS($A$274:$A$274)),"")</f>
        <v/>
      </c>
      <c r="C334" s="444" t="str">
        <f t="array" ref="C334">IFERROR(INDEX($A$171:$B$270,MATCH(LARGE(($B$171:$B$270=C$273)*1/ROW($A$171:$A$270),ROWS($A$274:$A334)),1/ROW($A$171:$A$270),0),COLUMNS($A$274:$A$274)),"")</f>
        <v/>
      </c>
      <c r="D334" s="445" t="str">
        <f t="array" ref="D334">IFERROR(INDEX($A$171:$B$270,MATCH(LARGE(($B$171:$B$270=D$273)*1/ROW($A$171:$A$270),ROWS($A$274:$A334)),1/ROW($A$171:$A$270),0),COLUMNS($A$274:$A$274)),"")</f>
        <v/>
      </c>
      <c r="E334" s="445" t="str">
        <f t="array" ref="E334">IFERROR(INDEX($A$171:$B$270,MATCH(LARGE(($B$171:$B$270=E$273)*1/ROW($A$171:$A$270),ROWS($A$274:$A334)),1/ROW($A$171:$A$270),0),COLUMNS($A$274:$A$274)),"")</f>
        <v/>
      </c>
      <c r="F334" s="445" t="str">
        <f t="array" ref="F334">IFERROR(INDEX($A$171:$B$270,MATCH(LARGE(($B$171:$B$270=F$273)*1/ROW($A$171:$A$270),ROWS($A$274:$A334)),1/ROW($A$171:$A$270),0),COLUMNS($A$274:$A$274)),"")</f>
        <v/>
      </c>
      <c r="G334" s="445" t="str">
        <f t="array" ref="G334">IFERROR(INDEX($A$171:$B$270,MATCH(LARGE(($B$171:$B$270=G$273)*1/ROW($A$171:$A$270),ROWS($A$274:$A334)),1/ROW($A$171:$A$270),0),COLUMNS($A$274:$A$274)),"")</f>
        <v/>
      </c>
      <c r="H334" s="445" t="str">
        <f t="array" ref="H334">IFERROR(INDEX($A$171:$B$270,MATCH(LARGE(($B$171:$B$270=H$273)*1/ROW($A$171:$A$270),ROWS($A$274:$A334)),1/ROW($A$171:$A$270),0),COLUMNS($A$274:$A$274)),"")</f>
        <v/>
      </c>
      <c r="I334" s="445" t="str">
        <f t="array" ref="I334">IFERROR(INDEX($A$171:$B$270,MATCH(LARGE(($B$171:$B$270=I$273)*1/ROW($A$171:$A$270),ROWS($A$274:$A334)),1/ROW($A$171:$A$270),0),COLUMNS($A$274:$A$274)),"")</f>
        <v/>
      </c>
      <c r="J334" s="445" t="str">
        <f t="array" ref="J334">IFERROR(INDEX($A$171:$B$270,MATCH(LARGE(($B$171:$B$270=J$273)*1/ROW($A$171:$A$270),ROWS($A$274:$A334)),1/ROW($A$171:$A$270),0),COLUMNS($A$274:$A$274)),"")</f>
        <v/>
      </c>
      <c r="K334" s="445" t="str">
        <f t="array" ref="K334">IFERROR(INDEX($A$171:$B$270,MATCH(LARGE(($B$171:$B$270=K$273)*1/ROW($A$171:$A$270),ROWS($A$274:$A334)),1/ROW($A$171:$A$270),0),COLUMNS($A$274:$A$274)),"")</f>
        <v/>
      </c>
      <c r="L334" s="445" t="str">
        <f t="array" ref="L334">IFERROR(INDEX($A$171:$B$270,MATCH(LARGE(($B$171:$B$270=L$273)*1/ROW($A$171:$A$270),ROWS($A$274:$A334)),1/ROW($A$171:$A$270),0),COLUMNS($A$274:$A$274)),"")</f>
        <v/>
      </c>
      <c r="M334" s="445" t="str">
        <f t="array" ref="M334">IFERROR(INDEX($A$171:$B$270,MATCH(LARGE(($B$171:$B$270=M$273)*1/ROW($A$171:$A$270),ROWS($A$274:$A334)),1/ROW($A$171:$A$270),0),COLUMNS($A$274:$A$274)),"")</f>
        <v/>
      </c>
      <c r="N334" s="445" t="str">
        <f t="array" ref="N334">IFERROR(INDEX($A$171:$B$270,MATCH(LARGE(($B$171:$B$270=N$273)*1/ROW($A$171:$A$270),ROWS($A$274:$A334)),1/ROW($A$171:$A$270),0),COLUMNS($A$274:$A$274)),"")</f>
        <v/>
      </c>
      <c r="O334" s="445" t="str">
        <f t="array" ref="O334">IFERROR(INDEX($A$171:$B$270,MATCH(LARGE(($B$171:$B$270=O$273)*1/ROW($A$171:$A$270),ROWS($A$274:$A334)),1/ROW($A$171:$A$270),0),COLUMNS($A$274:$A$274)),"")</f>
        <v/>
      </c>
      <c r="P334" s="445" t="str">
        <f t="array" ref="P334">IFERROR(INDEX($A$171:$B$270,MATCH(LARGE(($B$171:$B$270=P$273)*1/ROW($A$171:$A$270),ROWS($A$274:$A334)),1/ROW($A$171:$A$270),0),COLUMNS($A$274:$A$274)),"")</f>
        <v/>
      </c>
      <c r="Q334" s="445" t="str">
        <f t="array" ref="Q334">IFERROR(INDEX($A$171:$B$270,MATCH(LARGE(($B$171:$B$270=Q$273)*1/ROW($A$171:$A$270),ROWS($A$274:$A334)),1/ROW($A$171:$A$270),0),COLUMNS($A$274:$A$274)),"")</f>
        <v/>
      </c>
      <c r="R334" s="445" t="str">
        <f t="array" ref="R334">IFERROR(INDEX($A$171:$B$270,MATCH(LARGE(($B$171:$B$270=R$273)*1/ROW($A$171:$A$270),ROWS($A$274:$A334)),1/ROW($A$171:$A$270),0),COLUMNS($A$274:$A$274)),"")</f>
        <v/>
      </c>
      <c r="S334" s="445" t="str">
        <f t="array" ref="S334">IFERROR(INDEX($A$171:$B$270,MATCH(LARGE(($B$171:$B$270=S$273)*1/ROW($A$171:$A$270),ROWS($A$274:$A334)),1/ROW($A$171:$A$270),0),COLUMNS($A$274:$A$274)),"")</f>
        <v/>
      </c>
      <c r="T334" s="445" t="str">
        <f t="array" ref="T334">IFERROR(INDEX($A$171:$B$270,MATCH(LARGE(($B$171:$B$270=T$273)*1/ROW($A$171:$A$270),ROWS($A$274:$A334)),1/ROW($A$171:$A$270),0),COLUMNS($A$274:$A$274)),"")</f>
        <v/>
      </c>
      <c r="U334" s="445" t="str">
        <f t="array" ref="U334">IFERROR(INDEX($A$171:$B$270,MATCH(LARGE(($B$171:$B$270=U$273)*1/ROW($A$171:$A$270),ROWS($A$274:$A334)),1/ROW($A$171:$A$270),0),COLUMNS($A$274:$A$274)),"")</f>
        <v/>
      </c>
      <c r="V334" s="453" t="str">
        <f t="array" ref="V334">IFERROR(INDEX($A$171:$B$270,MATCH(LARGE(($B$171:$B$270=V$273)*1/ROW($A$171:$A$270),ROWS($A$274:$A334)),1/ROW($A$171:$A$270),0),COLUMNS($A$274:$A$274)),"")</f>
        <v/>
      </c>
      <c r="W334" s="445" t="str">
        <f t="array" ref="W334">IFERROR(INDEX($A$171:$B$270,MATCH(LARGE(($B$171:$B$270=W$273)*1/ROW($A$171:$A$270),ROWS($A$274:$A334)),1/ROW($A$171:$A$270),0),COLUMNS($A$274:$A$274)),"")</f>
        <v/>
      </c>
      <c r="X334" s="445" t="str">
        <f t="array" ref="X334">IFERROR(INDEX($A$171:$B$270,MATCH(LARGE(($B$171:$B$270=X$273)*1/ROW($A$171:$A$270),ROWS($A$274:$A334)),1/ROW($A$171:$A$270),0),COLUMNS($A$274:$A$274)),"")</f>
        <v/>
      </c>
      <c r="Y334" s="445" t="str">
        <f t="array" ref="Y334">IFERROR(INDEX($A$171:$B$270,MATCH(LARGE(($B$171:$B$270=Y$273)*1/ROW($A$171:$A$270),ROWS($A$274:$A334)),1/ROW($A$171:$A$270),0),COLUMNS($A$274:$A$274)),"")</f>
        <v/>
      </c>
      <c r="Z334" s="445" t="str">
        <f t="array" ref="Z334">IFERROR(INDEX($A$171:$B$270,MATCH(LARGE(($B$171:$B$270=Z$273)*1/ROW($A$171:$A$270),ROWS($A$274:$A334)),1/ROW($A$171:$A$270),0),COLUMNS($A$274:$A$274)),"")</f>
        <v/>
      </c>
      <c r="AA334" s="445" t="str">
        <f t="array" ref="AA334">IFERROR(INDEX($A$171:$B$270,MATCH(LARGE(($B$171:$B$270=AA$273)*1/ROW($A$171:$A$270),ROWS($A$274:$A334)),1/ROW($A$171:$A$270),0),COLUMNS($A$274:$A$274)),"")</f>
        <v/>
      </c>
      <c r="AB334" s="445" t="str">
        <f t="array" ref="AB334">IFERROR(INDEX($A$171:$B$270,MATCH(LARGE(($B$171:$B$270=AB$273)*1/ROW($A$171:$A$270),ROWS($A$274:$A334)),1/ROW($A$171:$A$270),0),COLUMNS($A$274:$A$274)),"")</f>
        <v/>
      </c>
      <c r="AC334" s="445" t="str">
        <f t="array" ref="AC334">IFERROR(INDEX($A$171:$B$270,MATCH(LARGE(($B$171:$B$270=AC$273)*1/ROW($A$171:$A$270),ROWS($A$274:$A334)),1/ROW($A$171:$A$270),0),COLUMNS($A$274:$A$274)),"")</f>
        <v/>
      </c>
      <c r="AD334" s="445" t="str">
        <f t="array" ref="AD334">IFERROR(INDEX($A$171:$B$270,MATCH(LARGE(($B$171:$B$270=AD$273)*1/ROW($A$171:$A$270),ROWS($A$274:$A334)),1/ROW($A$171:$A$270),0),COLUMNS($A$274:$A$274)),"")</f>
        <v/>
      </c>
      <c r="AE334" s="445" t="str">
        <f t="array" ref="AE334">IFERROR(INDEX($A$171:$B$270,MATCH(LARGE(($B$171:$B$270=AE$273)*1/ROW($A$171:$A$270),ROWS($A$274:$A334)),1/ROW($A$171:$A$270),0),COLUMNS($A$274:$A$274)),"")</f>
        <v/>
      </c>
      <c r="AF334" s="445" t="str">
        <f t="array" ref="AF334">IFERROR(INDEX($A$171:$B$270,MATCH(LARGE(($B$171:$B$270=AF$273)*1/ROW($A$171:$A$270),ROWS($A$274:$A334)),1/ROW($A$171:$A$270),0),COLUMNS($A$274:$A$274)),"")</f>
        <v/>
      </c>
      <c r="AG334" s="454" t="str">
        <f t="array" ref="AG334">IFERROR(INDEX($A$171:$B$270,MATCH(LARGE(($B$171:$B$270=AG$273)*1/ROW($A$171:$A$270),ROWS($A$274:$A334)),1/ROW($A$171:$A$270),0),COLUMNS($A$274:$A$274)),"")</f>
        <v/>
      </c>
      <c r="AH334" s="445" t="str">
        <f t="array" ref="AH334">IFERROR(INDEX($A$171:$F$270,MATCH(LARGE(($D$171:$D$270=AH$273)*1/ROW($A$171:$A$270),ROWS($A$274:$A334)),1/ROW($A$171:$A$270),0),COLUMNS($A$274:$A$274)),"")</f>
        <v/>
      </c>
      <c r="AI334" s="445" t="str">
        <f t="array" ref="AI334">IFERROR(INDEX($A$171:$F$270,MATCH(LARGE(($D$171:$D$270=AI$273)*1/ROW($A$171:$A$270),ROWS($A$274:$A334)),1/ROW($A$171:$A$270),0),COLUMNS($A$274:$A$274)),"")</f>
        <v/>
      </c>
      <c r="AJ334" s="445" t="str">
        <f t="array" ref="AJ334">IFERROR(INDEX($A$171:$F$270,MATCH(LARGE(($D$171:$D$270=AJ$273)*1/ROW($A$171:$A$270),ROWS($A$274:$A334)),1/ROW($A$171:$A$270),0),COLUMNS($A$274:$A$274)),"")</f>
        <v/>
      </c>
      <c r="AK334" s="445" t="str">
        <f t="array" ref="AK334">IFERROR(INDEX($A$171:$F$270,MATCH(LARGE(($E$171:$E$270=AK$273)*1/ROW($A$171:$A$270),ROWS($A$274:$A334)),1/ROW($A$171:$A$270),0),COLUMNS($A$274:$A$274)),"")</f>
        <v/>
      </c>
      <c r="AL334" s="445" t="str">
        <f t="array" ref="AL334">IFERROR(INDEX($A$171:$F$270,MATCH(LARGE(($E$171:$E$270=AL$273)*1/ROW($A$171:$A$270),ROWS($A$274:$A334)),1/ROW($A$171:$A$270),0),COLUMNS($A$274:$A$274)),"")</f>
        <v/>
      </c>
      <c r="AM334" s="445" t="str">
        <f t="array" ref="AM334">IFERROR(INDEX($A$171:$F$270,MATCH(LARGE(($E$171:$E$270=AM$273)*1/ROW($A$171:$A$270),ROWS($A$274:$A334)),1/ROW($A$171:$A$270),0),COLUMNS($A$274:$A$274)),"")</f>
        <v/>
      </c>
      <c r="AN334" s="445" t="str">
        <f t="array" ref="AN334">IFERROR(INDEX($A$171:$F$270,MATCH(LARGE(($F$171:$F$270=AN$273)*1/ROW($A$171:$A$270),ROWS($A$274:$A334)),1/ROW($A$171:$A$270),0),COLUMNS($A$274:$A$274)),"")</f>
        <v/>
      </c>
      <c r="AO334" s="445" t="str">
        <f t="array" ref="AO334">IFERROR(INDEX($A$171:$F$270,MATCH(LARGE(($F$171:$F$270=AO$273)*1/ROW($A$171:$A$270),ROWS($A$274:$A334)),1/ROW($A$171:$A$270),0),COLUMNS($A$274:$A$274)),"")</f>
        <v/>
      </c>
      <c r="AP334" s="445" t="str">
        <f t="array" ref="AP334">IFERROR(INDEX($A$171:$F$270,MATCH(LARGE(($F$171:$F$270=AP$273)*1/ROW($A$171:$A$270),ROWS($A$274:$A334)),1/ROW($A$171:$A$270),0),COLUMNS($A$274:$A$274)),"")</f>
        <v/>
      </c>
      <c r="AQ334" s="445" t="str">
        <f t="array" ref="AQ334">IFERROR(INDEX($A$171:$F$270,MATCH(LARGE(($F$171:$F$270=AQ$273)*1/ROW($A$171:$A$270),ROWS($A$274:$A334)),1/ROW($A$171:$A$270),0),COLUMNS($A$274:$A$274)),"")</f>
        <v/>
      </c>
      <c r="AR334" s="445" t="str">
        <f t="array" ref="AR334">IFERROR(INDEX($A$171:$B$270,MATCH(LARGE(($B$171:$B$270=AR$273)*1/ROW($A$171:$A$270),ROWS($A$274:$A334)),1/ROW($A$171:$A$270),0),COLUMNS($A$274:$A$274)),"")</f>
        <v/>
      </c>
      <c r="AS334" s="445" t="str">
        <f t="shared" si="94"/>
        <v/>
      </c>
      <c r="AT334" s="445" t="str">
        <f t="shared" si="95"/>
        <v/>
      </c>
      <c r="AU334" s="445" t="str">
        <f t="shared" si="96"/>
        <v/>
      </c>
      <c r="BE334" s="435"/>
      <c r="BK334" s="50"/>
      <c r="BM334" s="118"/>
      <c r="EE334" s="435"/>
    </row>
    <row r="335" spans="1:135" hidden="1">
      <c r="A335" s="445" t="str">
        <f t="array" ref="A335">IFERROR(INDEX($A$171:$B$270,MATCH(LARGE(($B$171:$B$270=A$273)*1/ROW($A$171:$A$270),ROWS($A$274:$A335)),1/ROW($A$171:$A$270),0),COLUMNS($A$274:$A$274)),"")</f>
        <v/>
      </c>
      <c r="B335" s="445" t="str">
        <f t="array" ref="B335">IFERROR(INDEX($A$171:$B$270,MATCH(LARGE(($B$171:$B$270=B$273)*1/ROW($A$171:$A$270),ROWS($A$274:$A335)),1/ROW($A$171:$A$270),0),COLUMNS($A$274:$A$274)),"")</f>
        <v/>
      </c>
      <c r="C335" s="444" t="str">
        <f t="array" ref="C335">IFERROR(INDEX($A$171:$B$270,MATCH(LARGE(($B$171:$B$270=C$273)*1/ROW($A$171:$A$270),ROWS($A$274:$A335)),1/ROW($A$171:$A$270),0),COLUMNS($A$274:$A$274)),"")</f>
        <v/>
      </c>
      <c r="D335" s="445" t="str">
        <f t="array" ref="D335">IFERROR(INDEX($A$171:$B$270,MATCH(LARGE(($B$171:$B$270=D$273)*1/ROW($A$171:$A$270),ROWS($A$274:$A335)),1/ROW($A$171:$A$270),0),COLUMNS($A$274:$A$274)),"")</f>
        <v/>
      </c>
      <c r="E335" s="445" t="str">
        <f t="array" ref="E335">IFERROR(INDEX($A$171:$B$270,MATCH(LARGE(($B$171:$B$270=E$273)*1/ROW($A$171:$A$270),ROWS($A$274:$A335)),1/ROW($A$171:$A$270),0),COLUMNS($A$274:$A$274)),"")</f>
        <v/>
      </c>
      <c r="F335" s="445" t="str">
        <f t="array" ref="F335">IFERROR(INDEX($A$171:$B$270,MATCH(LARGE(($B$171:$B$270=F$273)*1/ROW($A$171:$A$270),ROWS($A$274:$A335)),1/ROW($A$171:$A$270),0),COLUMNS($A$274:$A$274)),"")</f>
        <v/>
      </c>
      <c r="G335" s="445" t="str">
        <f t="array" ref="G335">IFERROR(INDEX($A$171:$B$270,MATCH(LARGE(($B$171:$B$270=G$273)*1/ROW($A$171:$A$270),ROWS($A$274:$A335)),1/ROW($A$171:$A$270),0),COLUMNS($A$274:$A$274)),"")</f>
        <v/>
      </c>
      <c r="H335" s="445" t="str">
        <f t="array" ref="H335">IFERROR(INDEX($A$171:$B$270,MATCH(LARGE(($B$171:$B$270=H$273)*1/ROW($A$171:$A$270),ROWS($A$274:$A335)),1/ROW($A$171:$A$270),0),COLUMNS($A$274:$A$274)),"")</f>
        <v/>
      </c>
      <c r="I335" s="445" t="str">
        <f t="array" ref="I335">IFERROR(INDEX($A$171:$B$270,MATCH(LARGE(($B$171:$B$270=I$273)*1/ROW($A$171:$A$270),ROWS($A$274:$A335)),1/ROW($A$171:$A$270),0),COLUMNS($A$274:$A$274)),"")</f>
        <v/>
      </c>
      <c r="J335" s="445" t="str">
        <f t="array" ref="J335">IFERROR(INDEX($A$171:$B$270,MATCH(LARGE(($B$171:$B$270=J$273)*1/ROW($A$171:$A$270),ROWS($A$274:$A335)),1/ROW($A$171:$A$270),0),COLUMNS($A$274:$A$274)),"")</f>
        <v/>
      </c>
      <c r="K335" s="445" t="str">
        <f t="array" ref="K335">IFERROR(INDEX($A$171:$B$270,MATCH(LARGE(($B$171:$B$270=K$273)*1/ROW($A$171:$A$270),ROWS($A$274:$A335)),1/ROW($A$171:$A$270),0),COLUMNS($A$274:$A$274)),"")</f>
        <v/>
      </c>
      <c r="L335" s="445" t="str">
        <f t="array" ref="L335">IFERROR(INDEX($A$171:$B$270,MATCH(LARGE(($B$171:$B$270=L$273)*1/ROW($A$171:$A$270),ROWS($A$274:$A335)),1/ROW($A$171:$A$270),0),COLUMNS($A$274:$A$274)),"")</f>
        <v/>
      </c>
      <c r="M335" s="445" t="str">
        <f t="array" ref="M335">IFERROR(INDEX($A$171:$B$270,MATCH(LARGE(($B$171:$B$270=M$273)*1/ROW($A$171:$A$270),ROWS($A$274:$A335)),1/ROW($A$171:$A$270),0),COLUMNS($A$274:$A$274)),"")</f>
        <v/>
      </c>
      <c r="N335" s="445" t="str">
        <f t="array" ref="N335">IFERROR(INDEX($A$171:$B$270,MATCH(LARGE(($B$171:$B$270=N$273)*1/ROW($A$171:$A$270),ROWS($A$274:$A335)),1/ROW($A$171:$A$270),0),COLUMNS($A$274:$A$274)),"")</f>
        <v/>
      </c>
      <c r="O335" s="445" t="str">
        <f t="array" ref="O335">IFERROR(INDEX($A$171:$B$270,MATCH(LARGE(($B$171:$B$270=O$273)*1/ROW($A$171:$A$270),ROWS($A$274:$A335)),1/ROW($A$171:$A$270),0),COLUMNS($A$274:$A$274)),"")</f>
        <v/>
      </c>
      <c r="P335" s="445" t="str">
        <f t="array" ref="P335">IFERROR(INDEX($A$171:$B$270,MATCH(LARGE(($B$171:$B$270=P$273)*1/ROW($A$171:$A$270),ROWS($A$274:$A335)),1/ROW($A$171:$A$270),0),COLUMNS($A$274:$A$274)),"")</f>
        <v/>
      </c>
      <c r="Q335" s="445" t="str">
        <f t="array" ref="Q335">IFERROR(INDEX($A$171:$B$270,MATCH(LARGE(($B$171:$B$270=Q$273)*1/ROW($A$171:$A$270),ROWS($A$274:$A335)),1/ROW($A$171:$A$270),0),COLUMNS($A$274:$A$274)),"")</f>
        <v/>
      </c>
      <c r="R335" s="445" t="str">
        <f t="array" ref="R335">IFERROR(INDEX($A$171:$B$270,MATCH(LARGE(($B$171:$B$270=R$273)*1/ROW($A$171:$A$270),ROWS($A$274:$A335)),1/ROW($A$171:$A$270),0),COLUMNS($A$274:$A$274)),"")</f>
        <v/>
      </c>
      <c r="S335" s="445" t="str">
        <f t="array" ref="S335">IFERROR(INDEX($A$171:$B$270,MATCH(LARGE(($B$171:$B$270=S$273)*1/ROW($A$171:$A$270),ROWS($A$274:$A335)),1/ROW($A$171:$A$270),0),COLUMNS($A$274:$A$274)),"")</f>
        <v/>
      </c>
      <c r="T335" s="445" t="str">
        <f t="array" ref="T335">IFERROR(INDEX($A$171:$B$270,MATCH(LARGE(($B$171:$B$270=T$273)*1/ROW($A$171:$A$270),ROWS($A$274:$A335)),1/ROW($A$171:$A$270),0),COLUMNS($A$274:$A$274)),"")</f>
        <v/>
      </c>
      <c r="U335" s="445" t="str">
        <f t="array" ref="U335">IFERROR(INDEX($A$171:$B$270,MATCH(LARGE(($B$171:$B$270=U$273)*1/ROW($A$171:$A$270),ROWS($A$274:$A335)),1/ROW($A$171:$A$270),0),COLUMNS($A$274:$A$274)),"")</f>
        <v/>
      </c>
      <c r="V335" s="453" t="str">
        <f t="array" ref="V335">IFERROR(INDEX($A$171:$B$270,MATCH(LARGE(($B$171:$B$270=V$273)*1/ROW($A$171:$A$270),ROWS($A$274:$A335)),1/ROW($A$171:$A$270),0),COLUMNS($A$274:$A$274)),"")</f>
        <v/>
      </c>
      <c r="W335" s="445" t="str">
        <f t="array" ref="W335">IFERROR(INDEX($A$171:$B$270,MATCH(LARGE(($B$171:$B$270=W$273)*1/ROW($A$171:$A$270),ROWS($A$274:$A335)),1/ROW($A$171:$A$270),0),COLUMNS($A$274:$A$274)),"")</f>
        <v/>
      </c>
      <c r="X335" s="445" t="str">
        <f t="array" ref="X335">IFERROR(INDEX($A$171:$B$270,MATCH(LARGE(($B$171:$B$270=X$273)*1/ROW($A$171:$A$270),ROWS($A$274:$A335)),1/ROW($A$171:$A$270),0),COLUMNS($A$274:$A$274)),"")</f>
        <v/>
      </c>
      <c r="Y335" s="445" t="str">
        <f t="array" ref="Y335">IFERROR(INDEX($A$171:$B$270,MATCH(LARGE(($B$171:$B$270=Y$273)*1/ROW($A$171:$A$270),ROWS($A$274:$A335)),1/ROW($A$171:$A$270),0),COLUMNS($A$274:$A$274)),"")</f>
        <v/>
      </c>
      <c r="Z335" s="445" t="str">
        <f t="array" ref="Z335">IFERROR(INDEX($A$171:$B$270,MATCH(LARGE(($B$171:$B$270=Z$273)*1/ROW($A$171:$A$270),ROWS($A$274:$A335)),1/ROW($A$171:$A$270),0),COLUMNS($A$274:$A$274)),"")</f>
        <v/>
      </c>
      <c r="AA335" s="445" t="str">
        <f t="array" ref="AA335">IFERROR(INDEX($A$171:$B$270,MATCH(LARGE(($B$171:$B$270=AA$273)*1/ROW($A$171:$A$270),ROWS($A$274:$A335)),1/ROW($A$171:$A$270),0),COLUMNS($A$274:$A$274)),"")</f>
        <v/>
      </c>
      <c r="AB335" s="445" t="str">
        <f t="array" ref="AB335">IFERROR(INDEX($A$171:$B$270,MATCH(LARGE(($B$171:$B$270=AB$273)*1/ROW($A$171:$A$270),ROWS($A$274:$A335)),1/ROW($A$171:$A$270),0),COLUMNS($A$274:$A$274)),"")</f>
        <v/>
      </c>
      <c r="AC335" s="445" t="str">
        <f t="array" ref="AC335">IFERROR(INDEX($A$171:$B$270,MATCH(LARGE(($B$171:$B$270=AC$273)*1/ROW($A$171:$A$270),ROWS($A$274:$A335)),1/ROW($A$171:$A$270),0),COLUMNS($A$274:$A$274)),"")</f>
        <v/>
      </c>
      <c r="AD335" s="445" t="str">
        <f t="array" ref="AD335">IFERROR(INDEX($A$171:$B$270,MATCH(LARGE(($B$171:$B$270=AD$273)*1/ROW($A$171:$A$270),ROWS($A$274:$A335)),1/ROW($A$171:$A$270),0),COLUMNS($A$274:$A$274)),"")</f>
        <v/>
      </c>
      <c r="AE335" s="445" t="str">
        <f t="array" ref="AE335">IFERROR(INDEX($A$171:$B$270,MATCH(LARGE(($B$171:$B$270=AE$273)*1/ROW($A$171:$A$270),ROWS($A$274:$A335)),1/ROW($A$171:$A$270),0),COLUMNS($A$274:$A$274)),"")</f>
        <v/>
      </c>
      <c r="AF335" s="445" t="str">
        <f t="array" ref="AF335">IFERROR(INDEX($A$171:$B$270,MATCH(LARGE(($B$171:$B$270=AF$273)*1/ROW($A$171:$A$270),ROWS($A$274:$A335)),1/ROW($A$171:$A$270),0),COLUMNS($A$274:$A$274)),"")</f>
        <v/>
      </c>
      <c r="AG335" s="454" t="str">
        <f t="array" ref="AG335">IFERROR(INDEX($A$171:$B$270,MATCH(LARGE(($B$171:$B$270=AG$273)*1/ROW($A$171:$A$270),ROWS($A$274:$A335)),1/ROW($A$171:$A$270),0),COLUMNS($A$274:$A$274)),"")</f>
        <v/>
      </c>
      <c r="AH335" s="445" t="str">
        <f t="array" ref="AH335">IFERROR(INDEX($A$171:$F$270,MATCH(LARGE(($D$171:$D$270=AH$273)*1/ROW($A$171:$A$270),ROWS($A$274:$A335)),1/ROW($A$171:$A$270),0),COLUMNS($A$274:$A$274)),"")</f>
        <v/>
      </c>
      <c r="AI335" s="445" t="str">
        <f t="array" ref="AI335">IFERROR(INDEX($A$171:$F$270,MATCH(LARGE(($D$171:$D$270=AI$273)*1/ROW($A$171:$A$270),ROWS($A$274:$A335)),1/ROW($A$171:$A$270),0),COLUMNS($A$274:$A$274)),"")</f>
        <v/>
      </c>
      <c r="AJ335" s="445" t="str">
        <f t="array" ref="AJ335">IFERROR(INDEX($A$171:$F$270,MATCH(LARGE(($D$171:$D$270=AJ$273)*1/ROW($A$171:$A$270),ROWS($A$274:$A335)),1/ROW($A$171:$A$270),0),COLUMNS($A$274:$A$274)),"")</f>
        <v/>
      </c>
      <c r="AK335" s="445" t="str">
        <f t="array" ref="AK335">IFERROR(INDEX($A$171:$F$270,MATCH(LARGE(($E$171:$E$270=AK$273)*1/ROW($A$171:$A$270),ROWS($A$274:$A335)),1/ROW($A$171:$A$270),0),COLUMNS($A$274:$A$274)),"")</f>
        <v/>
      </c>
      <c r="AL335" s="445" t="str">
        <f t="array" ref="AL335">IFERROR(INDEX($A$171:$F$270,MATCH(LARGE(($E$171:$E$270=AL$273)*1/ROW($A$171:$A$270),ROWS($A$274:$A335)),1/ROW($A$171:$A$270),0),COLUMNS($A$274:$A$274)),"")</f>
        <v/>
      </c>
      <c r="AM335" s="445" t="str">
        <f t="array" ref="AM335">IFERROR(INDEX($A$171:$F$270,MATCH(LARGE(($E$171:$E$270=AM$273)*1/ROW($A$171:$A$270),ROWS($A$274:$A335)),1/ROW($A$171:$A$270),0),COLUMNS($A$274:$A$274)),"")</f>
        <v/>
      </c>
      <c r="AN335" s="445" t="str">
        <f t="array" ref="AN335">IFERROR(INDEX($A$171:$F$270,MATCH(LARGE(($F$171:$F$270=AN$273)*1/ROW($A$171:$A$270),ROWS($A$274:$A335)),1/ROW($A$171:$A$270),0),COLUMNS($A$274:$A$274)),"")</f>
        <v/>
      </c>
      <c r="AO335" s="445" t="str">
        <f t="array" ref="AO335">IFERROR(INDEX($A$171:$F$270,MATCH(LARGE(($F$171:$F$270=AO$273)*1/ROW($A$171:$A$270),ROWS($A$274:$A335)),1/ROW($A$171:$A$270),0),COLUMNS($A$274:$A$274)),"")</f>
        <v/>
      </c>
      <c r="AP335" s="445" t="str">
        <f t="array" ref="AP335">IFERROR(INDEX($A$171:$F$270,MATCH(LARGE(($F$171:$F$270=AP$273)*1/ROW($A$171:$A$270),ROWS($A$274:$A335)),1/ROW($A$171:$A$270),0),COLUMNS($A$274:$A$274)),"")</f>
        <v/>
      </c>
      <c r="AQ335" s="445" t="str">
        <f t="array" ref="AQ335">IFERROR(INDEX($A$171:$F$270,MATCH(LARGE(($F$171:$F$270=AQ$273)*1/ROW($A$171:$A$270),ROWS($A$274:$A335)),1/ROW($A$171:$A$270),0),COLUMNS($A$274:$A$274)),"")</f>
        <v/>
      </c>
      <c r="AR335" s="445" t="str">
        <f t="array" ref="AR335">IFERROR(INDEX($A$171:$B$270,MATCH(LARGE(($B$171:$B$270=AR$273)*1/ROW($A$171:$A$270),ROWS($A$274:$A335)),1/ROW($A$171:$A$270),0),COLUMNS($A$274:$A$274)),"")</f>
        <v/>
      </c>
      <c r="AS335" s="445" t="str">
        <f t="shared" si="94"/>
        <v/>
      </c>
      <c r="AT335" s="445" t="str">
        <f t="shared" si="95"/>
        <v/>
      </c>
      <c r="AU335" s="445" t="str">
        <f t="shared" si="96"/>
        <v/>
      </c>
      <c r="BE335" s="435"/>
      <c r="BK335" s="50"/>
      <c r="BM335" s="118"/>
      <c r="EE335" s="435"/>
    </row>
    <row r="336" spans="1:135" hidden="1">
      <c r="A336" s="445" t="str">
        <f t="array" ref="A336">IFERROR(INDEX($A$171:$B$270,MATCH(LARGE(($B$171:$B$270=A$273)*1/ROW($A$171:$A$270),ROWS($A$274:$A336)),1/ROW($A$171:$A$270),0),COLUMNS($A$274:$A$274)),"")</f>
        <v/>
      </c>
      <c r="B336" s="445" t="str">
        <f t="array" ref="B336">IFERROR(INDEX($A$171:$B$270,MATCH(LARGE(($B$171:$B$270=B$273)*1/ROW($A$171:$A$270),ROWS($A$274:$A336)),1/ROW($A$171:$A$270),0),COLUMNS($A$274:$A$274)),"")</f>
        <v/>
      </c>
      <c r="C336" s="444" t="str">
        <f t="array" ref="C336">IFERROR(INDEX($A$171:$B$270,MATCH(LARGE(($B$171:$B$270=C$273)*1/ROW($A$171:$A$270),ROWS($A$274:$A336)),1/ROW($A$171:$A$270),0),COLUMNS($A$274:$A$274)),"")</f>
        <v/>
      </c>
      <c r="D336" s="445" t="str">
        <f t="array" ref="D336">IFERROR(INDEX($A$171:$B$270,MATCH(LARGE(($B$171:$B$270=D$273)*1/ROW($A$171:$A$270),ROWS($A$274:$A336)),1/ROW($A$171:$A$270),0),COLUMNS($A$274:$A$274)),"")</f>
        <v/>
      </c>
      <c r="E336" s="445" t="str">
        <f t="array" ref="E336">IFERROR(INDEX($A$171:$B$270,MATCH(LARGE(($B$171:$B$270=E$273)*1/ROW($A$171:$A$270),ROWS($A$274:$A336)),1/ROW($A$171:$A$270),0),COLUMNS($A$274:$A$274)),"")</f>
        <v/>
      </c>
      <c r="F336" s="445" t="str">
        <f t="array" ref="F336">IFERROR(INDEX($A$171:$B$270,MATCH(LARGE(($B$171:$B$270=F$273)*1/ROW($A$171:$A$270),ROWS($A$274:$A336)),1/ROW($A$171:$A$270),0),COLUMNS($A$274:$A$274)),"")</f>
        <v/>
      </c>
      <c r="G336" s="445" t="str">
        <f t="array" ref="G336">IFERROR(INDEX($A$171:$B$270,MATCH(LARGE(($B$171:$B$270=G$273)*1/ROW($A$171:$A$270),ROWS($A$274:$A336)),1/ROW($A$171:$A$270),0),COLUMNS($A$274:$A$274)),"")</f>
        <v/>
      </c>
      <c r="H336" s="445" t="str">
        <f t="array" ref="H336">IFERROR(INDEX($A$171:$B$270,MATCH(LARGE(($B$171:$B$270=H$273)*1/ROW($A$171:$A$270),ROWS($A$274:$A336)),1/ROW($A$171:$A$270),0),COLUMNS($A$274:$A$274)),"")</f>
        <v/>
      </c>
      <c r="I336" s="445" t="str">
        <f t="array" ref="I336">IFERROR(INDEX($A$171:$B$270,MATCH(LARGE(($B$171:$B$270=I$273)*1/ROW($A$171:$A$270),ROWS($A$274:$A336)),1/ROW($A$171:$A$270),0),COLUMNS($A$274:$A$274)),"")</f>
        <v/>
      </c>
      <c r="J336" s="445" t="str">
        <f t="array" ref="J336">IFERROR(INDEX($A$171:$B$270,MATCH(LARGE(($B$171:$B$270=J$273)*1/ROW($A$171:$A$270),ROWS($A$274:$A336)),1/ROW($A$171:$A$270),0),COLUMNS($A$274:$A$274)),"")</f>
        <v/>
      </c>
      <c r="K336" s="445" t="str">
        <f t="array" ref="K336">IFERROR(INDEX($A$171:$B$270,MATCH(LARGE(($B$171:$B$270=K$273)*1/ROW($A$171:$A$270),ROWS($A$274:$A336)),1/ROW($A$171:$A$270),0),COLUMNS($A$274:$A$274)),"")</f>
        <v/>
      </c>
      <c r="L336" s="445" t="str">
        <f t="array" ref="L336">IFERROR(INDEX($A$171:$B$270,MATCH(LARGE(($B$171:$B$270=L$273)*1/ROW($A$171:$A$270),ROWS($A$274:$A336)),1/ROW($A$171:$A$270),0),COLUMNS($A$274:$A$274)),"")</f>
        <v/>
      </c>
      <c r="M336" s="445" t="str">
        <f t="array" ref="M336">IFERROR(INDEX($A$171:$B$270,MATCH(LARGE(($B$171:$B$270=M$273)*1/ROW($A$171:$A$270),ROWS($A$274:$A336)),1/ROW($A$171:$A$270),0),COLUMNS($A$274:$A$274)),"")</f>
        <v/>
      </c>
      <c r="N336" s="445" t="str">
        <f t="array" ref="N336">IFERROR(INDEX($A$171:$B$270,MATCH(LARGE(($B$171:$B$270=N$273)*1/ROW($A$171:$A$270),ROWS($A$274:$A336)),1/ROW($A$171:$A$270),0),COLUMNS($A$274:$A$274)),"")</f>
        <v/>
      </c>
      <c r="O336" s="445" t="str">
        <f t="array" ref="O336">IFERROR(INDEX($A$171:$B$270,MATCH(LARGE(($B$171:$B$270=O$273)*1/ROW($A$171:$A$270),ROWS($A$274:$A336)),1/ROW($A$171:$A$270),0),COLUMNS($A$274:$A$274)),"")</f>
        <v/>
      </c>
      <c r="P336" s="445" t="str">
        <f t="array" ref="P336">IFERROR(INDEX($A$171:$B$270,MATCH(LARGE(($B$171:$B$270=P$273)*1/ROW($A$171:$A$270),ROWS($A$274:$A336)),1/ROW($A$171:$A$270),0),COLUMNS($A$274:$A$274)),"")</f>
        <v/>
      </c>
      <c r="Q336" s="445" t="str">
        <f t="array" ref="Q336">IFERROR(INDEX($A$171:$B$270,MATCH(LARGE(($B$171:$B$270=Q$273)*1/ROW($A$171:$A$270),ROWS($A$274:$A336)),1/ROW($A$171:$A$270),0),COLUMNS($A$274:$A$274)),"")</f>
        <v/>
      </c>
      <c r="R336" s="445" t="str">
        <f t="array" ref="R336">IFERROR(INDEX($A$171:$B$270,MATCH(LARGE(($B$171:$B$270=R$273)*1/ROW($A$171:$A$270),ROWS($A$274:$A336)),1/ROW($A$171:$A$270),0),COLUMNS($A$274:$A$274)),"")</f>
        <v/>
      </c>
      <c r="S336" s="445" t="str">
        <f t="array" ref="S336">IFERROR(INDEX($A$171:$B$270,MATCH(LARGE(($B$171:$B$270=S$273)*1/ROW($A$171:$A$270),ROWS($A$274:$A336)),1/ROW($A$171:$A$270),0),COLUMNS($A$274:$A$274)),"")</f>
        <v/>
      </c>
      <c r="T336" s="445" t="str">
        <f t="array" ref="T336">IFERROR(INDEX($A$171:$B$270,MATCH(LARGE(($B$171:$B$270=T$273)*1/ROW($A$171:$A$270),ROWS($A$274:$A336)),1/ROW($A$171:$A$270),0),COLUMNS($A$274:$A$274)),"")</f>
        <v/>
      </c>
      <c r="U336" s="445" t="str">
        <f t="array" ref="U336">IFERROR(INDEX($A$171:$B$270,MATCH(LARGE(($B$171:$B$270=U$273)*1/ROW($A$171:$A$270),ROWS($A$274:$A336)),1/ROW($A$171:$A$270),0),COLUMNS($A$274:$A$274)),"")</f>
        <v/>
      </c>
      <c r="V336" s="453" t="str">
        <f t="array" ref="V336">IFERROR(INDEX($A$171:$B$270,MATCH(LARGE(($B$171:$B$270=V$273)*1/ROW($A$171:$A$270),ROWS($A$274:$A336)),1/ROW($A$171:$A$270),0),COLUMNS($A$274:$A$274)),"")</f>
        <v/>
      </c>
      <c r="W336" s="445" t="str">
        <f t="array" ref="W336">IFERROR(INDEX($A$171:$B$270,MATCH(LARGE(($B$171:$B$270=W$273)*1/ROW($A$171:$A$270),ROWS($A$274:$A336)),1/ROW($A$171:$A$270),0),COLUMNS($A$274:$A$274)),"")</f>
        <v/>
      </c>
      <c r="X336" s="445" t="str">
        <f t="array" ref="X336">IFERROR(INDEX($A$171:$B$270,MATCH(LARGE(($B$171:$B$270=X$273)*1/ROW($A$171:$A$270),ROWS($A$274:$A336)),1/ROW($A$171:$A$270),0),COLUMNS($A$274:$A$274)),"")</f>
        <v/>
      </c>
      <c r="Y336" s="445" t="str">
        <f t="array" ref="Y336">IFERROR(INDEX($A$171:$B$270,MATCH(LARGE(($B$171:$B$270=Y$273)*1/ROW($A$171:$A$270),ROWS($A$274:$A336)),1/ROW($A$171:$A$270),0),COLUMNS($A$274:$A$274)),"")</f>
        <v/>
      </c>
      <c r="Z336" s="445" t="str">
        <f t="array" ref="Z336">IFERROR(INDEX($A$171:$B$270,MATCH(LARGE(($B$171:$B$270=Z$273)*1/ROW($A$171:$A$270),ROWS($A$274:$A336)),1/ROW($A$171:$A$270),0),COLUMNS($A$274:$A$274)),"")</f>
        <v/>
      </c>
      <c r="AA336" s="445" t="str">
        <f t="array" ref="AA336">IFERROR(INDEX($A$171:$B$270,MATCH(LARGE(($B$171:$B$270=AA$273)*1/ROW($A$171:$A$270),ROWS($A$274:$A336)),1/ROW($A$171:$A$270),0),COLUMNS($A$274:$A$274)),"")</f>
        <v/>
      </c>
      <c r="AB336" s="445" t="str">
        <f t="array" ref="AB336">IFERROR(INDEX($A$171:$B$270,MATCH(LARGE(($B$171:$B$270=AB$273)*1/ROW($A$171:$A$270),ROWS($A$274:$A336)),1/ROW($A$171:$A$270),0),COLUMNS($A$274:$A$274)),"")</f>
        <v/>
      </c>
      <c r="AC336" s="445" t="str">
        <f t="array" ref="AC336">IFERROR(INDEX($A$171:$B$270,MATCH(LARGE(($B$171:$B$270=AC$273)*1/ROW($A$171:$A$270),ROWS($A$274:$A336)),1/ROW($A$171:$A$270),0),COLUMNS($A$274:$A$274)),"")</f>
        <v/>
      </c>
      <c r="AD336" s="445" t="str">
        <f t="array" ref="AD336">IFERROR(INDEX($A$171:$B$270,MATCH(LARGE(($B$171:$B$270=AD$273)*1/ROW($A$171:$A$270),ROWS($A$274:$A336)),1/ROW($A$171:$A$270),0),COLUMNS($A$274:$A$274)),"")</f>
        <v/>
      </c>
      <c r="AE336" s="445" t="str">
        <f t="array" ref="AE336">IFERROR(INDEX($A$171:$B$270,MATCH(LARGE(($B$171:$B$270=AE$273)*1/ROW($A$171:$A$270),ROWS($A$274:$A336)),1/ROW($A$171:$A$270),0),COLUMNS($A$274:$A$274)),"")</f>
        <v/>
      </c>
      <c r="AF336" s="445" t="str">
        <f t="array" ref="AF336">IFERROR(INDEX($A$171:$B$270,MATCH(LARGE(($B$171:$B$270=AF$273)*1/ROW($A$171:$A$270),ROWS($A$274:$A336)),1/ROW($A$171:$A$270),0),COLUMNS($A$274:$A$274)),"")</f>
        <v/>
      </c>
      <c r="AG336" s="454" t="str">
        <f t="array" ref="AG336">IFERROR(INDEX($A$171:$B$270,MATCH(LARGE(($B$171:$B$270=AG$273)*1/ROW($A$171:$A$270),ROWS($A$274:$A336)),1/ROW($A$171:$A$270),0),COLUMNS($A$274:$A$274)),"")</f>
        <v/>
      </c>
      <c r="AH336" s="445" t="str">
        <f t="array" ref="AH336">IFERROR(INDEX($A$171:$F$270,MATCH(LARGE(($D$171:$D$270=AH$273)*1/ROW($A$171:$A$270),ROWS($A$274:$A336)),1/ROW($A$171:$A$270),0),COLUMNS($A$274:$A$274)),"")</f>
        <v/>
      </c>
      <c r="AI336" s="445" t="str">
        <f t="array" ref="AI336">IFERROR(INDEX($A$171:$F$270,MATCH(LARGE(($D$171:$D$270=AI$273)*1/ROW($A$171:$A$270),ROWS($A$274:$A336)),1/ROW($A$171:$A$270),0),COLUMNS($A$274:$A$274)),"")</f>
        <v/>
      </c>
      <c r="AJ336" s="445" t="str">
        <f t="array" ref="AJ336">IFERROR(INDEX($A$171:$F$270,MATCH(LARGE(($D$171:$D$270=AJ$273)*1/ROW($A$171:$A$270),ROWS($A$274:$A336)),1/ROW($A$171:$A$270),0),COLUMNS($A$274:$A$274)),"")</f>
        <v/>
      </c>
      <c r="AK336" s="445" t="str">
        <f t="array" ref="AK336">IFERROR(INDEX($A$171:$F$270,MATCH(LARGE(($E$171:$E$270=AK$273)*1/ROW($A$171:$A$270),ROWS($A$274:$A336)),1/ROW($A$171:$A$270),0),COLUMNS($A$274:$A$274)),"")</f>
        <v/>
      </c>
      <c r="AL336" s="445" t="str">
        <f t="array" ref="AL336">IFERROR(INDEX($A$171:$F$270,MATCH(LARGE(($E$171:$E$270=AL$273)*1/ROW($A$171:$A$270),ROWS($A$274:$A336)),1/ROW($A$171:$A$270),0),COLUMNS($A$274:$A$274)),"")</f>
        <v/>
      </c>
      <c r="AM336" s="445" t="str">
        <f t="array" ref="AM336">IFERROR(INDEX($A$171:$F$270,MATCH(LARGE(($E$171:$E$270=AM$273)*1/ROW($A$171:$A$270),ROWS($A$274:$A336)),1/ROW($A$171:$A$270),0),COLUMNS($A$274:$A$274)),"")</f>
        <v/>
      </c>
      <c r="AN336" s="445" t="str">
        <f t="array" ref="AN336">IFERROR(INDEX($A$171:$F$270,MATCH(LARGE(($F$171:$F$270=AN$273)*1/ROW($A$171:$A$270),ROWS($A$274:$A336)),1/ROW($A$171:$A$270),0),COLUMNS($A$274:$A$274)),"")</f>
        <v/>
      </c>
      <c r="AO336" s="445" t="str">
        <f t="array" ref="AO336">IFERROR(INDEX($A$171:$F$270,MATCH(LARGE(($F$171:$F$270=AO$273)*1/ROW($A$171:$A$270),ROWS($A$274:$A336)),1/ROW($A$171:$A$270),0),COLUMNS($A$274:$A$274)),"")</f>
        <v/>
      </c>
      <c r="AP336" s="445" t="str">
        <f t="array" ref="AP336">IFERROR(INDEX($A$171:$F$270,MATCH(LARGE(($F$171:$F$270=AP$273)*1/ROW($A$171:$A$270),ROWS($A$274:$A336)),1/ROW($A$171:$A$270),0),COLUMNS($A$274:$A$274)),"")</f>
        <v/>
      </c>
      <c r="AQ336" s="445" t="str">
        <f t="array" ref="AQ336">IFERROR(INDEX($A$171:$F$270,MATCH(LARGE(($F$171:$F$270=AQ$273)*1/ROW($A$171:$A$270),ROWS($A$274:$A336)),1/ROW($A$171:$A$270),0),COLUMNS($A$274:$A$274)),"")</f>
        <v/>
      </c>
      <c r="AR336" s="445" t="str">
        <f t="array" ref="AR336">IFERROR(INDEX($A$171:$B$270,MATCH(LARGE(($B$171:$B$270=AR$273)*1/ROW($A$171:$A$270),ROWS($A$274:$A336)),1/ROW($A$171:$A$270),0),COLUMNS($A$274:$A$274)),"")</f>
        <v/>
      </c>
      <c r="AS336" s="445" t="str">
        <f t="shared" si="94"/>
        <v/>
      </c>
      <c r="AT336" s="445" t="str">
        <f t="shared" si="95"/>
        <v/>
      </c>
      <c r="AU336" s="445" t="str">
        <f t="shared" si="96"/>
        <v/>
      </c>
      <c r="BE336" s="435"/>
      <c r="BK336" s="50"/>
      <c r="BM336" s="118"/>
      <c r="EE336" s="435"/>
    </row>
    <row r="337" spans="1:135" hidden="1">
      <c r="A337" s="445" t="str">
        <f t="array" ref="A337">IFERROR(INDEX($A$171:$B$270,MATCH(LARGE(($B$171:$B$270=A$273)*1/ROW($A$171:$A$270),ROWS($A$274:$A337)),1/ROW($A$171:$A$270),0),COLUMNS($A$274:$A$274)),"")</f>
        <v/>
      </c>
      <c r="B337" s="445" t="str">
        <f t="array" ref="B337">IFERROR(INDEX($A$171:$B$270,MATCH(LARGE(($B$171:$B$270=B$273)*1/ROW($A$171:$A$270),ROWS($A$274:$A337)),1/ROW($A$171:$A$270),0),COLUMNS($A$274:$A$274)),"")</f>
        <v/>
      </c>
      <c r="C337" s="444" t="str">
        <f t="array" ref="C337">IFERROR(INDEX($A$171:$B$270,MATCH(LARGE(($B$171:$B$270=C$273)*1/ROW($A$171:$A$270),ROWS($A$274:$A337)),1/ROW($A$171:$A$270),0),COLUMNS($A$274:$A$274)),"")</f>
        <v/>
      </c>
      <c r="D337" s="445" t="str">
        <f t="array" ref="D337">IFERROR(INDEX($A$171:$B$270,MATCH(LARGE(($B$171:$B$270=D$273)*1/ROW($A$171:$A$270),ROWS($A$274:$A337)),1/ROW($A$171:$A$270),0),COLUMNS($A$274:$A$274)),"")</f>
        <v/>
      </c>
      <c r="E337" s="445" t="str">
        <f t="array" ref="E337">IFERROR(INDEX($A$171:$B$270,MATCH(LARGE(($B$171:$B$270=E$273)*1/ROW($A$171:$A$270),ROWS($A$274:$A337)),1/ROW($A$171:$A$270),0),COLUMNS($A$274:$A$274)),"")</f>
        <v/>
      </c>
      <c r="F337" s="445" t="str">
        <f t="array" ref="F337">IFERROR(INDEX($A$171:$B$270,MATCH(LARGE(($B$171:$B$270=F$273)*1/ROW($A$171:$A$270),ROWS($A$274:$A337)),1/ROW($A$171:$A$270),0),COLUMNS($A$274:$A$274)),"")</f>
        <v/>
      </c>
      <c r="G337" s="445" t="str">
        <f t="array" ref="G337">IFERROR(INDEX($A$171:$B$270,MATCH(LARGE(($B$171:$B$270=G$273)*1/ROW($A$171:$A$270),ROWS($A$274:$A337)),1/ROW($A$171:$A$270),0),COLUMNS($A$274:$A$274)),"")</f>
        <v/>
      </c>
      <c r="H337" s="445" t="str">
        <f t="array" ref="H337">IFERROR(INDEX($A$171:$B$270,MATCH(LARGE(($B$171:$B$270=H$273)*1/ROW($A$171:$A$270),ROWS($A$274:$A337)),1/ROW($A$171:$A$270),0),COLUMNS($A$274:$A$274)),"")</f>
        <v/>
      </c>
      <c r="I337" s="445" t="str">
        <f t="array" ref="I337">IFERROR(INDEX($A$171:$B$270,MATCH(LARGE(($B$171:$B$270=I$273)*1/ROW($A$171:$A$270),ROWS($A$274:$A337)),1/ROW($A$171:$A$270),0),COLUMNS($A$274:$A$274)),"")</f>
        <v/>
      </c>
      <c r="J337" s="445" t="str">
        <f t="array" ref="J337">IFERROR(INDEX($A$171:$B$270,MATCH(LARGE(($B$171:$B$270=J$273)*1/ROW($A$171:$A$270),ROWS($A$274:$A337)),1/ROW($A$171:$A$270),0),COLUMNS($A$274:$A$274)),"")</f>
        <v/>
      </c>
      <c r="K337" s="445" t="str">
        <f t="array" ref="K337">IFERROR(INDEX($A$171:$B$270,MATCH(LARGE(($B$171:$B$270=K$273)*1/ROW($A$171:$A$270),ROWS($A$274:$A337)),1/ROW($A$171:$A$270),0),COLUMNS($A$274:$A$274)),"")</f>
        <v/>
      </c>
      <c r="L337" s="445" t="str">
        <f t="array" ref="L337">IFERROR(INDEX($A$171:$B$270,MATCH(LARGE(($B$171:$B$270=L$273)*1/ROW($A$171:$A$270),ROWS($A$274:$A337)),1/ROW($A$171:$A$270),0),COLUMNS($A$274:$A$274)),"")</f>
        <v/>
      </c>
      <c r="M337" s="445" t="str">
        <f t="array" ref="M337">IFERROR(INDEX($A$171:$B$270,MATCH(LARGE(($B$171:$B$270=M$273)*1/ROW($A$171:$A$270),ROWS($A$274:$A337)),1/ROW($A$171:$A$270),0),COLUMNS($A$274:$A$274)),"")</f>
        <v/>
      </c>
      <c r="N337" s="445" t="str">
        <f t="array" ref="N337">IFERROR(INDEX($A$171:$B$270,MATCH(LARGE(($B$171:$B$270=N$273)*1/ROW($A$171:$A$270),ROWS($A$274:$A337)),1/ROW($A$171:$A$270),0),COLUMNS($A$274:$A$274)),"")</f>
        <v/>
      </c>
      <c r="O337" s="445" t="str">
        <f t="array" ref="O337">IFERROR(INDEX($A$171:$B$270,MATCH(LARGE(($B$171:$B$270=O$273)*1/ROW($A$171:$A$270),ROWS($A$274:$A337)),1/ROW($A$171:$A$270),0),COLUMNS($A$274:$A$274)),"")</f>
        <v/>
      </c>
      <c r="P337" s="445" t="str">
        <f t="array" ref="P337">IFERROR(INDEX($A$171:$B$270,MATCH(LARGE(($B$171:$B$270=P$273)*1/ROW($A$171:$A$270),ROWS($A$274:$A337)),1/ROW($A$171:$A$270),0),COLUMNS($A$274:$A$274)),"")</f>
        <v/>
      </c>
      <c r="Q337" s="445" t="str">
        <f t="array" ref="Q337">IFERROR(INDEX($A$171:$B$270,MATCH(LARGE(($B$171:$B$270=Q$273)*1/ROW($A$171:$A$270),ROWS($A$274:$A337)),1/ROW($A$171:$A$270),0),COLUMNS($A$274:$A$274)),"")</f>
        <v/>
      </c>
      <c r="R337" s="445" t="str">
        <f t="array" ref="R337">IFERROR(INDEX($A$171:$B$270,MATCH(LARGE(($B$171:$B$270=R$273)*1/ROW($A$171:$A$270),ROWS($A$274:$A337)),1/ROW($A$171:$A$270),0),COLUMNS($A$274:$A$274)),"")</f>
        <v/>
      </c>
      <c r="S337" s="445" t="str">
        <f t="array" ref="S337">IFERROR(INDEX($A$171:$B$270,MATCH(LARGE(($B$171:$B$270=S$273)*1/ROW($A$171:$A$270),ROWS($A$274:$A337)),1/ROW($A$171:$A$270),0),COLUMNS($A$274:$A$274)),"")</f>
        <v/>
      </c>
      <c r="T337" s="445" t="str">
        <f t="array" ref="T337">IFERROR(INDEX($A$171:$B$270,MATCH(LARGE(($B$171:$B$270=T$273)*1/ROW($A$171:$A$270),ROWS($A$274:$A337)),1/ROW($A$171:$A$270),0),COLUMNS($A$274:$A$274)),"")</f>
        <v/>
      </c>
      <c r="U337" s="445" t="str">
        <f t="array" ref="U337">IFERROR(INDEX($A$171:$B$270,MATCH(LARGE(($B$171:$B$270=U$273)*1/ROW($A$171:$A$270),ROWS($A$274:$A337)),1/ROW($A$171:$A$270),0),COLUMNS($A$274:$A$274)),"")</f>
        <v/>
      </c>
      <c r="V337" s="453" t="str">
        <f t="array" ref="V337">IFERROR(INDEX($A$171:$B$270,MATCH(LARGE(($B$171:$B$270=V$273)*1/ROW($A$171:$A$270),ROWS($A$274:$A337)),1/ROW($A$171:$A$270),0),COLUMNS($A$274:$A$274)),"")</f>
        <v/>
      </c>
      <c r="W337" s="445" t="str">
        <f t="array" ref="W337">IFERROR(INDEX($A$171:$B$270,MATCH(LARGE(($B$171:$B$270=W$273)*1/ROW($A$171:$A$270),ROWS($A$274:$A337)),1/ROW($A$171:$A$270),0),COLUMNS($A$274:$A$274)),"")</f>
        <v/>
      </c>
      <c r="X337" s="445" t="str">
        <f t="array" ref="X337">IFERROR(INDEX($A$171:$B$270,MATCH(LARGE(($B$171:$B$270=X$273)*1/ROW($A$171:$A$270),ROWS($A$274:$A337)),1/ROW($A$171:$A$270),0),COLUMNS($A$274:$A$274)),"")</f>
        <v/>
      </c>
      <c r="Y337" s="445" t="str">
        <f t="array" ref="Y337">IFERROR(INDEX($A$171:$B$270,MATCH(LARGE(($B$171:$B$270=Y$273)*1/ROW($A$171:$A$270),ROWS($A$274:$A337)),1/ROW($A$171:$A$270),0),COLUMNS($A$274:$A$274)),"")</f>
        <v/>
      </c>
      <c r="Z337" s="445" t="str">
        <f t="array" ref="Z337">IFERROR(INDEX($A$171:$B$270,MATCH(LARGE(($B$171:$B$270=Z$273)*1/ROW($A$171:$A$270),ROWS($A$274:$A337)),1/ROW($A$171:$A$270),0),COLUMNS($A$274:$A$274)),"")</f>
        <v/>
      </c>
      <c r="AA337" s="445" t="str">
        <f t="array" ref="AA337">IFERROR(INDEX($A$171:$B$270,MATCH(LARGE(($B$171:$B$270=AA$273)*1/ROW($A$171:$A$270),ROWS($A$274:$A337)),1/ROW($A$171:$A$270),0),COLUMNS($A$274:$A$274)),"")</f>
        <v/>
      </c>
      <c r="AB337" s="445" t="str">
        <f t="array" ref="AB337">IFERROR(INDEX($A$171:$B$270,MATCH(LARGE(($B$171:$B$270=AB$273)*1/ROW($A$171:$A$270),ROWS($A$274:$A337)),1/ROW($A$171:$A$270),0),COLUMNS($A$274:$A$274)),"")</f>
        <v/>
      </c>
      <c r="AC337" s="445" t="str">
        <f t="array" ref="AC337">IFERROR(INDEX($A$171:$B$270,MATCH(LARGE(($B$171:$B$270=AC$273)*1/ROW($A$171:$A$270),ROWS($A$274:$A337)),1/ROW($A$171:$A$270),0),COLUMNS($A$274:$A$274)),"")</f>
        <v/>
      </c>
      <c r="AD337" s="445" t="str">
        <f t="array" ref="AD337">IFERROR(INDEX($A$171:$B$270,MATCH(LARGE(($B$171:$B$270=AD$273)*1/ROW($A$171:$A$270),ROWS($A$274:$A337)),1/ROW($A$171:$A$270),0),COLUMNS($A$274:$A$274)),"")</f>
        <v/>
      </c>
      <c r="AE337" s="445" t="str">
        <f t="array" ref="AE337">IFERROR(INDEX($A$171:$B$270,MATCH(LARGE(($B$171:$B$270=AE$273)*1/ROW($A$171:$A$270),ROWS($A$274:$A337)),1/ROW($A$171:$A$270),0),COLUMNS($A$274:$A$274)),"")</f>
        <v/>
      </c>
      <c r="AF337" s="445" t="str">
        <f t="array" ref="AF337">IFERROR(INDEX($A$171:$B$270,MATCH(LARGE(($B$171:$B$270=AF$273)*1/ROW($A$171:$A$270),ROWS($A$274:$A337)),1/ROW($A$171:$A$270),0),COLUMNS($A$274:$A$274)),"")</f>
        <v/>
      </c>
      <c r="AG337" s="454" t="str">
        <f t="array" ref="AG337">IFERROR(INDEX($A$171:$B$270,MATCH(LARGE(($B$171:$B$270=AG$273)*1/ROW($A$171:$A$270),ROWS($A$274:$A337)),1/ROW($A$171:$A$270),0),COLUMNS($A$274:$A$274)),"")</f>
        <v/>
      </c>
      <c r="AH337" s="445" t="str">
        <f t="array" ref="AH337">IFERROR(INDEX($A$171:$F$270,MATCH(LARGE(($D$171:$D$270=AH$273)*1/ROW($A$171:$A$270),ROWS($A$274:$A337)),1/ROW($A$171:$A$270),0),COLUMNS($A$274:$A$274)),"")</f>
        <v/>
      </c>
      <c r="AI337" s="445" t="str">
        <f t="array" ref="AI337">IFERROR(INDEX($A$171:$F$270,MATCH(LARGE(($D$171:$D$270=AI$273)*1/ROW($A$171:$A$270),ROWS($A$274:$A337)),1/ROW($A$171:$A$270),0),COLUMNS($A$274:$A$274)),"")</f>
        <v/>
      </c>
      <c r="AJ337" s="445" t="str">
        <f t="array" ref="AJ337">IFERROR(INDEX($A$171:$F$270,MATCH(LARGE(($D$171:$D$270=AJ$273)*1/ROW($A$171:$A$270),ROWS($A$274:$A337)),1/ROW($A$171:$A$270),0),COLUMNS($A$274:$A$274)),"")</f>
        <v/>
      </c>
      <c r="AK337" s="445" t="str">
        <f t="array" ref="AK337">IFERROR(INDEX($A$171:$F$270,MATCH(LARGE(($E$171:$E$270=AK$273)*1/ROW($A$171:$A$270),ROWS($A$274:$A337)),1/ROW($A$171:$A$270),0),COLUMNS($A$274:$A$274)),"")</f>
        <v/>
      </c>
      <c r="AL337" s="445" t="str">
        <f t="array" ref="AL337">IFERROR(INDEX($A$171:$F$270,MATCH(LARGE(($E$171:$E$270=AL$273)*1/ROW($A$171:$A$270),ROWS($A$274:$A337)),1/ROW($A$171:$A$270),0),COLUMNS($A$274:$A$274)),"")</f>
        <v/>
      </c>
      <c r="AM337" s="445" t="str">
        <f t="array" ref="AM337">IFERROR(INDEX($A$171:$F$270,MATCH(LARGE(($E$171:$E$270=AM$273)*1/ROW($A$171:$A$270),ROWS($A$274:$A337)),1/ROW($A$171:$A$270),0),COLUMNS($A$274:$A$274)),"")</f>
        <v/>
      </c>
      <c r="AN337" s="445" t="str">
        <f t="array" ref="AN337">IFERROR(INDEX($A$171:$F$270,MATCH(LARGE(($F$171:$F$270=AN$273)*1/ROW($A$171:$A$270),ROWS($A$274:$A337)),1/ROW($A$171:$A$270),0),COLUMNS($A$274:$A$274)),"")</f>
        <v/>
      </c>
      <c r="AO337" s="445" t="str">
        <f t="array" ref="AO337">IFERROR(INDEX($A$171:$F$270,MATCH(LARGE(($F$171:$F$270=AO$273)*1/ROW($A$171:$A$270),ROWS($A$274:$A337)),1/ROW($A$171:$A$270),0),COLUMNS($A$274:$A$274)),"")</f>
        <v/>
      </c>
      <c r="AP337" s="445" t="str">
        <f t="array" ref="AP337">IFERROR(INDEX($A$171:$F$270,MATCH(LARGE(($F$171:$F$270=AP$273)*1/ROW($A$171:$A$270),ROWS($A$274:$A337)),1/ROW($A$171:$A$270),0),COLUMNS($A$274:$A$274)),"")</f>
        <v/>
      </c>
      <c r="AQ337" s="445" t="str">
        <f t="array" ref="AQ337">IFERROR(INDEX($A$171:$F$270,MATCH(LARGE(($F$171:$F$270=AQ$273)*1/ROW($A$171:$A$270),ROWS($A$274:$A337)),1/ROW($A$171:$A$270),0),COLUMNS($A$274:$A$274)),"")</f>
        <v/>
      </c>
      <c r="AR337" s="445" t="str">
        <f t="array" ref="AR337">IFERROR(INDEX($A$171:$B$270,MATCH(LARGE(($B$171:$B$270=AR$273)*1/ROW($A$171:$A$270),ROWS($A$274:$A337)),1/ROW($A$171:$A$270),0),COLUMNS($A$274:$A$274)),"")</f>
        <v/>
      </c>
      <c r="AS337" s="445" t="str">
        <f t="shared" si="94"/>
        <v/>
      </c>
      <c r="AT337" s="445" t="str">
        <f t="shared" si="95"/>
        <v/>
      </c>
      <c r="AU337" s="445" t="str">
        <f t="shared" si="96"/>
        <v/>
      </c>
      <c r="BE337" s="435"/>
      <c r="BK337" s="50"/>
      <c r="BM337" s="118"/>
      <c r="EE337" s="435"/>
    </row>
    <row r="338" spans="1:135" hidden="1">
      <c r="A338" s="445" t="str">
        <f t="array" ref="A338">IFERROR(INDEX($A$171:$B$270,MATCH(LARGE(($B$171:$B$270=A$273)*1/ROW($A$171:$A$270),ROWS($A$274:$A338)),1/ROW($A$171:$A$270),0),COLUMNS($A$274:$A$274)),"")</f>
        <v/>
      </c>
      <c r="B338" s="445" t="str">
        <f t="array" ref="B338">IFERROR(INDEX($A$171:$B$270,MATCH(LARGE(($B$171:$B$270=B$273)*1/ROW($A$171:$A$270),ROWS($A$274:$A338)),1/ROW($A$171:$A$270),0),COLUMNS($A$274:$A$274)),"")</f>
        <v/>
      </c>
      <c r="C338" s="444" t="str">
        <f t="array" ref="C338">IFERROR(INDEX($A$171:$B$270,MATCH(LARGE(($B$171:$B$270=C$273)*1/ROW($A$171:$A$270),ROWS($A$274:$A338)),1/ROW($A$171:$A$270),0),COLUMNS($A$274:$A$274)),"")</f>
        <v/>
      </c>
      <c r="D338" s="445" t="str">
        <f t="array" ref="D338">IFERROR(INDEX($A$171:$B$270,MATCH(LARGE(($B$171:$B$270=D$273)*1/ROW($A$171:$A$270),ROWS($A$274:$A338)),1/ROW($A$171:$A$270),0),COLUMNS($A$274:$A$274)),"")</f>
        <v/>
      </c>
      <c r="E338" s="445" t="str">
        <f t="array" ref="E338">IFERROR(INDEX($A$171:$B$270,MATCH(LARGE(($B$171:$B$270=E$273)*1/ROW($A$171:$A$270),ROWS($A$274:$A338)),1/ROW($A$171:$A$270),0),COLUMNS($A$274:$A$274)),"")</f>
        <v/>
      </c>
      <c r="F338" s="445" t="str">
        <f t="array" ref="F338">IFERROR(INDEX($A$171:$B$270,MATCH(LARGE(($B$171:$B$270=F$273)*1/ROW($A$171:$A$270),ROWS($A$274:$A338)),1/ROW($A$171:$A$270),0),COLUMNS($A$274:$A$274)),"")</f>
        <v/>
      </c>
      <c r="G338" s="445" t="str">
        <f t="array" ref="G338">IFERROR(INDEX($A$171:$B$270,MATCH(LARGE(($B$171:$B$270=G$273)*1/ROW($A$171:$A$270),ROWS($A$274:$A338)),1/ROW($A$171:$A$270),0),COLUMNS($A$274:$A$274)),"")</f>
        <v/>
      </c>
      <c r="H338" s="445" t="str">
        <f t="array" ref="H338">IFERROR(INDEX($A$171:$B$270,MATCH(LARGE(($B$171:$B$270=H$273)*1/ROW($A$171:$A$270),ROWS($A$274:$A338)),1/ROW($A$171:$A$270),0),COLUMNS($A$274:$A$274)),"")</f>
        <v/>
      </c>
      <c r="I338" s="445" t="str">
        <f t="array" ref="I338">IFERROR(INDEX($A$171:$B$270,MATCH(LARGE(($B$171:$B$270=I$273)*1/ROW($A$171:$A$270),ROWS($A$274:$A338)),1/ROW($A$171:$A$270),0),COLUMNS($A$274:$A$274)),"")</f>
        <v/>
      </c>
      <c r="J338" s="445" t="str">
        <f t="array" ref="J338">IFERROR(INDEX($A$171:$B$270,MATCH(LARGE(($B$171:$B$270=J$273)*1/ROW($A$171:$A$270),ROWS($A$274:$A338)),1/ROW($A$171:$A$270),0),COLUMNS($A$274:$A$274)),"")</f>
        <v/>
      </c>
      <c r="K338" s="445" t="str">
        <f t="array" ref="K338">IFERROR(INDEX($A$171:$B$270,MATCH(LARGE(($B$171:$B$270=K$273)*1/ROW($A$171:$A$270),ROWS($A$274:$A338)),1/ROW($A$171:$A$270),0),COLUMNS($A$274:$A$274)),"")</f>
        <v/>
      </c>
      <c r="L338" s="445" t="str">
        <f t="array" ref="L338">IFERROR(INDEX($A$171:$B$270,MATCH(LARGE(($B$171:$B$270=L$273)*1/ROW($A$171:$A$270),ROWS($A$274:$A338)),1/ROW($A$171:$A$270),0),COLUMNS($A$274:$A$274)),"")</f>
        <v/>
      </c>
      <c r="M338" s="445" t="str">
        <f t="array" ref="M338">IFERROR(INDEX($A$171:$B$270,MATCH(LARGE(($B$171:$B$270=M$273)*1/ROW($A$171:$A$270),ROWS($A$274:$A338)),1/ROW($A$171:$A$270),0),COLUMNS($A$274:$A$274)),"")</f>
        <v/>
      </c>
      <c r="N338" s="445" t="str">
        <f t="array" ref="N338">IFERROR(INDEX($A$171:$B$270,MATCH(LARGE(($B$171:$B$270=N$273)*1/ROW($A$171:$A$270),ROWS($A$274:$A338)),1/ROW($A$171:$A$270),0),COLUMNS($A$274:$A$274)),"")</f>
        <v/>
      </c>
      <c r="O338" s="445" t="str">
        <f t="array" ref="O338">IFERROR(INDEX($A$171:$B$270,MATCH(LARGE(($B$171:$B$270=O$273)*1/ROW($A$171:$A$270),ROWS($A$274:$A338)),1/ROW($A$171:$A$270),0),COLUMNS($A$274:$A$274)),"")</f>
        <v/>
      </c>
      <c r="P338" s="445" t="str">
        <f t="array" ref="P338">IFERROR(INDEX($A$171:$B$270,MATCH(LARGE(($B$171:$B$270=P$273)*1/ROW($A$171:$A$270),ROWS($A$274:$A338)),1/ROW($A$171:$A$270),0),COLUMNS($A$274:$A$274)),"")</f>
        <v/>
      </c>
      <c r="Q338" s="445" t="str">
        <f t="array" ref="Q338">IFERROR(INDEX($A$171:$B$270,MATCH(LARGE(($B$171:$B$270=Q$273)*1/ROW($A$171:$A$270),ROWS($A$274:$A338)),1/ROW($A$171:$A$270),0),COLUMNS($A$274:$A$274)),"")</f>
        <v/>
      </c>
      <c r="R338" s="445" t="str">
        <f t="array" ref="R338">IFERROR(INDEX($A$171:$B$270,MATCH(LARGE(($B$171:$B$270=R$273)*1/ROW($A$171:$A$270),ROWS($A$274:$A338)),1/ROW($A$171:$A$270),0),COLUMNS($A$274:$A$274)),"")</f>
        <v/>
      </c>
      <c r="S338" s="445" t="str">
        <f t="array" ref="S338">IFERROR(INDEX($A$171:$B$270,MATCH(LARGE(($B$171:$B$270=S$273)*1/ROW($A$171:$A$270),ROWS($A$274:$A338)),1/ROW($A$171:$A$270),0),COLUMNS($A$274:$A$274)),"")</f>
        <v/>
      </c>
      <c r="T338" s="445" t="str">
        <f t="array" ref="T338">IFERROR(INDEX($A$171:$B$270,MATCH(LARGE(($B$171:$B$270=T$273)*1/ROW($A$171:$A$270),ROWS($A$274:$A338)),1/ROW($A$171:$A$270),0),COLUMNS($A$274:$A$274)),"")</f>
        <v/>
      </c>
      <c r="U338" s="445" t="str">
        <f t="array" ref="U338">IFERROR(INDEX($A$171:$B$270,MATCH(LARGE(($B$171:$B$270=U$273)*1/ROW($A$171:$A$270),ROWS($A$274:$A338)),1/ROW($A$171:$A$270),0),COLUMNS($A$274:$A$274)),"")</f>
        <v/>
      </c>
      <c r="V338" s="453" t="str">
        <f t="array" ref="V338">IFERROR(INDEX($A$171:$B$270,MATCH(LARGE(($B$171:$B$270=V$273)*1/ROW($A$171:$A$270),ROWS($A$274:$A338)),1/ROW($A$171:$A$270),0),COLUMNS($A$274:$A$274)),"")</f>
        <v/>
      </c>
      <c r="W338" s="445" t="str">
        <f t="array" ref="W338">IFERROR(INDEX($A$171:$B$270,MATCH(LARGE(($B$171:$B$270=W$273)*1/ROW($A$171:$A$270),ROWS($A$274:$A338)),1/ROW($A$171:$A$270),0),COLUMNS($A$274:$A$274)),"")</f>
        <v/>
      </c>
      <c r="X338" s="445" t="str">
        <f t="array" ref="X338">IFERROR(INDEX($A$171:$B$270,MATCH(LARGE(($B$171:$B$270=X$273)*1/ROW($A$171:$A$270),ROWS($A$274:$A338)),1/ROW($A$171:$A$270),0),COLUMNS($A$274:$A$274)),"")</f>
        <v/>
      </c>
      <c r="Y338" s="445" t="str">
        <f t="array" ref="Y338">IFERROR(INDEX($A$171:$B$270,MATCH(LARGE(($B$171:$B$270=Y$273)*1/ROW($A$171:$A$270),ROWS($A$274:$A338)),1/ROW($A$171:$A$270),0),COLUMNS($A$274:$A$274)),"")</f>
        <v/>
      </c>
      <c r="Z338" s="445" t="str">
        <f t="array" ref="Z338">IFERROR(INDEX($A$171:$B$270,MATCH(LARGE(($B$171:$B$270=Z$273)*1/ROW($A$171:$A$270),ROWS($A$274:$A338)),1/ROW($A$171:$A$270),0),COLUMNS($A$274:$A$274)),"")</f>
        <v/>
      </c>
      <c r="AA338" s="445" t="str">
        <f t="array" ref="AA338">IFERROR(INDEX($A$171:$B$270,MATCH(LARGE(($B$171:$B$270=AA$273)*1/ROW($A$171:$A$270),ROWS($A$274:$A338)),1/ROW($A$171:$A$270),0),COLUMNS($A$274:$A$274)),"")</f>
        <v/>
      </c>
      <c r="AB338" s="445" t="str">
        <f t="array" ref="AB338">IFERROR(INDEX($A$171:$B$270,MATCH(LARGE(($B$171:$B$270=AB$273)*1/ROW($A$171:$A$270),ROWS($A$274:$A338)),1/ROW($A$171:$A$270),0),COLUMNS($A$274:$A$274)),"")</f>
        <v/>
      </c>
      <c r="AC338" s="445" t="str">
        <f t="array" ref="AC338">IFERROR(INDEX($A$171:$B$270,MATCH(LARGE(($B$171:$B$270=AC$273)*1/ROW($A$171:$A$270),ROWS($A$274:$A338)),1/ROW($A$171:$A$270),0),COLUMNS($A$274:$A$274)),"")</f>
        <v/>
      </c>
      <c r="AD338" s="445" t="str">
        <f t="array" ref="AD338">IFERROR(INDEX($A$171:$B$270,MATCH(LARGE(($B$171:$B$270=AD$273)*1/ROW($A$171:$A$270),ROWS($A$274:$A338)),1/ROW($A$171:$A$270),0),COLUMNS($A$274:$A$274)),"")</f>
        <v/>
      </c>
      <c r="AE338" s="445" t="str">
        <f t="array" ref="AE338">IFERROR(INDEX($A$171:$B$270,MATCH(LARGE(($B$171:$B$270=AE$273)*1/ROW($A$171:$A$270),ROWS($A$274:$A338)),1/ROW($A$171:$A$270),0),COLUMNS($A$274:$A$274)),"")</f>
        <v/>
      </c>
      <c r="AF338" s="445" t="str">
        <f t="array" ref="AF338">IFERROR(INDEX($A$171:$B$270,MATCH(LARGE(($B$171:$B$270=AF$273)*1/ROW($A$171:$A$270),ROWS($A$274:$A338)),1/ROW($A$171:$A$270),0),COLUMNS($A$274:$A$274)),"")</f>
        <v/>
      </c>
      <c r="AG338" s="454" t="str">
        <f t="array" ref="AG338">IFERROR(INDEX($A$171:$B$270,MATCH(LARGE(($B$171:$B$270=AG$273)*1/ROW($A$171:$A$270),ROWS($A$274:$A338)),1/ROW($A$171:$A$270),0),COLUMNS($A$274:$A$274)),"")</f>
        <v/>
      </c>
      <c r="AH338" s="445" t="str">
        <f t="array" ref="AH338">IFERROR(INDEX($A$171:$F$270,MATCH(LARGE(($D$171:$D$270=AH$273)*1/ROW($A$171:$A$270),ROWS($A$274:$A338)),1/ROW($A$171:$A$270),0),COLUMNS($A$274:$A$274)),"")</f>
        <v/>
      </c>
      <c r="AI338" s="445" t="str">
        <f t="array" ref="AI338">IFERROR(INDEX($A$171:$F$270,MATCH(LARGE(($D$171:$D$270=AI$273)*1/ROW($A$171:$A$270),ROWS($A$274:$A338)),1/ROW($A$171:$A$270),0),COLUMNS($A$274:$A$274)),"")</f>
        <v/>
      </c>
      <c r="AJ338" s="445" t="str">
        <f t="array" ref="AJ338">IFERROR(INDEX($A$171:$F$270,MATCH(LARGE(($D$171:$D$270=AJ$273)*1/ROW($A$171:$A$270),ROWS($A$274:$A338)),1/ROW($A$171:$A$270),0),COLUMNS($A$274:$A$274)),"")</f>
        <v/>
      </c>
      <c r="AK338" s="445" t="str">
        <f t="array" ref="AK338">IFERROR(INDEX($A$171:$F$270,MATCH(LARGE(($E$171:$E$270=AK$273)*1/ROW($A$171:$A$270),ROWS($A$274:$A338)),1/ROW($A$171:$A$270),0),COLUMNS($A$274:$A$274)),"")</f>
        <v/>
      </c>
      <c r="AL338" s="445" t="str">
        <f t="array" ref="AL338">IFERROR(INDEX($A$171:$F$270,MATCH(LARGE(($E$171:$E$270=AL$273)*1/ROW($A$171:$A$270),ROWS($A$274:$A338)),1/ROW($A$171:$A$270),0),COLUMNS($A$274:$A$274)),"")</f>
        <v/>
      </c>
      <c r="AM338" s="445" t="str">
        <f t="array" ref="AM338">IFERROR(INDEX($A$171:$F$270,MATCH(LARGE(($E$171:$E$270=AM$273)*1/ROW($A$171:$A$270),ROWS($A$274:$A338)),1/ROW($A$171:$A$270),0),COLUMNS($A$274:$A$274)),"")</f>
        <v/>
      </c>
      <c r="AN338" s="445" t="str">
        <f t="array" ref="AN338">IFERROR(INDEX($A$171:$F$270,MATCH(LARGE(($F$171:$F$270=AN$273)*1/ROW($A$171:$A$270),ROWS($A$274:$A338)),1/ROW($A$171:$A$270),0),COLUMNS($A$274:$A$274)),"")</f>
        <v/>
      </c>
      <c r="AO338" s="445" t="str">
        <f t="array" ref="AO338">IFERROR(INDEX($A$171:$F$270,MATCH(LARGE(($F$171:$F$270=AO$273)*1/ROW($A$171:$A$270),ROWS($A$274:$A338)),1/ROW($A$171:$A$270),0),COLUMNS($A$274:$A$274)),"")</f>
        <v/>
      </c>
      <c r="AP338" s="445" t="str">
        <f t="array" ref="AP338">IFERROR(INDEX($A$171:$F$270,MATCH(LARGE(($F$171:$F$270=AP$273)*1/ROW($A$171:$A$270),ROWS($A$274:$A338)),1/ROW($A$171:$A$270),0),COLUMNS($A$274:$A$274)),"")</f>
        <v/>
      </c>
      <c r="AQ338" s="445" t="str">
        <f t="array" ref="AQ338">IFERROR(INDEX($A$171:$F$270,MATCH(LARGE(($F$171:$F$270=AQ$273)*1/ROW($A$171:$A$270),ROWS($A$274:$A338)),1/ROW($A$171:$A$270),0),COLUMNS($A$274:$A$274)),"")</f>
        <v/>
      </c>
      <c r="AR338" s="445" t="str">
        <f t="array" ref="AR338">IFERROR(INDEX($A$171:$B$270,MATCH(LARGE(($B$171:$B$270=AR$273)*1/ROW($A$171:$A$270),ROWS($A$274:$A338)),1/ROW($A$171:$A$270),0),COLUMNS($A$274:$A$274)),"")</f>
        <v/>
      </c>
      <c r="AS338" s="445" t="str">
        <f t="shared" si="94"/>
        <v/>
      </c>
      <c r="AT338" s="445" t="str">
        <f t="shared" si="95"/>
        <v/>
      </c>
      <c r="AU338" s="445" t="str">
        <f t="shared" si="96"/>
        <v/>
      </c>
      <c r="BE338" s="435"/>
      <c r="BK338" s="50"/>
      <c r="BM338" s="118"/>
      <c r="EE338" s="435"/>
    </row>
    <row r="339" spans="1:135" hidden="1">
      <c r="A339" s="445" t="str">
        <f t="array" ref="A339">IFERROR(INDEX($A$171:$B$270,MATCH(LARGE(($B$171:$B$270=A$273)*1/ROW($A$171:$A$270),ROWS($A$274:$A339)),1/ROW($A$171:$A$270),0),COLUMNS($A$274:$A$274)),"")</f>
        <v/>
      </c>
      <c r="B339" s="445" t="str">
        <f t="array" ref="B339">IFERROR(INDEX($A$171:$B$270,MATCH(LARGE(($B$171:$B$270=B$273)*1/ROW($A$171:$A$270),ROWS($A$274:$A339)),1/ROW($A$171:$A$270),0),COLUMNS($A$274:$A$274)),"")</f>
        <v/>
      </c>
      <c r="C339" s="444" t="str">
        <f t="array" ref="C339">IFERROR(INDEX($A$171:$B$270,MATCH(LARGE(($B$171:$B$270=C$273)*1/ROW($A$171:$A$270),ROWS($A$274:$A339)),1/ROW($A$171:$A$270),0),COLUMNS($A$274:$A$274)),"")</f>
        <v/>
      </c>
      <c r="D339" s="445" t="str">
        <f t="array" ref="D339">IFERROR(INDEX($A$171:$B$270,MATCH(LARGE(($B$171:$B$270=D$273)*1/ROW($A$171:$A$270),ROWS($A$274:$A339)),1/ROW($A$171:$A$270),0),COLUMNS($A$274:$A$274)),"")</f>
        <v/>
      </c>
      <c r="E339" s="445" t="str">
        <f t="array" ref="E339">IFERROR(INDEX($A$171:$B$270,MATCH(LARGE(($B$171:$B$270=E$273)*1/ROW($A$171:$A$270),ROWS($A$274:$A339)),1/ROW($A$171:$A$270),0),COLUMNS($A$274:$A$274)),"")</f>
        <v/>
      </c>
      <c r="F339" s="445" t="str">
        <f t="array" ref="F339">IFERROR(INDEX($A$171:$B$270,MATCH(LARGE(($B$171:$B$270=F$273)*1/ROW($A$171:$A$270),ROWS($A$274:$A339)),1/ROW($A$171:$A$270),0),COLUMNS($A$274:$A$274)),"")</f>
        <v/>
      </c>
      <c r="G339" s="445" t="str">
        <f t="array" ref="G339">IFERROR(INDEX($A$171:$B$270,MATCH(LARGE(($B$171:$B$270=G$273)*1/ROW($A$171:$A$270),ROWS($A$274:$A339)),1/ROW($A$171:$A$270),0),COLUMNS($A$274:$A$274)),"")</f>
        <v/>
      </c>
      <c r="H339" s="445" t="str">
        <f t="array" ref="H339">IFERROR(INDEX($A$171:$B$270,MATCH(LARGE(($B$171:$B$270=H$273)*1/ROW($A$171:$A$270),ROWS($A$274:$A339)),1/ROW($A$171:$A$270),0),COLUMNS($A$274:$A$274)),"")</f>
        <v/>
      </c>
      <c r="I339" s="445" t="str">
        <f t="array" ref="I339">IFERROR(INDEX($A$171:$B$270,MATCH(LARGE(($B$171:$B$270=I$273)*1/ROW($A$171:$A$270),ROWS($A$274:$A339)),1/ROW($A$171:$A$270),0),COLUMNS($A$274:$A$274)),"")</f>
        <v/>
      </c>
      <c r="J339" s="445" t="str">
        <f t="array" ref="J339">IFERROR(INDEX($A$171:$B$270,MATCH(LARGE(($B$171:$B$270=J$273)*1/ROW($A$171:$A$270),ROWS($A$274:$A339)),1/ROW($A$171:$A$270),0),COLUMNS($A$274:$A$274)),"")</f>
        <v/>
      </c>
      <c r="K339" s="445" t="str">
        <f t="array" ref="K339">IFERROR(INDEX($A$171:$B$270,MATCH(LARGE(($B$171:$B$270=K$273)*1/ROW($A$171:$A$270),ROWS($A$274:$A339)),1/ROW($A$171:$A$270),0),COLUMNS($A$274:$A$274)),"")</f>
        <v/>
      </c>
      <c r="L339" s="445" t="str">
        <f t="array" ref="L339">IFERROR(INDEX($A$171:$B$270,MATCH(LARGE(($B$171:$B$270=L$273)*1/ROW($A$171:$A$270),ROWS($A$274:$A339)),1/ROW($A$171:$A$270),0),COLUMNS($A$274:$A$274)),"")</f>
        <v/>
      </c>
      <c r="M339" s="445" t="str">
        <f t="array" ref="M339">IFERROR(INDEX($A$171:$B$270,MATCH(LARGE(($B$171:$B$270=M$273)*1/ROW($A$171:$A$270),ROWS($A$274:$A339)),1/ROW($A$171:$A$270),0),COLUMNS($A$274:$A$274)),"")</f>
        <v/>
      </c>
      <c r="N339" s="445" t="str">
        <f t="array" ref="N339">IFERROR(INDEX($A$171:$B$270,MATCH(LARGE(($B$171:$B$270=N$273)*1/ROW($A$171:$A$270),ROWS($A$274:$A339)),1/ROW($A$171:$A$270),0),COLUMNS($A$274:$A$274)),"")</f>
        <v/>
      </c>
      <c r="O339" s="445" t="str">
        <f t="array" ref="O339">IFERROR(INDEX($A$171:$B$270,MATCH(LARGE(($B$171:$B$270=O$273)*1/ROW($A$171:$A$270),ROWS($A$274:$A339)),1/ROW($A$171:$A$270),0),COLUMNS($A$274:$A$274)),"")</f>
        <v/>
      </c>
      <c r="P339" s="445" t="str">
        <f t="array" ref="P339">IFERROR(INDEX($A$171:$B$270,MATCH(LARGE(($B$171:$B$270=P$273)*1/ROW($A$171:$A$270),ROWS($A$274:$A339)),1/ROW($A$171:$A$270),0),COLUMNS($A$274:$A$274)),"")</f>
        <v/>
      </c>
      <c r="Q339" s="445" t="str">
        <f t="array" ref="Q339">IFERROR(INDEX($A$171:$B$270,MATCH(LARGE(($B$171:$B$270=Q$273)*1/ROW($A$171:$A$270),ROWS($A$274:$A339)),1/ROW($A$171:$A$270),0),COLUMNS($A$274:$A$274)),"")</f>
        <v/>
      </c>
      <c r="R339" s="445" t="str">
        <f t="array" ref="R339">IFERROR(INDEX($A$171:$B$270,MATCH(LARGE(($B$171:$B$270=R$273)*1/ROW($A$171:$A$270),ROWS($A$274:$A339)),1/ROW($A$171:$A$270),0),COLUMNS($A$274:$A$274)),"")</f>
        <v/>
      </c>
      <c r="S339" s="445" t="str">
        <f t="array" ref="S339">IFERROR(INDEX($A$171:$B$270,MATCH(LARGE(($B$171:$B$270=S$273)*1/ROW($A$171:$A$270),ROWS($A$274:$A339)),1/ROW($A$171:$A$270),0),COLUMNS($A$274:$A$274)),"")</f>
        <v/>
      </c>
      <c r="T339" s="445" t="str">
        <f t="array" ref="T339">IFERROR(INDEX($A$171:$B$270,MATCH(LARGE(($B$171:$B$270=T$273)*1/ROW($A$171:$A$270),ROWS($A$274:$A339)),1/ROW($A$171:$A$270),0),COLUMNS($A$274:$A$274)),"")</f>
        <v/>
      </c>
      <c r="U339" s="445" t="str">
        <f t="array" ref="U339">IFERROR(INDEX($A$171:$B$270,MATCH(LARGE(($B$171:$B$270=U$273)*1/ROW($A$171:$A$270),ROWS($A$274:$A339)),1/ROW($A$171:$A$270),0),COLUMNS($A$274:$A$274)),"")</f>
        <v/>
      </c>
      <c r="V339" s="453" t="str">
        <f t="array" ref="V339">IFERROR(INDEX($A$171:$B$270,MATCH(LARGE(($B$171:$B$270=V$273)*1/ROW($A$171:$A$270),ROWS($A$274:$A339)),1/ROW($A$171:$A$270),0),COLUMNS($A$274:$A$274)),"")</f>
        <v/>
      </c>
      <c r="W339" s="445" t="str">
        <f t="array" ref="W339">IFERROR(INDEX($A$171:$B$270,MATCH(LARGE(($B$171:$B$270=W$273)*1/ROW($A$171:$A$270),ROWS($A$274:$A339)),1/ROW($A$171:$A$270),0),COLUMNS($A$274:$A$274)),"")</f>
        <v/>
      </c>
      <c r="X339" s="445" t="str">
        <f t="array" ref="X339">IFERROR(INDEX($A$171:$B$270,MATCH(LARGE(($B$171:$B$270=X$273)*1/ROW($A$171:$A$270),ROWS($A$274:$A339)),1/ROW($A$171:$A$270),0),COLUMNS($A$274:$A$274)),"")</f>
        <v/>
      </c>
      <c r="Y339" s="445" t="str">
        <f t="array" ref="Y339">IFERROR(INDEX($A$171:$B$270,MATCH(LARGE(($B$171:$B$270=Y$273)*1/ROW($A$171:$A$270),ROWS($A$274:$A339)),1/ROW($A$171:$A$270),0),COLUMNS($A$274:$A$274)),"")</f>
        <v/>
      </c>
      <c r="Z339" s="445" t="str">
        <f t="array" ref="Z339">IFERROR(INDEX($A$171:$B$270,MATCH(LARGE(($B$171:$B$270=Z$273)*1/ROW($A$171:$A$270),ROWS($A$274:$A339)),1/ROW($A$171:$A$270),0),COLUMNS($A$274:$A$274)),"")</f>
        <v/>
      </c>
      <c r="AA339" s="445" t="str">
        <f t="array" ref="AA339">IFERROR(INDEX($A$171:$B$270,MATCH(LARGE(($B$171:$B$270=AA$273)*1/ROW($A$171:$A$270),ROWS($A$274:$A339)),1/ROW($A$171:$A$270),0),COLUMNS($A$274:$A$274)),"")</f>
        <v/>
      </c>
      <c r="AB339" s="445" t="str">
        <f t="array" ref="AB339">IFERROR(INDEX($A$171:$B$270,MATCH(LARGE(($B$171:$B$270=AB$273)*1/ROW($A$171:$A$270),ROWS($A$274:$A339)),1/ROW($A$171:$A$270),0),COLUMNS($A$274:$A$274)),"")</f>
        <v/>
      </c>
      <c r="AC339" s="445" t="str">
        <f t="array" ref="AC339">IFERROR(INDEX($A$171:$B$270,MATCH(LARGE(($B$171:$B$270=AC$273)*1/ROW($A$171:$A$270),ROWS($A$274:$A339)),1/ROW($A$171:$A$270),0),COLUMNS($A$274:$A$274)),"")</f>
        <v/>
      </c>
      <c r="AD339" s="445" t="str">
        <f t="array" ref="AD339">IFERROR(INDEX($A$171:$B$270,MATCH(LARGE(($B$171:$B$270=AD$273)*1/ROW($A$171:$A$270),ROWS($A$274:$A339)),1/ROW($A$171:$A$270),0),COLUMNS($A$274:$A$274)),"")</f>
        <v/>
      </c>
      <c r="AE339" s="445" t="str">
        <f t="array" ref="AE339">IFERROR(INDEX($A$171:$B$270,MATCH(LARGE(($B$171:$B$270=AE$273)*1/ROW($A$171:$A$270),ROWS($A$274:$A339)),1/ROW($A$171:$A$270),0),COLUMNS($A$274:$A$274)),"")</f>
        <v/>
      </c>
      <c r="AF339" s="445" t="str">
        <f t="array" ref="AF339">IFERROR(INDEX($A$171:$B$270,MATCH(LARGE(($B$171:$B$270=AF$273)*1/ROW($A$171:$A$270),ROWS($A$274:$A339)),1/ROW($A$171:$A$270),0),COLUMNS($A$274:$A$274)),"")</f>
        <v/>
      </c>
      <c r="AG339" s="454" t="str">
        <f t="array" ref="AG339">IFERROR(INDEX($A$171:$B$270,MATCH(LARGE(($B$171:$B$270=AG$273)*1/ROW($A$171:$A$270),ROWS($A$274:$A339)),1/ROW($A$171:$A$270),0),COLUMNS($A$274:$A$274)),"")</f>
        <v/>
      </c>
      <c r="AH339" s="445" t="str">
        <f t="array" ref="AH339">IFERROR(INDEX($A$171:$F$270,MATCH(LARGE(($D$171:$D$270=AH$273)*1/ROW($A$171:$A$270),ROWS($A$274:$A339)),1/ROW($A$171:$A$270),0),COLUMNS($A$274:$A$274)),"")</f>
        <v/>
      </c>
      <c r="AI339" s="445" t="str">
        <f t="array" ref="AI339">IFERROR(INDEX($A$171:$F$270,MATCH(LARGE(($D$171:$D$270=AI$273)*1/ROW($A$171:$A$270),ROWS($A$274:$A339)),1/ROW($A$171:$A$270),0),COLUMNS($A$274:$A$274)),"")</f>
        <v/>
      </c>
      <c r="AJ339" s="445" t="str">
        <f t="array" ref="AJ339">IFERROR(INDEX($A$171:$F$270,MATCH(LARGE(($D$171:$D$270=AJ$273)*1/ROW($A$171:$A$270),ROWS($A$274:$A339)),1/ROW($A$171:$A$270),0),COLUMNS($A$274:$A$274)),"")</f>
        <v/>
      </c>
      <c r="AK339" s="445" t="str">
        <f t="array" ref="AK339">IFERROR(INDEX($A$171:$F$270,MATCH(LARGE(($E$171:$E$270=AK$273)*1/ROW($A$171:$A$270),ROWS($A$274:$A339)),1/ROW($A$171:$A$270),0),COLUMNS($A$274:$A$274)),"")</f>
        <v/>
      </c>
      <c r="AL339" s="445" t="str">
        <f t="array" ref="AL339">IFERROR(INDEX($A$171:$F$270,MATCH(LARGE(($E$171:$E$270=AL$273)*1/ROW($A$171:$A$270),ROWS($A$274:$A339)),1/ROW($A$171:$A$270),0),COLUMNS($A$274:$A$274)),"")</f>
        <v/>
      </c>
      <c r="AM339" s="445" t="str">
        <f t="array" ref="AM339">IFERROR(INDEX($A$171:$F$270,MATCH(LARGE(($E$171:$E$270=AM$273)*1/ROW($A$171:$A$270),ROWS($A$274:$A339)),1/ROW($A$171:$A$270),0),COLUMNS($A$274:$A$274)),"")</f>
        <v/>
      </c>
      <c r="AN339" s="445" t="str">
        <f t="array" ref="AN339">IFERROR(INDEX($A$171:$F$270,MATCH(LARGE(($F$171:$F$270=AN$273)*1/ROW($A$171:$A$270),ROWS($A$274:$A339)),1/ROW($A$171:$A$270),0),COLUMNS($A$274:$A$274)),"")</f>
        <v/>
      </c>
      <c r="AO339" s="445" t="str">
        <f t="array" ref="AO339">IFERROR(INDEX($A$171:$F$270,MATCH(LARGE(($F$171:$F$270=AO$273)*1/ROW($A$171:$A$270),ROWS($A$274:$A339)),1/ROW($A$171:$A$270),0),COLUMNS($A$274:$A$274)),"")</f>
        <v/>
      </c>
      <c r="AP339" s="445" t="str">
        <f t="array" ref="AP339">IFERROR(INDEX($A$171:$F$270,MATCH(LARGE(($F$171:$F$270=AP$273)*1/ROW($A$171:$A$270),ROWS($A$274:$A339)),1/ROW($A$171:$A$270),0),COLUMNS($A$274:$A$274)),"")</f>
        <v/>
      </c>
      <c r="AQ339" s="445" t="str">
        <f t="array" ref="AQ339">IFERROR(INDEX($A$171:$F$270,MATCH(LARGE(($F$171:$F$270=AQ$273)*1/ROW($A$171:$A$270),ROWS($A$274:$A339)),1/ROW($A$171:$A$270),0),COLUMNS($A$274:$A$274)),"")</f>
        <v/>
      </c>
      <c r="AR339" s="445" t="str">
        <f t="array" ref="AR339">IFERROR(INDEX($A$171:$B$270,MATCH(LARGE(($B$171:$B$270=AR$273)*1/ROW($A$171:$A$270),ROWS($A$274:$A339)),1/ROW($A$171:$A$270),0),COLUMNS($A$274:$A$274)),"")</f>
        <v/>
      </c>
      <c r="AS339" s="445" t="str">
        <f t="shared" ref="AS339:AS373" si="97">IF(G236="","",A236)</f>
        <v/>
      </c>
      <c r="AT339" s="445" t="str">
        <f t="shared" ref="AT339:AT373" si="98">IF(H236="","","　"&amp;A236)</f>
        <v/>
      </c>
      <c r="AU339" s="445" t="str">
        <f t="shared" ref="AU339:AU373" si="99">IF(LEN(TRIM(W134))=0,"",A236)</f>
        <v/>
      </c>
      <c r="BE339" s="435"/>
      <c r="BK339" s="50"/>
      <c r="BM339" s="118"/>
      <c r="EE339" s="435"/>
    </row>
    <row r="340" spans="1:135" hidden="1">
      <c r="A340" s="445" t="str">
        <f t="array" ref="A340">IFERROR(INDEX($A$171:$B$270,MATCH(LARGE(($B$171:$B$270=A$273)*1/ROW($A$171:$A$270),ROWS($A$274:$A340)),1/ROW($A$171:$A$270),0),COLUMNS($A$274:$A$274)),"")</f>
        <v/>
      </c>
      <c r="B340" s="445" t="str">
        <f t="array" ref="B340">IFERROR(INDEX($A$171:$B$270,MATCH(LARGE(($B$171:$B$270=B$273)*1/ROW($A$171:$A$270),ROWS($A$274:$A340)),1/ROW($A$171:$A$270),0),COLUMNS($A$274:$A$274)),"")</f>
        <v/>
      </c>
      <c r="C340" s="444" t="str">
        <f t="array" ref="C340">IFERROR(INDEX($A$171:$B$270,MATCH(LARGE(($B$171:$B$270=C$273)*1/ROW($A$171:$A$270),ROWS($A$274:$A340)),1/ROW($A$171:$A$270),0),COLUMNS($A$274:$A$274)),"")</f>
        <v/>
      </c>
      <c r="D340" s="445" t="str">
        <f t="array" ref="D340">IFERROR(INDEX($A$171:$B$270,MATCH(LARGE(($B$171:$B$270=D$273)*1/ROW($A$171:$A$270),ROWS($A$274:$A340)),1/ROW($A$171:$A$270),0),COLUMNS($A$274:$A$274)),"")</f>
        <v/>
      </c>
      <c r="E340" s="445" t="str">
        <f t="array" ref="E340">IFERROR(INDEX($A$171:$B$270,MATCH(LARGE(($B$171:$B$270=E$273)*1/ROW($A$171:$A$270),ROWS($A$274:$A340)),1/ROW($A$171:$A$270),0),COLUMNS($A$274:$A$274)),"")</f>
        <v/>
      </c>
      <c r="F340" s="445" t="str">
        <f t="array" ref="F340">IFERROR(INDEX($A$171:$B$270,MATCH(LARGE(($B$171:$B$270=F$273)*1/ROW($A$171:$A$270),ROWS($A$274:$A340)),1/ROW($A$171:$A$270),0),COLUMNS($A$274:$A$274)),"")</f>
        <v/>
      </c>
      <c r="G340" s="445" t="str">
        <f t="array" ref="G340">IFERROR(INDEX($A$171:$B$270,MATCH(LARGE(($B$171:$B$270=G$273)*1/ROW($A$171:$A$270),ROWS($A$274:$A340)),1/ROW($A$171:$A$270),0),COLUMNS($A$274:$A$274)),"")</f>
        <v/>
      </c>
      <c r="H340" s="445" t="str">
        <f t="array" ref="H340">IFERROR(INDEX($A$171:$B$270,MATCH(LARGE(($B$171:$B$270=H$273)*1/ROW($A$171:$A$270),ROWS($A$274:$A340)),1/ROW($A$171:$A$270),0),COLUMNS($A$274:$A$274)),"")</f>
        <v/>
      </c>
      <c r="I340" s="445" t="str">
        <f t="array" ref="I340">IFERROR(INDEX($A$171:$B$270,MATCH(LARGE(($B$171:$B$270=I$273)*1/ROW($A$171:$A$270),ROWS($A$274:$A340)),1/ROW($A$171:$A$270),0),COLUMNS($A$274:$A$274)),"")</f>
        <v/>
      </c>
      <c r="J340" s="445" t="str">
        <f t="array" ref="J340">IFERROR(INDEX($A$171:$B$270,MATCH(LARGE(($B$171:$B$270=J$273)*1/ROW($A$171:$A$270),ROWS($A$274:$A340)),1/ROW($A$171:$A$270),0),COLUMNS($A$274:$A$274)),"")</f>
        <v/>
      </c>
      <c r="K340" s="445" t="str">
        <f t="array" ref="K340">IFERROR(INDEX($A$171:$B$270,MATCH(LARGE(($B$171:$B$270=K$273)*1/ROW($A$171:$A$270),ROWS($A$274:$A340)),1/ROW($A$171:$A$270),0),COLUMNS($A$274:$A$274)),"")</f>
        <v/>
      </c>
      <c r="L340" s="445" t="str">
        <f t="array" ref="L340">IFERROR(INDEX($A$171:$B$270,MATCH(LARGE(($B$171:$B$270=L$273)*1/ROW($A$171:$A$270),ROWS($A$274:$A340)),1/ROW($A$171:$A$270),0),COLUMNS($A$274:$A$274)),"")</f>
        <v/>
      </c>
      <c r="M340" s="445" t="str">
        <f t="array" ref="M340">IFERROR(INDEX($A$171:$B$270,MATCH(LARGE(($B$171:$B$270=M$273)*1/ROW($A$171:$A$270),ROWS($A$274:$A340)),1/ROW($A$171:$A$270),0),COLUMNS($A$274:$A$274)),"")</f>
        <v/>
      </c>
      <c r="N340" s="445" t="str">
        <f t="array" ref="N340">IFERROR(INDEX($A$171:$B$270,MATCH(LARGE(($B$171:$B$270=N$273)*1/ROW($A$171:$A$270),ROWS($A$274:$A340)),1/ROW($A$171:$A$270),0),COLUMNS($A$274:$A$274)),"")</f>
        <v/>
      </c>
      <c r="O340" s="445" t="str">
        <f t="array" ref="O340">IFERROR(INDEX($A$171:$B$270,MATCH(LARGE(($B$171:$B$270=O$273)*1/ROW($A$171:$A$270),ROWS($A$274:$A340)),1/ROW($A$171:$A$270),0),COLUMNS($A$274:$A$274)),"")</f>
        <v/>
      </c>
      <c r="P340" s="445" t="str">
        <f t="array" ref="P340">IFERROR(INDEX($A$171:$B$270,MATCH(LARGE(($B$171:$B$270=P$273)*1/ROW($A$171:$A$270),ROWS($A$274:$A340)),1/ROW($A$171:$A$270),0),COLUMNS($A$274:$A$274)),"")</f>
        <v/>
      </c>
      <c r="Q340" s="445" t="str">
        <f t="array" ref="Q340">IFERROR(INDEX($A$171:$B$270,MATCH(LARGE(($B$171:$B$270=Q$273)*1/ROW($A$171:$A$270),ROWS($A$274:$A340)),1/ROW($A$171:$A$270),0),COLUMNS($A$274:$A$274)),"")</f>
        <v/>
      </c>
      <c r="R340" s="445" t="str">
        <f t="array" ref="R340">IFERROR(INDEX($A$171:$B$270,MATCH(LARGE(($B$171:$B$270=R$273)*1/ROW($A$171:$A$270),ROWS($A$274:$A340)),1/ROW($A$171:$A$270),0),COLUMNS($A$274:$A$274)),"")</f>
        <v/>
      </c>
      <c r="S340" s="445" t="str">
        <f t="array" ref="S340">IFERROR(INDEX($A$171:$B$270,MATCH(LARGE(($B$171:$B$270=S$273)*1/ROW($A$171:$A$270),ROWS($A$274:$A340)),1/ROW($A$171:$A$270),0),COLUMNS($A$274:$A$274)),"")</f>
        <v/>
      </c>
      <c r="T340" s="445" t="str">
        <f t="array" ref="T340">IFERROR(INDEX($A$171:$B$270,MATCH(LARGE(($B$171:$B$270=T$273)*1/ROW($A$171:$A$270),ROWS($A$274:$A340)),1/ROW($A$171:$A$270),0),COLUMNS($A$274:$A$274)),"")</f>
        <v/>
      </c>
      <c r="U340" s="445" t="str">
        <f t="array" ref="U340">IFERROR(INDEX($A$171:$B$270,MATCH(LARGE(($B$171:$B$270=U$273)*1/ROW($A$171:$A$270),ROWS($A$274:$A340)),1/ROW($A$171:$A$270),0),COLUMNS($A$274:$A$274)),"")</f>
        <v/>
      </c>
      <c r="V340" s="453" t="str">
        <f t="array" ref="V340">IFERROR(INDEX($A$171:$B$270,MATCH(LARGE(($B$171:$B$270=V$273)*1/ROW($A$171:$A$270),ROWS($A$274:$A340)),1/ROW($A$171:$A$270),0),COLUMNS($A$274:$A$274)),"")</f>
        <v/>
      </c>
      <c r="W340" s="445" t="str">
        <f t="array" ref="W340">IFERROR(INDEX($A$171:$B$270,MATCH(LARGE(($B$171:$B$270=W$273)*1/ROW($A$171:$A$270),ROWS($A$274:$A340)),1/ROW($A$171:$A$270),0),COLUMNS($A$274:$A$274)),"")</f>
        <v/>
      </c>
      <c r="X340" s="445" t="str">
        <f t="array" ref="X340">IFERROR(INDEX($A$171:$B$270,MATCH(LARGE(($B$171:$B$270=X$273)*1/ROW($A$171:$A$270),ROWS($A$274:$A340)),1/ROW($A$171:$A$270),0),COLUMNS($A$274:$A$274)),"")</f>
        <v/>
      </c>
      <c r="Y340" s="445" t="str">
        <f t="array" ref="Y340">IFERROR(INDEX($A$171:$B$270,MATCH(LARGE(($B$171:$B$270=Y$273)*1/ROW($A$171:$A$270),ROWS($A$274:$A340)),1/ROW($A$171:$A$270),0),COLUMNS($A$274:$A$274)),"")</f>
        <v/>
      </c>
      <c r="Z340" s="445" t="str">
        <f t="array" ref="Z340">IFERROR(INDEX($A$171:$B$270,MATCH(LARGE(($B$171:$B$270=Z$273)*1/ROW($A$171:$A$270),ROWS($A$274:$A340)),1/ROW($A$171:$A$270),0),COLUMNS($A$274:$A$274)),"")</f>
        <v/>
      </c>
      <c r="AA340" s="445" t="str">
        <f t="array" ref="AA340">IFERROR(INDEX($A$171:$B$270,MATCH(LARGE(($B$171:$B$270=AA$273)*1/ROW($A$171:$A$270),ROWS($A$274:$A340)),1/ROW($A$171:$A$270),0),COLUMNS($A$274:$A$274)),"")</f>
        <v/>
      </c>
      <c r="AB340" s="445" t="str">
        <f t="array" ref="AB340">IFERROR(INDEX($A$171:$B$270,MATCH(LARGE(($B$171:$B$270=AB$273)*1/ROW($A$171:$A$270),ROWS($A$274:$A340)),1/ROW($A$171:$A$270),0),COLUMNS($A$274:$A$274)),"")</f>
        <v/>
      </c>
      <c r="AC340" s="445" t="str">
        <f t="array" ref="AC340">IFERROR(INDEX($A$171:$B$270,MATCH(LARGE(($B$171:$B$270=AC$273)*1/ROW($A$171:$A$270),ROWS($A$274:$A340)),1/ROW($A$171:$A$270),0),COLUMNS($A$274:$A$274)),"")</f>
        <v/>
      </c>
      <c r="AD340" s="445" t="str">
        <f t="array" ref="AD340">IFERROR(INDEX($A$171:$B$270,MATCH(LARGE(($B$171:$B$270=AD$273)*1/ROW($A$171:$A$270),ROWS($A$274:$A340)),1/ROW($A$171:$A$270),0),COLUMNS($A$274:$A$274)),"")</f>
        <v/>
      </c>
      <c r="AE340" s="445" t="str">
        <f t="array" ref="AE340">IFERROR(INDEX($A$171:$B$270,MATCH(LARGE(($B$171:$B$270=AE$273)*1/ROW($A$171:$A$270),ROWS($A$274:$A340)),1/ROW($A$171:$A$270),0),COLUMNS($A$274:$A$274)),"")</f>
        <v/>
      </c>
      <c r="AF340" s="445" t="str">
        <f t="array" ref="AF340">IFERROR(INDEX($A$171:$B$270,MATCH(LARGE(($B$171:$B$270=AF$273)*1/ROW($A$171:$A$270),ROWS($A$274:$A340)),1/ROW($A$171:$A$270),0),COLUMNS($A$274:$A$274)),"")</f>
        <v/>
      </c>
      <c r="AG340" s="454" t="str">
        <f t="array" ref="AG340">IFERROR(INDEX($A$171:$B$270,MATCH(LARGE(($B$171:$B$270=AG$273)*1/ROW($A$171:$A$270),ROWS($A$274:$A340)),1/ROW($A$171:$A$270),0),COLUMNS($A$274:$A$274)),"")</f>
        <v/>
      </c>
      <c r="AH340" s="445" t="str">
        <f t="array" ref="AH340">IFERROR(INDEX($A$171:$F$270,MATCH(LARGE(($D$171:$D$270=AH$273)*1/ROW($A$171:$A$270),ROWS($A$274:$A340)),1/ROW($A$171:$A$270),0),COLUMNS($A$274:$A$274)),"")</f>
        <v/>
      </c>
      <c r="AI340" s="445" t="str">
        <f t="array" ref="AI340">IFERROR(INDEX($A$171:$F$270,MATCH(LARGE(($D$171:$D$270=AI$273)*1/ROW($A$171:$A$270),ROWS($A$274:$A340)),1/ROW($A$171:$A$270),0),COLUMNS($A$274:$A$274)),"")</f>
        <v/>
      </c>
      <c r="AJ340" s="445" t="str">
        <f t="array" ref="AJ340">IFERROR(INDEX($A$171:$F$270,MATCH(LARGE(($D$171:$D$270=AJ$273)*1/ROW($A$171:$A$270),ROWS($A$274:$A340)),1/ROW($A$171:$A$270),0),COLUMNS($A$274:$A$274)),"")</f>
        <v/>
      </c>
      <c r="AK340" s="445" t="str">
        <f t="array" ref="AK340">IFERROR(INDEX($A$171:$F$270,MATCH(LARGE(($E$171:$E$270=AK$273)*1/ROW($A$171:$A$270),ROWS($A$274:$A340)),1/ROW($A$171:$A$270),0),COLUMNS($A$274:$A$274)),"")</f>
        <v/>
      </c>
      <c r="AL340" s="445" t="str">
        <f t="array" ref="AL340">IFERROR(INDEX($A$171:$F$270,MATCH(LARGE(($E$171:$E$270=AL$273)*1/ROW($A$171:$A$270),ROWS($A$274:$A340)),1/ROW($A$171:$A$270),0),COLUMNS($A$274:$A$274)),"")</f>
        <v/>
      </c>
      <c r="AM340" s="445" t="str">
        <f t="array" ref="AM340">IFERROR(INDEX($A$171:$F$270,MATCH(LARGE(($E$171:$E$270=AM$273)*1/ROW($A$171:$A$270),ROWS($A$274:$A340)),1/ROW($A$171:$A$270),0),COLUMNS($A$274:$A$274)),"")</f>
        <v/>
      </c>
      <c r="AN340" s="445" t="str">
        <f t="array" ref="AN340">IFERROR(INDEX($A$171:$F$270,MATCH(LARGE(($F$171:$F$270=AN$273)*1/ROW($A$171:$A$270),ROWS($A$274:$A340)),1/ROW($A$171:$A$270),0),COLUMNS($A$274:$A$274)),"")</f>
        <v/>
      </c>
      <c r="AO340" s="445" t="str">
        <f t="array" ref="AO340">IFERROR(INDEX($A$171:$F$270,MATCH(LARGE(($F$171:$F$270=AO$273)*1/ROW($A$171:$A$270),ROWS($A$274:$A340)),1/ROW($A$171:$A$270),0),COLUMNS($A$274:$A$274)),"")</f>
        <v/>
      </c>
      <c r="AP340" s="445" t="str">
        <f t="array" ref="AP340">IFERROR(INDEX($A$171:$F$270,MATCH(LARGE(($F$171:$F$270=AP$273)*1/ROW($A$171:$A$270),ROWS($A$274:$A340)),1/ROW($A$171:$A$270),0),COLUMNS($A$274:$A$274)),"")</f>
        <v/>
      </c>
      <c r="AQ340" s="445" t="str">
        <f t="array" ref="AQ340">IFERROR(INDEX($A$171:$F$270,MATCH(LARGE(($F$171:$F$270=AQ$273)*1/ROW($A$171:$A$270),ROWS($A$274:$A340)),1/ROW($A$171:$A$270),0),COLUMNS($A$274:$A$274)),"")</f>
        <v/>
      </c>
      <c r="AR340" s="445" t="str">
        <f t="array" ref="AR340">IFERROR(INDEX($A$171:$B$270,MATCH(LARGE(($B$171:$B$270=AR$273)*1/ROW($A$171:$A$270),ROWS($A$274:$A340)),1/ROW($A$171:$A$270),0),COLUMNS($A$274:$A$274)),"")</f>
        <v/>
      </c>
      <c r="AS340" s="445" t="str">
        <f t="shared" si="97"/>
        <v/>
      </c>
      <c r="AT340" s="445" t="str">
        <f t="shared" si="98"/>
        <v/>
      </c>
      <c r="AU340" s="445" t="str">
        <f t="shared" si="99"/>
        <v/>
      </c>
      <c r="BE340" s="435"/>
      <c r="BK340" s="50"/>
      <c r="BM340" s="118"/>
      <c r="EE340" s="435"/>
    </row>
    <row r="341" spans="1:135" hidden="1">
      <c r="A341" s="445" t="str">
        <f t="array" ref="A341">IFERROR(INDEX($A$171:$B$270,MATCH(LARGE(($B$171:$B$270=A$273)*1/ROW($A$171:$A$270),ROWS($A$274:$A341)),1/ROW($A$171:$A$270),0),COLUMNS($A$274:$A$274)),"")</f>
        <v/>
      </c>
      <c r="B341" s="445" t="str">
        <f t="array" ref="B341">IFERROR(INDEX($A$171:$B$270,MATCH(LARGE(($B$171:$B$270=B$273)*1/ROW($A$171:$A$270),ROWS($A$274:$A341)),1/ROW($A$171:$A$270),0),COLUMNS($A$274:$A$274)),"")</f>
        <v/>
      </c>
      <c r="C341" s="444" t="str">
        <f t="array" ref="C341">IFERROR(INDEX($A$171:$B$270,MATCH(LARGE(($B$171:$B$270=C$273)*1/ROW($A$171:$A$270),ROWS($A$274:$A341)),1/ROW($A$171:$A$270),0),COLUMNS($A$274:$A$274)),"")</f>
        <v/>
      </c>
      <c r="D341" s="445" t="str">
        <f t="array" ref="D341">IFERROR(INDEX($A$171:$B$270,MATCH(LARGE(($B$171:$B$270=D$273)*1/ROW($A$171:$A$270),ROWS($A$274:$A341)),1/ROW($A$171:$A$270),0),COLUMNS($A$274:$A$274)),"")</f>
        <v/>
      </c>
      <c r="E341" s="445" t="str">
        <f t="array" ref="E341">IFERROR(INDEX($A$171:$B$270,MATCH(LARGE(($B$171:$B$270=E$273)*1/ROW($A$171:$A$270),ROWS($A$274:$A341)),1/ROW($A$171:$A$270),0),COLUMNS($A$274:$A$274)),"")</f>
        <v/>
      </c>
      <c r="F341" s="445" t="str">
        <f t="array" ref="F341">IFERROR(INDEX($A$171:$B$270,MATCH(LARGE(($B$171:$B$270=F$273)*1/ROW($A$171:$A$270),ROWS($A$274:$A341)),1/ROW($A$171:$A$270),0),COLUMNS($A$274:$A$274)),"")</f>
        <v/>
      </c>
      <c r="G341" s="445" t="str">
        <f t="array" ref="G341">IFERROR(INDEX($A$171:$B$270,MATCH(LARGE(($B$171:$B$270=G$273)*1/ROW($A$171:$A$270),ROWS($A$274:$A341)),1/ROW($A$171:$A$270),0),COLUMNS($A$274:$A$274)),"")</f>
        <v/>
      </c>
      <c r="H341" s="445" t="str">
        <f t="array" ref="H341">IFERROR(INDEX($A$171:$B$270,MATCH(LARGE(($B$171:$B$270=H$273)*1/ROW($A$171:$A$270),ROWS($A$274:$A341)),1/ROW($A$171:$A$270),0),COLUMNS($A$274:$A$274)),"")</f>
        <v/>
      </c>
      <c r="I341" s="445" t="str">
        <f t="array" ref="I341">IFERROR(INDEX($A$171:$B$270,MATCH(LARGE(($B$171:$B$270=I$273)*1/ROW($A$171:$A$270),ROWS($A$274:$A341)),1/ROW($A$171:$A$270),0),COLUMNS($A$274:$A$274)),"")</f>
        <v/>
      </c>
      <c r="J341" s="445" t="str">
        <f t="array" ref="J341">IFERROR(INDEX($A$171:$B$270,MATCH(LARGE(($B$171:$B$270=J$273)*1/ROW($A$171:$A$270),ROWS($A$274:$A341)),1/ROW($A$171:$A$270),0),COLUMNS($A$274:$A$274)),"")</f>
        <v/>
      </c>
      <c r="K341" s="445" t="str">
        <f t="array" ref="K341">IFERROR(INDEX($A$171:$B$270,MATCH(LARGE(($B$171:$B$270=K$273)*1/ROW($A$171:$A$270),ROWS($A$274:$A341)),1/ROW($A$171:$A$270),0),COLUMNS($A$274:$A$274)),"")</f>
        <v/>
      </c>
      <c r="L341" s="445" t="str">
        <f t="array" ref="L341">IFERROR(INDEX($A$171:$B$270,MATCH(LARGE(($B$171:$B$270=L$273)*1/ROW($A$171:$A$270),ROWS($A$274:$A341)),1/ROW($A$171:$A$270),0),COLUMNS($A$274:$A$274)),"")</f>
        <v/>
      </c>
      <c r="M341" s="445" t="str">
        <f t="array" ref="M341">IFERROR(INDEX($A$171:$B$270,MATCH(LARGE(($B$171:$B$270=M$273)*1/ROW($A$171:$A$270),ROWS($A$274:$A341)),1/ROW($A$171:$A$270),0),COLUMNS($A$274:$A$274)),"")</f>
        <v/>
      </c>
      <c r="N341" s="445" t="str">
        <f t="array" ref="N341">IFERROR(INDEX($A$171:$B$270,MATCH(LARGE(($B$171:$B$270=N$273)*1/ROW($A$171:$A$270),ROWS($A$274:$A341)),1/ROW($A$171:$A$270),0),COLUMNS($A$274:$A$274)),"")</f>
        <v/>
      </c>
      <c r="O341" s="445" t="str">
        <f t="array" ref="O341">IFERROR(INDEX($A$171:$B$270,MATCH(LARGE(($B$171:$B$270=O$273)*1/ROW($A$171:$A$270),ROWS($A$274:$A341)),1/ROW($A$171:$A$270),0),COLUMNS($A$274:$A$274)),"")</f>
        <v/>
      </c>
      <c r="P341" s="445" t="str">
        <f t="array" ref="P341">IFERROR(INDEX($A$171:$B$270,MATCH(LARGE(($B$171:$B$270=P$273)*1/ROW($A$171:$A$270),ROWS($A$274:$A341)),1/ROW($A$171:$A$270),0),COLUMNS($A$274:$A$274)),"")</f>
        <v/>
      </c>
      <c r="Q341" s="445" t="str">
        <f t="array" ref="Q341">IFERROR(INDEX($A$171:$B$270,MATCH(LARGE(($B$171:$B$270=Q$273)*1/ROW($A$171:$A$270),ROWS($A$274:$A341)),1/ROW($A$171:$A$270),0),COLUMNS($A$274:$A$274)),"")</f>
        <v/>
      </c>
      <c r="R341" s="445" t="str">
        <f t="array" ref="R341">IFERROR(INDEX($A$171:$B$270,MATCH(LARGE(($B$171:$B$270=R$273)*1/ROW($A$171:$A$270),ROWS($A$274:$A341)),1/ROW($A$171:$A$270),0),COLUMNS($A$274:$A$274)),"")</f>
        <v/>
      </c>
      <c r="S341" s="445" t="str">
        <f t="array" ref="S341">IFERROR(INDEX($A$171:$B$270,MATCH(LARGE(($B$171:$B$270=S$273)*1/ROW($A$171:$A$270),ROWS($A$274:$A341)),1/ROW($A$171:$A$270),0),COLUMNS($A$274:$A$274)),"")</f>
        <v/>
      </c>
      <c r="T341" s="445" t="str">
        <f t="array" ref="T341">IFERROR(INDEX($A$171:$B$270,MATCH(LARGE(($B$171:$B$270=T$273)*1/ROW($A$171:$A$270),ROWS($A$274:$A341)),1/ROW($A$171:$A$270),0),COLUMNS($A$274:$A$274)),"")</f>
        <v/>
      </c>
      <c r="U341" s="445" t="str">
        <f t="array" ref="U341">IFERROR(INDEX($A$171:$B$270,MATCH(LARGE(($B$171:$B$270=U$273)*1/ROW($A$171:$A$270),ROWS($A$274:$A341)),1/ROW($A$171:$A$270),0),COLUMNS($A$274:$A$274)),"")</f>
        <v/>
      </c>
      <c r="V341" s="453" t="str">
        <f t="array" ref="V341">IFERROR(INDEX($A$171:$B$270,MATCH(LARGE(($B$171:$B$270=V$273)*1/ROW($A$171:$A$270),ROWS($A$274:$A341)),1/ROW($A$171:$A$270),0),COLUMNS($A$274:$A$274)),"")</f>
        <v/>
      </c>
      <c r="W341" s="445" t="str">
        <f t="array" ref="W341">IFERROR(INDEX($A$171:$B$270,MATCH(LARGE(($B$171:$B$270=W$273)*1/ROW($A$171:$A$270),ROWS($A$274:$A341)),1/ROW($A$171:$A$270),0),COLUMNS($A$274:$A$274)),"")</f>
        <v/>
      </c>
      <c r="X341" s="445" t="str">
        <f t="array" ref="X341">IFERROR(INDEX($A$171:$B$270,MATCH(LARGE(($B$171:$B$270=X$273)*1/ROW($A$171:$A$270),ROWS($A$274:$A341)),1/ROW($A$171:$A$270),0),COLUMNS($A$274:$A$274)),"")</f>
        <v/>
      </c>
      <c r="Y341" s="445" t="str">
        <f t="array" ref="Y341">IFERROR(INDEX($A$171:$B$270,MATCH(LARGE(($B$171:$B$270=Y$273)*1/ROW($A$171:$A$270),ROWS($A$274:$A341)),1/ROW($A$171:$A$270),0),COLUMNS($A$274:$A$274)),"")</f>
        <v/>
      </c>
      <c r="Z341" s="445" t="str">
        <f t="array" ref="Z341">IFERROR(INDEX($A$171:$B$270,MATCH(LARGE(($B$171:$B$270=Z$273)*1/ROW($A$171:$A$270),ROWS($A$274:$A341)),1/ROW($A$171:$A$270),0),COLUMNS($A$274:$A$274)),"")</f>
        <v/>
      </c>
      <c r="AA341" s="445" t="str">
        <f t="array" ref="AA341">IFERROR(INDEX($A$171:$B$270,MATCH(LARGE(($B$171:$B$270=AA$273)*1/ROW($A$171:$A$270),ROWS($A$274:$A341)),1/ROW($A$171:$A$270),0),COLUMNS($A$274:$A$274)),"")</f>
        <v/>
      </c>
      <c r="AB341" s="445" t="str">
        <f t="array" ref="AB341">IFERROR(INDEX($A$171:$B$270,MATCH(LARGE(($B$171:$B$270=AB$273)*1/ROW($A$171:$A$270),ROWS($A$274:$A341)),1/ROW($A$171:$A$270),0),COLUMNS($A$274:$A$274)),"")</f>
        <v/>
      </c>
      <c r="AC341" s="445" t="str">
        <f t="array" ref="AC341">IFERROR(INDEX($A$171:$B$270,MATCH(LARGE(($B$171:$B$270=AC$273)*1/ROW($A$171:$A$270),ROWS($A$274:$A341)),1/ROW($A$171:$A$270),0),COLUMNS($A$274:$A$274)),"")</f>
        <v/>
      </c>
      <c r="AD341" s="445" t="str">
        <f t="array" ref="AD341">IFERROR(INDEX($A$171:$B$270,MATCH(LARGE(($B$171:$B$270=AD$273)*1/ROW($A$171:$A$270),ROWS($A$274:$A341)),1/ROW($A$171:$A$270),0),COLUMNS($A$274:$A$274)),"")</f>
        <v/>
      </c>
      <c r="AE341" s="445" t="str">
        <f t="array" ref="AE341">IFERROR(INDEX($A$171:$B$270,MATCH(LARGE(($B$171:$B$270=AE$273)*1/ROW($A$171:$A$270),ROWS($A$274:$A341)),1/ROW($A$171:$A$270),0),COLUMNS($A$274:$A$274)),"")</f>
        <v/>
      </c>
      <c r="AF341" s="445" t="str">
        <f t="array" ref="AF341">IFERROR(INDEX($A$171:$B$270,MATCH(LARGE(($B$171:$B$270=AF$273)*1/ROW($A$171:$A$270),ROWS($A$274:$A341)),1/ROW($A$171:$A$270),0),COLUMNS($A$274:$A$274)),"")</f>
        <v/>
      </c>
      <c r="AG341" s="454" t="str">
        <f t="array" ref="AG341">IFERROR(INDEX($A$171:$B$270,MATCH(LARGE(($B$171:$B$270=AG$273)*1/ROW($A$171:$A$270),ROWS($A$274:$A341)),1/ROW($A$171:$A$270),0),COLUMNS($A$274:$A$274)),"")</f>
        <v/>
      </c>
      <c r="AH341" s="445" t="str">
        <f t="array" ref="AH341">IFERROR(INDEX($A$171:$F$270,MATCH(LARGE(($D$171:$D$270=AH$273)*1/ROW($A$171:$A$270),ROWS($A$274:$A341)),1/ROW($A$171:$A$270),0),COLUMNS($A$274:$A$274)),"")</f>
        <v/>
      </c>
      <c r="AI341" s="445" t="str">
        <f t="array" ref="AI341">IFERROR(INDEX($A$171:$F$270,MATCH(LARGE(($D$171:$D$270=AI$273)*1/ROW($A$171:$A$270),ROWS($A$274:$A341)),1/ROW($A$171:$A$270),0),COLUMNS($A$274:$A$274)),"")</f>
        <v/>
      </c>
      <c r="AJ341" s="445" t="str">
        <f t="array" ref="AJ341">IFERROR(INDEX($A$171:$F$270,MATCH(LARGE(($D$171:$D$270=AJ$273)*1/ROW($A$171:$A$270),ROWS($A$274:$A341)),1/ROW($A$171:$A$270),0),COLUMNS($A$274:$A$274)),"")</f>
        <v/>
      </c>
      <c r="AK341" s="445" t="str">
        <f t="array" ref="AK341">IFERROR(INDEX($A$171:$F$270,MATCH(LARGE(($E$171:$E$270=AK$273)*1/ROW($A$171:$A$270),ROWS($A$274:$A341)),1/ROW($A$171:$A$270),0),COLUMNS($A$274:$A$274)),"")</f>
        <v/>
      </c>
      <c r="AL341" s="445" t="str">
        <f t="array" ref="AL341">IFERROR(INDEX($A$171:$F$270,MATCH(LARGE(($E$171:$E$270=AL$273)*1/ROW($A$171:$A$270),ROWS($A$274:$A341)),1/ROW($A$171:$A$270),0),COLUMNS($A$274:$A$274)),"")</f>
        <v/>
      </c>
      <c r="AM341" s="445" t="str">
        <f t="array" ref="AM341">IFERROR(INDEX($A$171:$F$270,MATCH(LARGE(($E$171:$E$270=AM$273)*1/ROW($A$171:$A$270),ROWS($A$274:$A341)),1/ROW($A$171:$A$270),0),COLUMNS($A$274:$A$274)),"")</f>
        <v/>
      </c>
      <c r="AN341" s="445" t="str">
        <f t="array" ref="AN341">IFERROR(INDEX($A$171:$F$270,MATCH(LARGE(($F$171:$F$270=AN$273)*1/ROW($A$171:$A$270),ROWS($A$274:$A341)),1/ROW($A$171:$A$270),0),COLUMNS($A$274:$A$274)),"")</f>
        <v/>
      </c>
      <c r="AO341" s="445" t="str">
        <f t="array" ref="AO341">IFERROR(INDEX($A$171:$F$270,MATCH(LARGE(($F$171:$F$270=AO$273)*1/ROW($A$171:$A$270),ROWS($A$274:$A341)),1/ROW($A$171:$A$270),0),COLUMNS($A$274:$A$274)),"")</f>
        <v/>
      </c>
      <c r="AP341" s="445" t="str">
        <f t="array" ref="AP341">IFERROR(INDEX($A$171:$F$270,MATCH(LARGE(($F$171:$F$270=AP$273)*1/ROW($A$171:$A$270),ROWS($A$274:$A341)),1/ROW($A$171:$A$270),0),COLUMNS($A$274:$A$274)),"")</f>
        <v/>
      </c>
      <c r="AQ341" s="445" t="str">
        <f t="array" ref="AQ341">IFERROR(INDEX($A$171:$F$270,MATCH(LARGE(($F$171:$F$270=AQ$273)*1/ROW($A$171:$A$270),ROWS($A$274:$A341)),1/ROW($A$171:$A$270),0),COLUMNS($A$274:$A$274)),"")</f>
        <v/>
      </c>
      <c r="AR341" s="445" t="str">
        <f t="array" ref="AR341">IFERROR(INDEX($A$171:$B$270,MATCH(LARGE(($B$171:$B$270=AR$273)*1/ROW($A$171:$A$270),ROWS($A$274:$A341)),1/ROW($A$171:$A$270),0),COLUMNS($A$274:$A$274)),"")</f>
        <v/>
      </c>
      <c r="AS341" s="445" t="str">
        <f t="shared" si="97"/>
        <v/>
      </c>
      <c r="AT341" s="445" t="str">
        <f t="shared" si="98"/>
        <v/>
      </c>
      <c r="AU341" s="445" t="str">
        <f t="shared" si="99"/>
        <v/>
      </c>
      <c r="BE341" s="435"/>
      <c r="BK341" s="50"/>
      <c r="BM341" s="118"/>
      <c r="EE341" s="435"/>
    </row>
    <row r="342" spans="1:135" hidden="1">
      <c r="A342" s="445" t="str">
        <f t="array" ref="A342">IFERROR(INDEX($A$171:$B$270,MATCH(LARGE(($B$171:$B$270=A$273)*1/ROW($A$171:$A$270),ROWS($A$274:$A342)),1/ROW($A$171:$A$270),0),COLUMNS($A$274:$A$274)),"")</f>
        <v/>
      </c>
      <c r="B342" s="445" t="str">
        <f t="array" ref="B342">IFERROR(INDEX($A$171:$B$270,MATCH(LARGE(($B$171:$B$270=B$273)*1/ROW($A$171:$A$270),ROWS($A$274:$A342)),1/ROW($A$171:$A$270),0),COLUMNS($A$274:$A$274)),"")</f>
        <v/>
      </c>
      <c r="C342" s="444" t="str">
        <f t="array" ref="C342">IFERROR(INDEX($A$171:$B$270,MATCH(LARGE(($B$171:$B$270=C$273)*1/ROW($A$171:$A$270),ROWS($A$274:$A342)),1/ROW($A$171:$A$270),0),COLUMNS($A$274:$A$274)),"")</f>
        <v/>
      </c>
      <c r="D342" s="445" t="str">
        <f t="array" ref="D342">IFERROR(INDEX($A$171:$B$270,MATCH(LARGE(($B$171:$B$270=D$273)*1/ROW($A$171:$A$270),ROWS($A$274:$A342)),1/ROW($A$171:$A$270),0),COLUMNS($A$274:$A$274)),"")</f>
        <v/>
      </c>
      <c r="E342" s="445" t="str">
        <f t="array" ref="E342">IFERROR(INDEX($A$171:$B$270,MATCH(LARGE(($B$171:$B$270=E$273)*1/ROW($A$171:$A$270),ROWS($A$274:$A342)),1/ROW($A$171:$A$270),0),COLUMNS($A$274:$A$274)),"")</f>
        <v/>
      </c>
      <c r="F342" s="445" t="str">
        <f t="array" ref="F342">IFERROR(INDEX($A$171:$B$270,MATCH(LARGE(($B$171:$B$270=F$273)*1/ROW($A$171:$A$270),ROWS($A$274:$A342)),1/ROW($A$171:$A$270),0),COLUMNS($A$274:$A$274)),"")</f>
        <v/>
      </c>
      <c r="G342" s="445" t="str">
        <f t="array" ref="G342">IFERROR(INDEX($A$171:$B$270,MATCH(LARGE(($B$171:$B$270=G$273)*1/ROW($A$171:$A$270),ROWS($A$274:$A342)),1/ROW($A$171:$A$270),0),COLUMNS($A$274:$A$274)),"")</f>
        <v/>
      </c>
      <c r="H342" s="445" t="str">
        <f t="array" ref="H342">IFERROR(INDEX($A$171:$B$270,MATCH(LARGE(($B$171:$B$270=H$273)*1/ROW($A$171:$A$270),ROWS($A$274:$A342)),1/ROW($A$171:$A$270),0),COLUMNS($A$274:$A$274)),"")</f>
        <v/>
      </c>
      <c r="I342" s="445" t="str">
        <f t="array" ref="I342">IFERROR(INDEX($A$171:$B$270,MATCH(LARGE(($B$171:$B$270=I$273)*1/ROW($A$171:$A$270),ROWS($A$274:$A342)),1/ROW($A$171:$A$270),0),COLUMNS($A$274:$A$274)),"")</f>
        <v/>
      </c>
      <c r="J342" s="445" t="str">
        <f t="array" ref="J342">IFERROR(INDEX($A$171:$B$270,MATCH(LARGE(($B$171:$B$270=J$273)*1/ROW($A$171:$A$270),ROWS($A$274:$A342)),1/ROW($A$171:$A$270),0),COLUMNS($A$274:$A$274)),"")</f>
        <v/>
      </c>
      <c r="K342" s="445" t="str">
        <f t="array" ref="K342">IFERROR(INDEX($A$171:$B$270,MATCH(LARGE(($B$171:$B$270=K$273)*1/ROW($A$171:$A$270),ROWS($A$274:$A342)),1/ROW($A$171:$A$270),0),COLUMNS($A$274:$A$274)),"")</f>
        <v/>
      </c>
      <c r="L342" s="445" t="str">
        <f t="array" ref="L342">IFERROR(INDEX($A$171:$B$270,MATCH(LARGE(($B$171:$B$270=L$273)*1/ROW($A$171:$A$270),ROWS($A$274:$A342)),1/ROW($A$171:$A$270),0),COLUMNS($A$274:$A$274)),"")</f>
        <v/>
      </c>
      <c r="M342" s="445" t="str">
        <f t="array" ref="M342">IFERROR(INDEX($A$171:$B$270,MATCH(LARGE(($B$171:$B$270=M$273)*1/ROW($A$171:$A$270),ROWS($A$274:$A342)),1/ROW($A$171:$A$270),0),COLUMNS($A$274:$A$274)),"")</f>
        <v/>
      </c>
      <c r="N342" s="445" t="str">
        <f t="array" ref="N342">IFERROR(INDEX($A$171:$B$270,MATCH(LARGE(($B$171:$B$270=N$273)*1/ROW($A$171:$A$270),ROWS($A$274:$A342)),1/ROW($A$171:$A$270),0),COLUMNS($A$274:$A$274)),"")</f>
        <v/>
      </c>
      <c r="O342" s="445" t="str">
        <f t="array" ref="O342">IFERROR(INDEX($A$171:$B$270,MATCH(LARGE(($B$171:$B$270=O$273)*1/ROW($A$171:$A$270),ROWS($A$274:$A342)),1/ROW($A$171:$A$270),0),COLUMNS($A$274:$A$274)),"")</f>
        <v/>
      </c>
      <c r="P342" s="445" t="str">
        <f t="array" ref="P342">IFERROR(INDEX($A$171:$B$270,MATCH(LARGE(($B$171:$B$270=P$273)*1/ROW($A$171:$A$270),ROWS($A$274:$A342)),1/ROW($A$171:$A$270),0),COLUMNS($A$274:$A$274)),"")</f>
        <v/>
      </c>
      <c r="Q342" s="445" t="str">
        <f t="array" ref="Q342">IFERROR(INDEX($A$171:$B$270,MATCH(LARGE(($B$171:$B$270=Q$273)*1/ROW($A$171:$A$270),ROWS($A$274:$A342)),1/ROW($A$171:$A$270),0),COLUMNS($A$274:$A$274)),"")</f>
        <v/>
      </c>
      <c r="R342" s="445" t="str">
        <f t="array" ref="R342">IFERROR(INDEX($A$171:$B$270,MATCH(LARGE(($B$171:$B$270=R$273)*1/ROW($A$171:$A$270),ROWS($A$274:$A342)),1/ROW($A$171:$A$270),0),COLUMNS($A$274:$A$274)),"")</f>
        <v/>
      </c>
      <c r="S342" s="445" t="str">
        <f t="array" ref="S342">IFERROR(INDEX($A$171:$B$270,MATCH(LARGE(($B$171:$B$270=S$273)*1/ROW($A$171:$A$270),ROWS($A$274:$A342)),1/ROW($A$171:$A$270),0),COLUMNS($A$274:$A$274)),"")</f>
        <v/>
      </c>
      <c r="T342" s="445" t="str">
        <f t="array" ref="T342">IFERROR(INDEX($A$171:$B$270,MATCH(LARGE(($B$171:$B$270=T$273)*1/ROW($A$171:$A$270),ROWS($A$274:$A342)),1/ROW($A$171:$A$270),0),COLUMNS($A$274:$A$274)),"")</f>
        <v/>
      </c>
      <c r="U342" s="445" t="str">
        <f t="array" ref="U342">IFERROR(INDEX($A$171:$B$270,MATCH(LARGE(($B$171:$B$270=U$273)*1/ROW($A$171:$A$270),ROWS($A$274:$A342)),1/ROW($A$171:$A$270),0),COLUMNS($A$274:$A$274)),"")</f>
        <v/>
      </c>
      <c r="V342" s="453" t="str">
        <f t="array" ref="V342">IFERROR(INDEX($A$171:$B$270,MATCH(LARGE(($B$171:$B$270=V$273)*1/ROW($A$171:$A$270),ROWS($A$274:$A342)),1/ROW($A$171:$A$270),0),COLUMNS($A$274:$A$274)),"")</f>
        <v/>
      </c>
      <c r="W342" s="445" t="str">
        <f t="array" ref="W342">IFERROR(INDEX($A$171:$B$270,MATCH(LARGE(($B$171:$B$270=W$273)*1/ROW($A$171:$A$270),ROWS($A$274:$A342)),1/ROW($A$171:$A$270),0),COLUMNS($A$274:$A$274)),"")</f>
        <v/>
      </c>
      <c r="X342" s="445" t="str">
        <f t="array" ref="X342">IFERROR(INDEX($A$171:$B$270,MATCH(LARGE(($B$171:$B$270=X$273)*1/ROW($A$171:$A$270),ROWS($A$274:$A342)),1/ROW($A$171:$A$270),0),COLUMNS($A$274:$A$274)),"")</f>
        <v/>
      </c>
      <c r="Y342" s="445" t="str">
        <f t="array" ref="Y342">IFERROR(INDEX($A$171:$B$270,MATCH(LARGE(($B$171:$B$270=Y$273)*1/ROW($A$171:$A$270),ROWS($A$274:$A342)),1/ROW($A$171:$A$270),0),COLUMNS($A$274:$A$274)),"")</f>
        <v/>
      </c>
      <c r="Z342" s="445" t="str">
        <f t="array" ref="Z342">IFERROR(INDEX($A$171:$B$270,MATCH(LARGE(($B$171:$B$270=Z$273)*1/ROW($A$171:$A$270),ROWS($A$274:$A342)),1/ROW($A$171:$A$270),0),COLUMNS($A$274:$A$274)),"")</f>
        <v/>
      </c>
      <c r="AA342" s="445" t="str">
        <f t="array" ref="AA342">IFERROR(INDEX($A$171:$B$270,MATCH(LARGE(($B$171:$B$270=AA$273)*1/ROW($A$171:$A$270),ROWS($A$274:$A342)),1/ROW($A$171:$A$270),0),COLUMNS($A$274:$A$274)),"")</f>
        <v/>
      </c>
      <c r="AB342" s="445" t="str">
        <f t="array" ref="AB342">IFERROR(INDEX($A$171:$B$270,MATCH(LARGE(($B$171:$B$270=AB$273)*1/ROW($A$171:$A$270),ROWS($A$274:$A342)),1/ROW($A$171:$A$270),0),COLUMNS($A$274:$A$274)),"")</f>
        <v/>
      </c>
      <c r="AC342" s="445" t="str">
        <f t="array" ref="AC342">IFERROR(INDEX($A$171:$B$270,MATCH(LARGE(($B$171:$B$270=AC$273)*1/ROW($A$171:$A$270),ROWS($A$274:$A342)),1/ROW($A$171:$A$270),0),COLUMNS($A$274:$A$274)),"")</f>
        <v/>
      </c>
      <c r="AD342" s="445" t="str">
        <f t="array" ref="AD342">IFERROR(INDEX($A$171:$B$270,MATCH(LARGE(($B$171:$B$270=AD$273)*1/ROW($A$171:$A$270),ROWS($A$274:$A342)),1/ROW($A$171:$A$270),0),COLUMNS($A$274:$A$274)),"")</f>
        <v/>
      </c>
      <c r="AE342" s="445" t="str">
        <f t="array" ref="AE342">IFERROR(INDEX($A$171:$B$270,MATCH(LARGE(($B$171:$B$270=AE$273)*1/ROW($A$171:$A$270),ROWS($A$274:$A342)),1/ROW($A$171:$A$270),0),COLUMNS($A$274:$A$274)),"")</f>
        <v/>
      </c>
      <c r="AF342" s="445" t="str">
        <f t="array" ref="AF342">IFERROR(INDEX($A$171:$B$270,MATCH(LARGE(($B$171:$B$270=AF$273)*1/ROW($A$171:$A$270),ROWS($A$274:$A342)),1/ROW($A$171:$A$270),0),COLUMNS($A$274:$A$274)),"")</f>
        <v/>
      </c>
      <c r="AG342" s="454" t="str">
        <f t="array" ref="AG342">IFERROR(INDEX($A$171:$B$270,MATCH(LARGE(($B$171:$B$270=AG$273)*1/ROW($A$171:$A$270),ROWS($A$274:$A342)),1/ROW($A$171:$A$270),0),COLUMNS($A$274:$A$274)),"")</f>
        <v/>
      </c>
      <c r="AH342" s="445" t="str">
        <f t="array" ref="AH342">IFERROR(INDEX($A$171:$F$270,MATCH(LARGE(($D$171:$D$270=AH$273)*1/ROW($A$171:$A$270),ROWS($A$274:$A342)),1/ROW($A$171:$A$270),0),COLUMNS($A$274:$A$274)),"")</f>
        <v/>
      </c>
      <c r="AI342" s="445" t="str">
        <f t="array" ref="AI342">IFERROR(INDEX($A$171:$F$270,MATCH(LARGE(($D$171:$D$270=AI$273)*1/ROW($A$171:$A$270),ROWS($A$274:$A342)),1/ROW($A$171:$A$270),0),COLUMNS($A$274:$A$274)),"")</f>
        <v/>
      </c>
      <c r="AJ342" s="445" t="str">
        <f t="array" ref="AJ342">IFERROR(INDEX($A$171:$F$270,MATCH(LARGE(($D$171:$D$270=AJ$273)*1/ROW($A$171:$A$270),ROWS($A$274:$A342)),1/ROW($A$171:$A$270),0),COLUMNS($A$274:$A$274)),"")</f>
        <v/>
      </c>
      <c r="AK342" s="445" t="str">
        <f t="array" ref="AK342">IFERROR(INDEX($A$171:$F$270,MATCH(LARGE(($E$171:$E$270=AK$273)*1/ROW($A$171:$A$270),ROWS($A$274:$A342)),1/ROW($A$171:$A$270),0),COLUMNS($A$274:$A$274)),"")</f>
        <v/>
      </c>
      <c r="AL342" s="445" t="str">
        <f t="array" ref="AL342">IFERROR(INDEX($A$171:$F$270,MATCH(LARGE(($E$171:$E$270=AL$273)*1/ROW($A$171:$A$270),ROWS($A$274:$A342)),1/ROW($A$171:$A$270),0),COLUMNS($A$274:$A$274)),"")</f>
        <v/>
      </c>
      <c r="AM342" s="445" t="str">
        <f t="array" ref="AM342">IFERROR(INDEX($A$171:$F$270,MATCH(LARGE(($E$171:$E$270=AM$273)*1/ROW($A$171:$A$270),ROWS($A$274:$A342)),1/ROW($A$171:$A$270),0),COLUMNS($A$274:$A$274)),"")</f>
        <v/>
      </c>
      <c r="AN342" s="445" t="str">
        <f t="array" ref="AN342">IFERROR(INDEX($A$171:$F$270,MATCH(LARGE(($F$171:$F$270=AN$273)*1/ROW($A$171:$A$270),ROWS($A$274:$A342)),1/ROW($A$171:$A$270),0),COLUMNS($A$274:$A$274)),"")</f>
        <v/>
      </c>
      <c r="AO342" s="445" t="str">
        <f t="array" ref="AO342">IFERROR(INDEX($A$171:$F$270,MATCH(LARGE(($F$171:$F$270=AO$273)*1/ROW($A$171:$A$270),ROWS($A$274:$A342)),1/ROW($A$171:$A$270),0),COLUMNS($A$274:$A$274)),"")</f>
        <v/>
      </c>
      <c r="AP342" s="445" t="str">
        <f t="array" ref="AP342">IFERROR(INDEX($A$171:$F$270,MATCH(LARGE(($F$171:$F$270=AP$273)*1/ROW($A$171:$A$270),ROWS($A$274:$A342)),1/ROW($A$171:$A$270),0),COLUMNS($A$274:$A$274)),"")</f>
        <v/>
      </c>
      <c r="AQ342" s="445" t="str">
        <f t="array" ref="AQ342">IFERROR(INDEX($A$171:$F$270,MATCH(LARGE(($F$171:$F$270=AQ$273)*1/ROW($A$171:$A$270),ROWS($A$274:$A342)),1/ROW($A$171:$A$270),0),COLUMNS($A$274:$A$274)),"")</f>
        <v/>
      </c>
      <c r="AR342" s="445" t="str">
        <f t="array" ref="AR342">IFERROR(INDEX($A$171:$B$270,MATCH(LARGE(($B$171:$B$270=AR$273)*1/ROW($A$171:$A$270),ROWS($A$274:$A342)),1/ROW($A$171:$A$270),0),COLUMNS($A$274:$A$274)),"")</f>
        <v/>
      </c>
      <c r="AS342" s="445" t="str">
        <f t="shared" si="97"/>
        <v/>
      </c>
      <c r="AT342" s="445" t="str">
        <f t="shared" si="98"/>
        <v/>
      </c>
      <c r="AU342" s="445" t="str">
        <f t="shared" si="99"/>
        <v/>
      </c>
      <c r="BE342" s="435"/>
      <c r="BK342" s="50"/>
      <c r="BM342" s="118"/>
      <c r="EE342" s="435"/>
    </row>
    <row r="343" spans="1:135" hidden="1">
      <c r="A343" s="445" t="str">
        <f t="array" ref="A343">IFERROR(INDEX($A$171:$B$270,MATCH(LARGE(($B$171:$B$270=A$273)*1/ROW($A$171:$A$270),ROWS($A$274:$A343)),1/ROW($A$171:$A$270),0),COLUMNS($A$274:$A$274)),"")</f>
        <v/>
      </c>
      <c r="B343" s="445" t="str">
        <f t="array" ref="B343">IFERROR(INDEX($A$171:$B$270,MATCH(LARGE(($B$171:$B$270=B$273)*1/ROW($A$171:$A$270),ROWS($A$274:$A343)),1/ROW($A$171:$A$270),0),COLUMNS($A$274:$A$274)),"")</f>
        <v/>
      </c>
      <c r="C343" s="444" t="str">
        <f t="array" ref="C343">IFERROR(INDEX($A$171:$B$270,MATCH(LARGE(($B$171:$B$270=C$273)*1/ROW($A$171:$A$270),ROWS($A$274:$A343)),1/ROW($A$171:$A$270),0),COLUMNS($A$274:$A$274)),"")</f>
        <v/>
      </c>
      <c r="D343" s="445" t="str">
        <f t="array" ref="D343">IFERROR(INDEX($A$171:$B$270,MATCH(LARGE(($B$171:$B$270=D$273)*1/ROW($A$171:$A$270),ROWS($A$274:$A343)),1/ROW($A$171:$A$270),0),COLUMNS($A$274:$A$274)),"")</f>
        <v/>
      </c>
      <c r="E343" s="445" t="str">
        <f t="array" ref="E343">IFERROR(INDEX($A$171:$B$270,MATCH(LARGE(($B$171:$B$270=E$273)*1/ROW($A$171:$A$270),ROWS($A$274:$A343)),1/ROW($A$171:$A$270),0),COLUMNS($A$274:$A$274)),"")</f>
        <v/>
      </c>
      <c r="F343" s="445" t="str">
        <f t="array" ref="F343">IFERROR(INDEX($A$171:$B$270,MATCH(LARGE(($B$171:$B$270=F$273)*1/ROW($A$171:$A$270),ROWS($A$274:$A343)),1/ROW($A$171:$A$270),0),COLUMNS($A$274:$A$274)),"")</f>
        <v/>
      </c>
      <c r="G343" s="445" t="str">
        <f t="array" ref="G343">IFERROR(INDEX($A$171:$B$270,MATCH(LARGE(($B$171:$B$270=G$273)*1/ROW($A$171:$A$270),ROWS($A$274:$A343)),1/ROW($A$171:$A$270),0),COLUMNS($A$274:$A$274)),"")</f>
        <v/>
      </c>
      <c r="H343" s="445" t="str">
        <f t="array" ref="H343">IFERROR(INDEX($A$171:$B$270,MATCH(LARGE(($B$171:$B$270=H$273)*1/ROW($A$171:$A$270),ROWS($A$274:$A343)),1/ROW($A$171:$A$270),0),COLUMNS($A$274:$A$274)),"")</f>
        <v/>
      </c>
      <c r="I343" s="445" t="str">
        <f t="array" ref="I343">IFERROR(INDEX($A$171:$B$270,MATCH(LARGE(($B$171:$B$270=I$273)*1/ROW($A$171:$A$270),ROWS($A$274:$A343)),1/ROW($A$171:$A$270),0),COLUMNS($A$274:$A$274)),"")</f>
        <v/>
      </c>
      <c r="J343" s="445" t="str">
        <f t="array" ref="J343">IFERROR(INDEX($A$171:$B$270,MATCH(LARGE(($B$171:$B$270=J$273)*1/ROW($A$171:$A$270),ROWS($A$274:$A343)),1/ROW($A$171:$A$270),0),COLUMNS($A$274:$A$274)),"")</f>
        <v/>
      </c>
      <c r="K343" s="445" t="str">
        <f t="array" ref="K343">IFERROR(INDEX($A$171:$B$270,MATCH(LARGE(($B$171:$B$270=K$273)*1/ROW($A$171:$A$270),ROWS($A$274:$A343)),1/ROW($A$171:$A$270),0),COLUMNS($A$274:$A$274)),"")</f>
        <v/>
      </c>
      <c r="L343" s="445" t="str">
        <f t="array" ref="L343">IFERROR(INDEX($A$171:$B$270,MATCH(LARGE(($B$171:$B$270=L$273)*1/ROW($A$171:$A$270),ROWS($A$274:$A343)),1/ROW($A$171:$A$270),0),COLUMNS($A$274:$A$274)),"")</f>
        <v/>
      </c>
      <c r="M343" s="445" t="str">
        <f t="array" ref="M343">IFERROR(INDEX($A$171:$B$270,MATCH(LARGE(($B$171:$B$270=M$273)*1/ROW($A$171:$A$270),ROWS($A$274:$A343)),1/ROW($A$171:$A$270),0),COLUMNS($A$274:$A$274)),"")</f>
        <v/>
      </c>
      <c r="N343" s="445" t="str">
        <f t="array" ref="N343">IFERROR(INDEX($A$171:$B$270,MATCH(LARGE(($B$171:$B$270=N$273)*1/ROW($A$171:$A$270),ROWS($A$274:$A343)),1/ROW($A$171:$A$270),0),COLUMNS($A$274:$A$274)),"")</f>
        <v/>
      </c>
      <c r="O343" s="445" t="str">
        <f t="array" ref="O343">IFERROR(INDEX($A$171:$B$270,MATCH(LARGE(($B$171:$B$270=O$273)*1/ROW($A$171:$A$270),ROWS($A$274:$A343)),1/ROW($A$171:$A$270),0),COLUMNS($A$274:$A$274)),"")</f>
        <v/>
      </c>
      <c r="P343" s="445" t="str">
        <f t="array" ref="P343">IFERROR(INDEX($A$171:$B$270,MATCH(LARGE(($B$171:$B$270=P$273)*1/ROW($A$171:$A$270),ROWS($A$274:$A343)),1/ROW($A$171:$A$270),0),COLUMNS($A$274:$A$274)),"")</f>
        <v/>
      </c>
      <c r="Q343" s="445" t="str">
        <f t="array" ref="Q343">IFERROR(INDEX($A$171:$B$270,MATCH(LARGE(($B$171:$B$270=Q$273)*1/ROW($A$171:$A$270),ROWS($A$274:$A343)),1/ROW($A$171:$A$270),0),COLUMNS($A$274:$A$274)),"")</f>
        <v/>
      </c>
      <c r="R343" s="445" t="str">
        <f t="array" ref="R343">IFERROR(INDEX($A$171:$B$270,MATCH(LARGE(($B$171:$B$270=R$273)*1/ROW($A$171:$A$270),ROWS($A$274:$A343)),1/ROW($A$171:$A$270),0),COLUMNS($A$274:$A$274)),"")</f>
        <v/>
      </c>
      <c r="S343" s="445" t="str">
        <f t="array" ref="S343">IFERROR(INDEX($A$171:$B$270,MATCH(LARGE(($B$171:$B$270=S$273)*1/ROW($A$171:$A$270),ROWS($A$274:$A343)),1/ROW($A$171:$A$270),0),COLUMNS($A$274:$A$274)),"")</f>
        <v/>
      </c>
      <c r="T343" s="445" t="str">
        <f t="array" ref="T343">IFERROR(INDEX($A$171:$B$270,MATCH(LARGE(($B$171:$B$270=T$273)*1/ROW($A$171:$A$270),ROWS($A$274:$A343)),1/ROW($A$171:$A$270),0),COLUMNS($A$274:$A$274)),"")</f>
        <v/>
      </c>
      <c r="U343" s="445" t="str">
        <f t="array" ref="U343">IFERROR(INDEX($A$171:$B$270,MATCH(LARGE(($B$171:$B$270=U$273)*1/ROW($A$171:$A$270),ROWS($A$274:$A343)),1/ROW($A$171:$A$270),0),COLUMNS($A$274:$A$274)),"")</f>
        <v/>
      </c>
      <c r="V343" s="453" t="str">
        <f t="array" ref="V343">IFERROR(INDEX($A$171:$B$270,MATCH(LARGE(($B$171:$B$270=V$273)*1/ROW($A$171:$A$270),ROWS($A$274:$A343)),1/ROW($A$171:$A$270),0),COLUMNS($A$274:$A$274)),"")</f>
        <v/>
      </c>
      <c r="W343" s="445" t="str">
        <f t="array" ref="W343">IFERROR(INDEX($A$171:$B$270,MATCH(LARGE(($B$171:$B$270=W$273)*1/ROW($A$171:$A$270),ROWS($A$274:$A343)),1/ROW($A$171:$A$270),0),COLUMNS($A$274:$A$274)),"")</f>
        <v/>
      </c>
      <c r="X343" s="445" t="str">
        <f t="array" ref="X343">IFERROR(INDEX($A$171:$B$270,MATCH(LARGE(($B$171:$B$270=X$273)*1/ROW($A$171:$A$270),ROWS($A$274:$A343)),1/ROW($A$171:$A$270),0),COLUMNS($A$274:$A$274)),"")</f>
        <v/>
      </c>
      <c r="Y343" s="445" t="str">
        <f t="array" ref="Y343">IFERROR(INDEX($A$171:$B$270,MATCH(LARGE(($B$171:$B$270=Y$273)*1/ROW($A$171:$A$270),ROWS($A$274:$A343)),1/ROW($A$171:$A$270),0),COLUMNS($A$274:$A$274)),"")</f>
        <v/>
      </c>
      <c r="Z343" s="445" t="str">
        <f t="array" ref="Z343">IFERROR(INDEX($A$171:$B$270,MATCH(LARGE(($B$171:$B$270=Z$273)*1/ROW($A$171:$A$270),ROWS($A$274:$A343)),1/ROW($A$171:$A$270),0),COLUMNS($A$274:$A$274)),"")</f>
        <v/>
      </c>
      <c r="AA343" s="445" t="str">
        <f t="array" ref="AA343">IFERROR(INDEX($A$171:$B$270,MATCH(LARGE(($B$171:$B$270=AA$273)*1/ROW($A$171:$A$270),ROWS($A$274:$A343)),1/ROW($A$171:$A$270),0),COLUMNS($A$274:$A$274)),"")</f>
        <v/>
      </c>
      <c r="AB343" s="445" t="str">
        <f t="array" ref="AB343">IFERROR(INDEX($A$171:$B$270,MATCH(LARGE(($B$171:$B$270=AB$273)*1/ROW($A$171:$A$270),ROWS($A$274:$A343)),1/ROW($A$171:$A$270),0),COLUMNS($A$274:$A$274)),"")</f>
        <v/>
      </c>
      <c r="AC343" s="445" t="str">
        <f t="array" ref="AC343">IFERROR(INDEX($A$171:$B$270,MATCH(LARGE(($B$171:$B$270=AC$273)*1/ROW($A$171:$A$270),ROWS($A$274:$A343)),1/ROW($A$171:$A$270),0),COLUMNS($A$274:$A$274)),"")</f>
        <v/>
      </c>
      <c r="AD343" s="445" t="str">
        <f t="array" ref="AD343">IFERROR(INDEX($A$171:$B$270,MATCH(LARGE(($B$171:$B$270=AD$273)*1/ROW($A$171:$A$270),ROWS($A$274:$A343)),1/ROW($A$171:$A$270),0),COLUMNS($A$274:$A$274)),"")</f>
        <v/>
      </c>
      <c r="AE343" s="445" t="str">
        <f t="array" ref="AE343">IFERROR(INDEX($A$171:$B$270,MATCH(LARGE(($B$171:$B$270=AE$273)*1/ROW($A$171:$A$270),ROWS($A$274:$A343)),1/ROW($A$171:$A$270),0),COLUMNS($A$274:$A$274)),"")</f>
        <v/>
      </c>
      <c r="AF343" s="445" t="str">
        <f t="array" ref="AF343">IFERROR(INDEX($A$171:$B$270,MATCH(LARGE(($B$171:$B$270=AF$273)*1/ROW($A$171:$A$270),ROWS($A$274:$A343)),1/ROW($A$171:$A$270),0),COLUMNS($A$274:$A$274)),"")</f>
        <v/>
      </c>
      <c r="AG343" s="454" t="str">
        <f t="array" ref="AG343">IFERROR(INDEX($A$171:$B$270,MATCH(LARGE(($B$171:$B$270=AG$273)*1/ROW($A$171:$A$270),ROWS($A$274:$A343)),1/ROW($A$171:$A$270),0),COLUMNS($A$274:$A$274)),"")</f>
        <v/>
      </c>
      <c r="AH343" s="445" t="str">
        <f t="array" ref="AH343">IFERROR(INDEX($A$171:$F$270,MATCH(LARGE(($D$171:$D$270=AH$273)*1/ROW($A$171:$A$270),ROWS($A$274:$A343)),1/ROW($A$171:$A$270),0),COLUMNS($A$274:$A$274)),"")</f>
        <v/>
      </c>
      <c r="AI343" s="445" t="str">
        <f t="array" ref="AI343">IFERROR(INDEX($A$171:$F$270,MATCH(LARGE(($D$171:$D$270=AI$273)*1/ROW($A$171:$A$270),ROWS($A$274:$A343)),1/ROW($A$171:$A$270),0),COLUMNS($A$274:$A$274)),"")</f>
        <v/>
      </c>
      <c r="AJ343" s="445" t="str">
        <f t="array" ref="AJ343">IFERROR(INDEX($A$171:$F$270,MATCH(LARGE(($D$171:$D$270=AJ$273)*1/ROW($A$171:$A$270),ROWS($A$274:$A343)),1/ROW($A$171:$A$270),0),COLUMNS($A$274:$A$274)),"")</f>
        <v/>
      </c>
      <c r="AK343" s="445" t="str">
        <f t="array" ref="AK343">IFERROR(INDEX($A$171:$F$270,MATCH(LARGE(($E$171:$E$270=AK$273)*1/ROW($A$171:$A$270),ROWS($A$274:$A343)),1/ROW($A$171:$A$270),0),COLUMNS($A$274:$A$274)),"")</f>
        <v/>
      </c>
      <c r="AL343" s="445" t="str">
        <f t="array" ref="AL343">IFERROR(INDEX($A$171:$F$270,MATCH(LARGE(($E$171:$E$270=AL$273)*1/ROW($A$171:$A$270),ROWS($A$274:$A343)),1/ROW($A$171:$A$270),0),COLUMNS($A$274:$A$274)),"")</f>
        <v/>
      </c>
      <c r="AM343" s="445" t="str">
        <f t="array" ref="AM343">IFERROR(INDEX($A$171:$F$270,MATCH(LARGE(($E$171:$E$270=AM$273)*1/ROW($A$171:$A$270),ROWS($A$274:$A343)),1/ROW($A$171:$A$270),0),COLUMNS($A$274:$A$274)),"")</f>
        <v/>
      </c>
      <c r="AN343" s="445" t="str">
        <f t="array" ref="AN343">IFERROR(INDEX($A$171:$F$270,MATCH(LARGE(($F$171:$F$270=AN$273)*1/ROW($A$171:$A$270),ROWS($A$274:$A343)),1/ROW($A$171:$A$270),0),COLUMNS($A$274:$A$274)),"")</f>
        <v/>
      </c>
      <c r="AO343" s="445" t="str">
        <f t="array" ref="AO343">IFERROR(INDEX($A$171:$F$270,MATCH(LARGE(($F$171:$F$270=AO$273)*1/ROW($A$171:$A$270),ROWS($A$274:$A343)),1/ROW($A$171:$A$270),0),COLUMNS($A$274:$A$274)),"")</f>
        <v/>
      </c>
      <c r="AP343" s="445" t="str">
        <f t="array" ref="AP343">IFERROR(INDEX($A$171:$F$270,MATCH(LARGE(($F$171:$F$270=AP$273)*1/ROW($A$171:$A$270),ROWS($A$274:$A343)),1/ROW($A$171:$A$270),0),COLUMNS($A$274:$A$274)),"")</f>
        <v/>
      </c>
      <c r="AQ343" s="445" t="str">
        <f t="array" ref="AQ343">IFERROR(INDEX($A$171:$F$270,MATCH(LARGE(($F$171:$F$270=AQ$273)*1/ROW($A$171:$A$270),ROWS($A$274:$A343)),1/ROW($A$171:$A$270),0),COLUMNS($A$274:$A$274)),"")</f>
        <v/>
      </c>
      <c r="AR343" s="445" t="str">
        <f t="array" ref="AR343">IFERROR(INDEX($A$171:$B$270,MATCH(LARGE(($B$171:$B$270=AR$273)*1/ROW($A$171:$A$270),ROWS($A$274:$A343)),1/ROW($A$171:$A$270),0),COLUMNS($A$274:$A$274)),"")</f>
        <v/>
      </c>
      <c r="AS343" s="445" t="str">
        <f t="shared" si="97"/>
        <v/>
      </c>
      <c r="AT343" s="445" t="str">
        <f t="shared" si="98"/>
        <v/>
      </c>
      <c r="AU343" s="445" t="str">
        <f t="shared" si="99"/>
        <v/>
      </c>
      <c r="BE343" s="435"/>
      <c r="BK343" s="50"/>
      <c r="BM343" s="118"/>
      <c r="EE343" s="435"/>
    </row>
    <row r="344" spans="1:135" hidden="1">
      <c r="A344" s="445" t="str">
        <f t="array" ref="A344">IFERROR(INDEX($A$171:$B$270,MATCH(LARGE(($B$171:$B$270=A$273)*1/ROW($A$171:$A$270),ROWS($A$274:$A344)),1/ROW($A$171:$A$270),0),COLUMNS($A$274:$A$274)),"")</f>
        <v/>
      </c>
      <c r="B344" s="445" t="str">
        <f t="array" ref="B344">IFERROR(INDEX($A$171:$B$270,MATCH(LARGE(($B$171:$B$270=B$273)*1/ROW($A$171:$A$270),ROWS($A$274:$A344)),1/ROW($A$171:$A$270),0),COLUMNS($A$274:$A$274)),"")</f>
        <v/>
      </c>
      <c r="C344" s="444" t="str">
        <f t="array" ref="C344">IFERROR(INDEX($A$171:$B$270,MATCH(LARGE(($B$171:$B$270=C$273)*1/ROW($A$171:$A$270),ROWS($A$274:$A344)),1/ROW($A$171:$A$270),0),COLUMNS($A$274:$A$274)),"")</f>
        <v/>
      </c>
      <c r="D344" s="445" t="str">
        <f t="array" ref="D344">IFERROR(INDEX($A$171:$B$270,MATCH(LARGE(($B$171:$B$270=D$273)*1/ROW($A$171:$A$270),ROWS($A$274:$A344)),1/ROW($A$171:$A$270),0),COLUMNS($A$274:$A$274)),"")</f>
        <v/>
      </c>
      <c r="E344" s="445" t="str">
        <f t="array" ref="E344">IFERROR(INDEX($A$171:$B$270,MATCH(LARGE(($B$171:$B$270=E$273)*1/ROW($A$171:$A$270),ROWS($A$274:$A344)),1/ROW($A$171:$A$270),0),COLUMNS($A$274:$A$274)),"")</f>
        <v/>
      </c>
      <c r="F344" s="445" t="str">
        <f t="array" ref="F344">IFERROR(INDEX($A$171:$B$270,MATCH(LARGE(($B$171:$B$270=F$273)*1/ROW($A$171:$A$270),ROWS($A$274:$A344)),1/ROW($A$171:$A$270),0),COLUMNS($A$274:$A$274)),"")</f>
        <v/>
      </c>
      <c r="G344" s="445" t="str">
        <f t="array" ref="G344">IFERROR(INDEX($A$171:$B$270,MATCH(LARGE(($B$171:$B$270=G$273)*1/ROW($A$171:$A$270),ROWS($A$274:$A344)),1/ROW($A$171:$A$270),0),COLUMNS($A$274:$A$274)),"")</f>
        <v/>
      </c>
      <c r="H344" s="445" t="str">
        <f t="array" ref="H344">IFERROR(INDEX($A$171:$B$270,MATCH(LARGE(($B$171:$B$270=H$273)*1/ROW($A$171:$A$270),ROWS($A$274:$A344)),1/ROW($A$171:$A$270),0),COLUMNS($A$274:$A$274)),"")</f>
        <v/>
      </c>
      <c r="I344" s="445" t="str">
        <f t="array" ref="I344">IFERROR(INDEX($A$171:$B$270,MATCH(LARGE(($B$171:$B$270=I$273)*1/ROW($A$171:$A$270),ROWS($A$274:$A344)),1/ROW($A$171:$A$270),0),COLUMNS($A$274:$A$274)),"")</f>
        <v/>
      </c>
      <c r="J344" s="445" t="str">
        <f t="array" ref="J344">IFERROR(INDEX($A$171:$B$270,MATCH(LARGE(($B$171:$B$270=J$273)*1/ROW($A$171:$A$270),ROWS($A$274:$A344)),1/ROW($A$171:$A$270),0),COLUMNS($A$274:$A$274)),"")</f>
        <v/>
      </c>
      <c r="K344" s="445" t="str">
        <f t="array" ref="K344">IFERROR(INDEX($A$171:$B$270,MATCH(LARGE(($B$171:$B$270=K$273)*1/ROW($A$171:$A$270),ROWS($A$274:$A344)),1/ROW($A$171:$A$270),0),COLUMNS($A$274:$A$274)),"")</f>
        <v/>
      </c>
      <c r="L344" s="445" t="str">
        <f t="array" ref="L344">IFERROR(INDEX($A$171:$B$270,MATCH(LARGE(($B$171:$B$270=L$273)*1/ROW($A$171:$A$270),ROWS($A$274:$A344)),1/ROW($A$171:$A$270),0),COLUMNS($A$274:$A$274)),"")</f>
        <v/>
      </c>
      <c r="M344" s="445" t="str">
        <f t="array" ref="M344">IFERROR(INDEX($A$171:$B$270,MATCH(LARGE(($B$171:$B$270=M$273)*1/ROW($A$171:$A$270),ROWS($A$274:$A344)),1/ROW($A$171:$A$270),0),COLUMNS($A$274:$A$274)),"")</f>
        <v/>
      </c>
      <c r="N344" s="445" t="str">
        <f t="array" ref="N344">IFERROR(INDEX($A$171:$B$270,MATCH(LARGE(($B$171:$B$270=N$273)*1/ROW($A$171:$A$270),ROWS($A$274:$A344)),1/ROW($A$171:$A$270),0),COLUMNS($A$274:$A$274)),"")</f>
        <v/>
      </c>
      <c r="O344" s="445" t="str">
        <f t="array" ref="O344">IFERROR(INDEX($A$171:$B$270,MATCH(LARGE(($B$171:$B$270=O$273)*1/ROW($A$171:$A$270),ROWS($A$274:$A344)),1/ROW($A$171:$A$270),0),COLUMNS($A$274:$A$274)),"")</f>
        <v/>
      </c>
      <c r="P344" s="445" t="str">
        <f t="array" ref="P344">IFERROR(INDEX($A$171:$B$270,MATCH(LARGE(($B$171:$B$270=P$273)*1/ROW($A$171:$A$270),ROWS($A$274:$A344)),1/ROW($A$171:$A$270),0),COLUMNS($A$274:$A$274)),"")</f>
        <v/>
      </c>
      <c r="Q344" s="445" t="str">
        <f t="array" ref="Q344">IFERROR(INDEX($A$171:$B$270,MATCH(LARGE(($B$171:$B$270=Q$273)*1/ROW($A$171:$A$270),ROWS($A$274:$A344)),1/ROW($A$171:$A$270),0),COLUMNS($A$274:$A$274)),"")</f>
        <v/>
      </c>
      <c r="R344" s="445" t="str">
        <f t="array" ref="R344">IFERROR(INDEX($A$171:$B$270,MATCH(LARGE(($B$171:$B$270=R$273)*1/ROW($A$171:$A$270),ROWS($A$274:$A344)),1/ROW($A$171:$A$270),0),COLUMNS($A$274:$A$274)),"")</f>
        <v/>
      </c>
      <c r="S344" s="445" t="str">
        <f t="array" ref="S344">IFERROR(INDEX($A$171:$B$270,MATCH(LARGE(($B$171:$B$270=S$273)*1/ROW($A$171:$A$270),ROWS($A$274:$A344)),1/ROW($A$171:$A$270),0),COLUMNS($A$274:$A$274)),"")</f>
        <v/>
      </c>
      <c r="T344" s="445" t="str">
        <f t="array" ref="T344">IFERROR(INDEX($A$171:$B$270,MATCH(LARGE(($B$171:$B$270=T$273)*1/ROW($A$171:$A$270),ROWS($A$274:$A344)),1/ROW($A$171:$A$270),0),COLUMNS($A$274:$A$274)),"")</f>
        <v/>
      </c>
      <c r="U344" s="445" t="str">
        <f t="array" ref="U344">IFERROR(INDEX($A$171:$B$270,MATCH(LARGE(($B$171:$B$270=U$273)*1/ROW($A$171:$A$270),ROWS($A$274:$A344)),1/ROW($A$171:$A$270),0),COLUMNS($A$274:$A$274)),"")</f>
        <v/>
      </c>
      <c r="V344" s="453" t="str">
        <f t="array" ref="V344">IFERROR(INDEX($A$171:$B$270,MATCH(LARGE(($B$171:$B$270=V$273)*1/ROW($A$171:$A$270),ROWS($A$274:$A344)),1/ROW($A$171:$A$270),0),COLUMNS($A$274:$A$274)),"")</f>
        <v/>
      </c>
      <c r="W344" s="445" t="str">
        <f t="array" ref="W344">IFERROR(INDEX($A$171:$B$270,MATCH(LARGE(($B$171:$B$270=W$273)*1/ROW($A$171:$A$270),ROWS($A$274:$A344)),1/ROW($A$171:$A$270),0),COLUMNS($A$274:$A$274)),"")</f>
        <v/>
      </c>
      <c r="X344" s="445" t="str">
        <f t="array" ref="X344">IFERROR(INDEX($A$171:$B$270,MATCH(LARGE(($B$171:$B$270=X$273)*1/ROW($A$171:$A$270),ROWS($A$274:$A344)),1/ROW($A$171:$A$270),0),COLUMNS($A$274:$A$274)),"")</f>
        <v/>
      </c>
      <c r="Y344" s="445" t="str">
        <f t="array" ref="Y344">IFERROR(INDEX($A$171:$B$270,MATCH(LARGE(($B$171:$B$270=Y$273)*1/ROW($A$171:$A$270),ROWS($A$274:$A344)),1/ROW($A$171:$A$270),0),COLUMNS($A$274:$A$274)),"")</f>
        <v/>
      </c>
      <c r="Z344" s="445" t="str">
        <f t="array" ref="Z344">IFERROR(INDEX($A$171:$B$270,MATCH(LARGE(($B$171:$B$270=Z$273)*1/ROW($A$171:$A$270),ROWS($A$274:$A344)),1/ROW($A$171:$A$270),0),COLUMNS($A$274:$A$274)),"")</f>
        <v/>
      </c>
      <c r="AA344" s="445" t="str">
        <f t="array" ref="AA344">IFERROR(INDEX($A$171:$B$270,MATCH(LARGE(($B$171:$B$270=AA$273)*1/ROW($A$171:$A$270),ROWS($A$274:$A344)),1/ROW($A$171:$A$270),0),COLUMNS($A$274:$A$274)),"")</f>
        <v/>
      </c>
      <c r="AB344" s="445" t="str">
        <f t="array" ref="AB344">IFERROR(INDEX($A$171:$B$270,MATCH(LARGE(($B$171:$B$270=AB$273)*1/ROW($A$171:$A$270),ROWS($A$274:$A344)),1/ROW($A$171:$A$270),0),COLUMNS($A$274:$A$274)),"")</f>
        <v/>
      </c>
      <c r="AC344" s="445" t="str">
        <f t="array" ref="AC344">IFERROR(INDEX($A$171:$B$270,MATCH(LARGE(($B$171:$B$270=AC$273)*1/ROW($A$171:$A$270),ROWS($A$274:$A344)),1/ROW($A$171:$A$270),0),COLUMNS($A$274:$A$274)),"")</f>
        <v/>
      </c>
      <c r="AD344" s="445" t="str">
        <f t="array" ref="AD344">IFERROR(INDEX($A$171:$B$270,MATCH(LARGE(($B$171:$B$270=AD$273)*1/ROW($A$171:$A$270),ROWS($A$274:$A344)),1/ROW($A$171:$A$270),0),COLUMNS($A$274:$A$274)),"")</f>
        <v/>
      </c>
      <c r="AE344" s="445" t="str">
        <f t="array" ref="AE344">IFERROR(INDEX($A$171:$B$270,MATCH(LARGE(($B$171:$B$270=AE$273)*1/ROW($A$171:$A$270),ROWS($A$274:$A344)),1/ROW($A$171:$A$270),0),COLUMNS($A$274:$A$274)),"")</f>
        <v/>
      </c>
      <c r="AF344" s="445" t="str">
        <f t="array" ref="AF344">IFERROR(INDEX($A$171:$B$270,MATCH(LARGE(($B$171:$B$270=AF$273)*1/ROW($A$171:$A$270),ROWS($A$274:$A344)),1/ROW($A$171:$A$270),0),COLUMNS($A$274:$A$274)),"")</f>
        <v/>
      </c>
      <c r="AG344" s="454" t="str">
        <f t="array" ref="AG344">IFERROR(INDEX($A$171:$B$270,MATCH(LARGE(($B$171:$B$270=AG$273)*1/ROW($A$171:$A$270),ROWS($A$274:$A344)),1/ROW($A$171:$A$270),0),COLUMNS($A$274:$A$274)),"")</f>
        <v/>
      </c>
      <c r="AH344" s="445" t="str">
        <f t="array" ref="AH344">IFERROR(INDEX($A$171:$F$270,MATCH(LARGE(($D$171:$D$270=AH$273)*1/ROW($A$171:$A$270),ROWS($A$274:$A344)),1/ROW($A$171:$A$270),0),COLUMNS($A$274:$A$274)),"")</f>
        <v/>
      </c>
      <c r="AI344" s="445" t="str">
        <f t="array" ref="AI344">IFERROR(INDEX($A$171:$F$270,MATCH(LARGE(($D$171:$D$270=AI$273)*1/ROW($A$171:$A$270),ROWS($A$274:$A344)),1/ROW($A$171:$A$270),0),COLUMNS($A$274:$A$274)),"")</f>
        <v/>
      </c>
      <c r="AJ344" s="445" t="str">
        <f t="array" ref="AJ344">IFERROR(INDEX($A$171:$F$270,MATCH(LARGE(($D$171:$D$270=AJ$273)*1/ROW($A$171:$A$270),ROWS($A$274:$A344)),1/ROW($A$171:$A$270),0),COLUMNS($A$274:$A$274)),"")</f>
        <v/>
      </c>
      <c r="AK344" s="445" t="str">
        <f t="array" ref="AK344">IFERROR(INDEX($A$171:$F$270,MATCH(LARGE(($E$171:$E$270=AK$273)*1/ROW($A$171:$A$270),ROWS($A$274:$A344)),1/ROW($A$171:$A$270),0),COLUMNS($A$274:$A$274)),"")</f>
        <v/>
      </c>
      <c r="AL344" s="445" t="str">
        <f t="array" ref="AL344">IFERROR(INDEX($A$171:$F$270,MATCH(LARGE(($E$171:$E$270=AL$273)*1/ROW($A$171:$A$270),ROWS($A$274:$A344)),1/ROW($A$171:$A$270),0),COLUMNS($A$274:$A$274)),"")</f>
        <v/>
      </c>
      <c r="AM344" s="445" t="str">
        <f t="array" ref="AM344">IFERROR(INDEX($A$171:$F$270,MATCH(LARGE(($E$171:$E$270=AM$273)*1/ROW($A$171:$A$270),ROWS($A$274:$A344)),1/ROW($A$171:$A$270),0),COLUMNS($A$274:$A$274)),"")</f>
        <v/>
      </c>
      <c r="AN344" s="445" t="str">
        <f t="array" ref="AN344">IFERROR(INDEX($A$171:$F$270,MATCH(LARGE(($F$171:$F$270=AN$273)*1/ROW($A$171:$A$270),ROWS($A$274:$A344)),1/ROW($A$171:$A$270),0),COLUMNS($A$274:$A$274)),"")</f>
        <v/>
      </c>
      <c r="AO344" s="445" t="str">
        <f t="array" ref="AO344">IFERROR(INDEX($A$171:$F$270,MATCH(LARGE(($F$171:$F$270=AO$273)*1/ROW($A$171:$A$270),ROWS($A$274:$A344)),1/ROW($A$171:$A$270),0),COLUMNS($A$274:$A$274)),"")</f>
        <v/>
      </c>
      <c r="AP344" s="445" t="str">
        <f t="array" ref="AP344">IFERROR(INDEX($A$171:$F$270,MATCH(LARGE(($F$171:$F$270=AP$273)*1/ROW($A$171:$A$270),ROWS($A$274:$A344)),1/ROW($A$171:$A$270),0),COLUMNS($A$274:$A$274)),"")</f>
        <v/>
      </c>
      <c r="AQ344" s="445" t="str">
        <f t="array" ref="AQ344">IFERROR(INDEX($A$171:$F$270,MATCH(LARGE(($F$171:$F$270=AQ$273)*1/ROW($A$171:$A$270),ROWS($A$274:$A344)),1/ROW($A$171:$A$270),0),COLUMNS($A$274:$A$274)),"")</f>
        <v/>
      </c>
      <c r="AR344" s="445" t="str">
        <f t="array" ref="AR344">IFERROR(INDEX($A$171:$B$270,MATCH(LARGE(($B$171:$B$270=AR$273)*1/ROW($A$171:$A$270),ROWS($A$274:$A344)),1/ROW($A$171:$A$270),0),COLUMNS($A$274:$A$274)),"")</f>
        <v/>
      </c>
      <c r="AS344" s="445" t="str">
        <f t="shared" si="97"/>
        <v/>
      </c>
      <c r="AT344" s="445" t="str">
        <f t="shared" si="98"/>
        <v/>
      </c>
      <c r="AU344" s="445" t="str">
        <f t="shared" si="99"/>
        <v/>
      </c>
      <c r="BE344" s="435"/>
      <c r="BK344" s="50"/>
      <c r="BM344" s="118"/>
      <c r="EE344" s="435"/>
    </row>
    <row r="345" spans="1:135" hidden="1">
      <c r="A345" s="445" t="str">
        <f t="array" ref="A345">IFERROR(INDEX($A$171:$B$270,MATCH(LARGE(($B$171:$B$270=A$273)*1/ROW($A$171:$A$270),ROWS($A$274:$A345)),1/ROW($A$171:$A$270),0),COLUMNS($A$274:$A$274)),"")</f>
        <v/>
      </c>
      <c r="B345" s="445" t="str">
        <f t="array" ref="B345">IFERROR(INDEX($A$171:$B$270,MATCH(LARGE(($B$171:$B$270=B$273)*1/ROW($A$171:$A$270),ROWS($A$274:$A345)),1/ROW($A$171:$A$270),0),COLUMNS($A$274:$A$274)),"")</f>
        <v/>
      </c>
      <c r="C345" s="444" t="str">
        <f t="array" ref="C345">IFERROR(INDEX($A$171:$B$270,MATCH(LARGE(($B$171:$B$270=C$273)*1/ROW($A$171:$A$270),ROWS($A$274:$A345)),1/ROW($A$171:$A$270),0),COLUMNS($A$274:$A$274)),"")</f>
        <v/>
      </c>
      <c r="D345" s="445" t="str">
        <f t="array" ref="D345">IFERROR(INDEX($A$171:$B$270,MATCH(LARGE(($B$171:$B$270=D$273)*1/ROW($A$171:$A$270),ROWS($A$274:$A345)),1/ROW($A$171:$A$270),0),COLUMNS($A$274:$A$274)),"")</f>
        <v/>
      </c>
      <c r="E345" s="445" t="str">
        <f t="array" ref="E345">IFERROR(INDEX($A$171:$B$270,MATCH(LARGE(($B$171:$B$270=E$273)*1/ROW($A$171:$A$270),ROWS($A$274:$A345)),1/ROW($A$171:$A$270),0),COLUMNS($A$274:$A$274)),"")</f>
        <v/>
      </c>
      <c r="F345" s="445" t="str">
        <f t="array" ref="F345">IFERROR(INDEX($A$171:$B$270,MATCH(LARGE(($B$171:$B$270=F$273)*1/ROW($A$171:$A$270),ROWS($A$274:$A345)),1/ROW($A$171:$A$270),0),COLUMNS($A$274:$A$274)),"")</f>
        <v/>
      </c>
      <c r="G345" s="445" t="str">
        <f t="array" ref="G345">IFERROR(INDEX($A$171:$B$270,MATCH(LARGE(($B$171:$B$270=G$273)*1/ROW($A$171:$A$270),ROWS($A$274:$A345)),1/ROW($A$171:$A$270),0),COLUMNS($A$274:$A$274)),"")</f>
        <v/>
      </c>
      <c r="H345" s="445" t="str">
        <f t="array" ref="H345">IFERROR(INDEX($A$171:$B$270,MATCH(LARGE(($B$171:$B$270=H$273)*1/ROW($A$171:$A$270),ROWS($A$274:$A345)),1/ROW($A$171:$A$270),0),COLUMNS($A$274:$A$274)),"")</f>
        <v/>
      </c>
      <c r="I345" s="445" t="str">
        <f t="array" ref="I345">IFERROR(INDEX($A$171:$B$270,MATCH(LARGE(($B$171:$B$270=I$273)*1/ROW($A$171:$A$270),ROWS($A$274:$A345)),1/ROW($A$171:$A$270),0),COLUMNS($A$274:$A$274)),"")</f>
        <v/>
      </c>
      <c r="J345" s="445" t="str">
        <f t="array" ref="J345">IFERROR(INDEX($A$171:$B$270,MATCH(LARGE(($B$171:$B$270=J$273)*1/ROW($A$171:$A$270),ROWS($A$274:$A345)),1/ROW($A$171:$A$270),0),COLUMNS($A$274:$A$274)),"")</f>
        <v/>
      </c>
      <c r="K345" s="445" t="str">
        <f t="array" ref="K345">IFERROR(INDEX($A$171:$B$270,MATCH(LARGE(($B$171:$B$270=K$273)*1/ROW($A$171:$A$270),ROWS($A$274:$A345)),1/ROW($A$171:$A$270),0),COLUMNS($A$274:$A$274)),"")</f>
        <v/>
      </c>
      <c r="L345" s="445" t="str">
        <f t="array" ref="L345">IFERROR(INDEX($A$171:$B$270,MATCH(LARGE(($B$171:$B$270=L$273)*1/ROW($A$171:$A$270),ROWS($A$274:$A345)),1/ROW($A$171:$A$270),0),COLUMNS($A$274:$A$274)),"")</f>
        <v/>
      </c>
      <c r="M345" s="445" t="str">
        <f t="array" ref="M345">IFERROR(INDEX($A$171:$B$270,MATCH(LARGE(($B$171:$B$270=M$273)*1/ROW($A$171:$A$270),ROWS($A$274:$A345)),1/ROW($A$171:$A$270),0),COLUMNS($A$274:$A$274)),"")</f>
        <v/>
      </c>
      <c r="N345" s="445" t="str">
        <f t="array" ref="N345">IFERROR(INDEX($A$171:$B$270,MATCH(LARGE(($B$171:$B$270=N$273)*1/ROW($A$171:$A$270),ROWS($A$274:$A345)),1/ROW($A$171:$A$270),0),COLUMNS($A$274:$A$274)),"")</f>
        <v/>
      </c>
      <c r="O345" s="445" t="str">
        <f t="array" ref="O345">IFERROR(INDEX($A$171:$B$270,MATCH(LARGE(($B$171:$B$270=O$273)*1/ROW($A$171:$A$270),ROWS($A$274:$A345)),1/ROW($A$171:$A$270),0),COLUMNS($A$274:$A$274)),"")</f>
        <v/>
      </c>
      <c r="P345" s="445" t="str">
        <f t="array" ref="P345">IFERROR(INDEX($A$171:$B$270,MATCH(LARGE(($B$171:$B$270=P$273)*1/ROW($A$171:$A$270),ROWS($A$274:$A345)),1/ROW($A$171:$A$270),0),COLUMNS($A$274:$A$274)),"")</f>
        <v/>
      </c>
      <c r="Q345" s="445" t="str">
        <f t="array" ref="Q345">IFERROR(INDEX($A$171:$B$270,MATCH(LARGE(($B$171:$B$270=Q$273)*1/ROW($A$171:$A$270),ROWS($A$274:$A345)),1/ROW($A$171:$A$270),0),COLUMNS($A$274:$A$274)),"")</f>
        <v/>
      </c>
      <c r="R345" s="445" t="str">
        <f t="array" ref="R345">IFERROR(INDEX($A$171:$B$270,MATCH(LARGE(($B$171:$B$270=R$273)*1/ROW($A$171:$A$270),ROWS($A$274:$A345)),1/ROW($A$171:$A$270),0),COLUMNS($A$274:$A$274)),"")</f>
        <v/>
      </c>
      <c r="S345" s="445" t="str">
        <f t="array" ref="S345">IFERROR(INDEX($A$171:$B$270,MATCH(LARGE(($B$171:$B$270=S$273)*1/ROW($A$171:$A$270),ROWS($A$274:$A345)),1/ROW($A$171:$A$270),0),COLUMNS($A$274:$A$274)),"")</f>
        <v/>
      </c>
      <c r="T345" s="445" t="str">
        <f t="array" ref="T345">IFERROR(INDEX($A$171:$B$270,MATCH(LARGE(($B$171:$B$270=T$273)*1/ROW($A$171:$A$270),ROWS($A$274:$A345)),1/ROW($A$171:$A$270),0),COLUMNS($A$274:$A$274)),"")</f>
        <v/>
      </c>
      <c r="U345" s="445" t="str">
        <f t="array" ref="U345">IFERROR(INDEX($A$171:$B$270,MATCH(LARGE(($B$171:$B$270=U$273)*1/ROW($A$171:$A$270),ROWS($A$274:$A345)),1/ROW($A$171:$A$270),0),COLUMNS($A$274:$A$274)),"")</f>
        <v/>
      </c>
      <c r="V345" s="453" t="str">
        <f t="array" ref="V345">IFERROR(INDEX($A$171:$B$270,MATCH(LARGE(($B$171:$B$270=V$273)*1/ROW($A$171:$A$270),ROWS($A$274:$A345)),1/ROW($A$171:$A$270),0),COLUMNS($A$274:$A$274)),"")</f>
        <v/>
      </c>
      <c r="W345" s="445" t="str">
        <f t="array" ref="W345">IFERROR(INDEX($A$171:$B$270,MATCH(LARGE(($B$171:$B$270=W$273)*1/ROW($A$171:$A$270),ROWS($A$274:$A345)),1/ROW($A$171:$A$270),0),COLUMNS($A$274:$A$274)),"")</f>
        <v/>
      </c>
      <c r="X345" s="445" t="str">
        <f t="array" ref="X345">IFERROR(INDEX($A$171:$B$270,MATCH(LARGE(($B$171:$B$270=X$273)*1/ROW($A$171:$A$270),ROWS($A$274:$A345)),1/ROW($A$171:$A$270),0),COLUMNS($A$274:$A$274)),"")</f>
        <v/>
      </c>
      <c r="Y345" s="445" t="str">
        <f t="array" ref="Y345">IFERROR(INDEX($A$171:$B$270,MATCH(LARGE(($B$171:$B$270=Y$273)*1/ROW($A$171:$A$270),ROWS($A$274:$A345)),1/ROW($A$171:$A$270),0),COLUMNS($A$274:$A$274)),"")</f>
        <v/>
      </c>
      <c r="Z345" s="445" t="str">
        <f t="array" ref="Z345">IFERROR(INDEX($A$171:$B$270,MATCH(LARGE(($B$171:$B$270=Z$273)*1/ROW($A$171:$A$270),ROWS($A$274:$A345)),1/ROW($A$171:$A$270),0),COLUMNS($A$274:$A$274)),"")</f>
        <v/>
      </c>
      <c r="AA345" s="445" t="str">
        <f t="array" ref="AA345">IFERROR(INDEX($A$171:$B$270,MATCH(LARGE(($B$171:$B$270=AA$273)*1/ROW($A$171:$A$270),ROWS($A$274:$A345)),1/ROW($A$171:$A$270),0),COLUMNS($A$274:$A$274)),"")</f>
        <v/>
      </c>
      <c r="AB345" s="445" t="str">
        <f t="array" ref="AB345">IFERROR(INDEX($A$171:$B$270,MATCH(LARGE(($B$171:$B$270=AB$273)*1/ROW($A$171:$A$270),ROWS($A$274:$A345)),1/ROW($A$171:$A$270),0),COLUMNS($A$274:$A$274)),"")</f>
        <v/>
      </c>
      <c r="AC345" s="445" t="str">
        <f t="array" ref="AC345">IFERROR(INDEX($A$171:$B$270,MATCH(LARGE(($B$171:$B$270=AC$273)*1/ROW($A$171:$A$270),ROWS($A$274:$A345)),1/ROW($A$171:$A$270),0),COLUMNS($A$274:$A$274)),"")</f>
        <v/>
      </c>
      <c r="AD345" s="445" t="str">
        <f t="array" ref="AD345">IFERROR(INDEX($A$171:$B$270,MATCH(LARGE(($B$171:$B$270=AD$273)*1/ROW($A$171:$A$270),ROWS($A$274:$A345)),1/ROW($A$171:$A$270),0),COLUMNS($A$274:$A$274)),"")</f>
        <v/>
      </c>
      <c r="AE345" s="445" t="str">
        <f t="array" ref="AE345">IFERROR(INDEX($A$171:$B$270,MATCH(LARGE(($B$171:$B$270=AE$273)*1/ROW($A$171:$A$270),ROWS($A$274:$A345)),1/ROW($A$171:$A$270),0),COLUMNS($A$274:$A$274)),"")</f>
        <v/>
      </c>
      <c r="AF345" s="445" t="str">
        <f t="array" ref="AF345">IFERROR(INDEX($A$171:$B$270,MATCH(LARGE(($B$171:$B$270=AF$273)*1/ROW($A$171:$A$270),ROWS($A$274:$A345)),1/ROW($A$171:$A$270),0),COLUMNS($A$274:$A$274)),"")</f>
        <v/>
      </c>
      <c r="AG345" s="454" t="str">
        <f t="array" ref="AG345">IFERROR(INDEX($A$171:$B$270,MATCH(LARGE(($B$171:$B$270=AG$273)*1/ROW($A$171:$A$270),ROWS($A$274:$A345)),1/ROW($A$171:$A$270),0),COLUMNS($A$274:$A$274)),"")</f>
        <v/>
      </c>
      <c r="AH345" s="445" t="str">
        <f t="array" ref="AH345">IFERROR(INDEX($A$171:$F$270,MATCH(LARGE(($D$171:$D$270=AH$273)*1/ROW($A$171:$A$270),ROWS($A$274:$A345)),1/ROW($A$171:$A$270),0),COLUMNS($A$274:$A$274)),"")</f>
        <v/>
      </c>
      <c r="AI345" s="445" t="str">
        <f t="array" ref="AI345">IFERROR(INDEX($A$171:$F$270,MATCH(LARGE(($D$171:$D$270=AI$273)*1/ROW($A$171:$A$270),ROWS($A$274:$A345)),1/ROW($A$171:$A$270),0),COLUMNS($A$274:$A$274)),"")</f>
        <v/>
      </c>
      <c r="AJ345" s="445" t="str">
        <f t="array" ref="AJ345">IFERROR(INDEX($A$171:$F$270,MATCH(LARGE(($D$171:$D$270=AJ$273)*1/ROW($A$171:$A$270),ROWS($A$274:$A345)),1/ROW($A$171:$A$270),0),COLUMNS($A$274:$A$274)),"")</f>
        <v/>
      </c>
      <c r="AK345" s="445" t="str">
        <f t="array" ref="AK345">IFERROR(INDEX($A$171:$F$270,MATCH(LARGE(($E$171:$E$270=AK$273)*1/ROW($A$171:$A$270),ROWS($A$274:$A345)),1/ROW($A$171:$A$270),0),COLUMNS($A$274:$A$274)),"")</f>
        <v/>
      </c>
      <c r="AL345" s="445" t="str">
        <f t="array" ref="AL345">IFERROR(INDEX($A$171:$F$270,MATCH(LARGE(($E$171:$E$270=AL$273)*1/ROW($A$171:$A$270),ROWS($A$274:$A345)),1/ROW($A$171:$A$270),0),COLUMNS($A$274:$A$274)),"")</f>
        <v/>
      </c>
      <c r="AM345" s="445" t="str">
        <f t="array" ref="AM345">IFERROR(INDEX($A$171:$F$270,MATCH(LARGE(($E$171:$E$270=AM$273)*1/ROW($A$171:$A$270),ROWS($A$274:$A345)),1/ROW($A$171:$A$270),0),COLUMNS($A$274:$A$274)),"")</f>
        <v/>
      </c>
      <c r="AN345" s="445" t="str">
        <f t="array" ref="AN345">IFERROR(INDEX($A$171:$F$270,MATCH(LARGE(($F$171:$F$270=AN$273)*1/ROW($A$171:$A$270),ROWS($A$274:$A345)),1/ROW($A$171:$A$270),0),COLUMNS($A$274:$A$274)),"")</f>
        <v/>
      </c>
      <c r="AO345" s="445" t="str">
        <f t="array" ref="AO345">IFERROR(INDEX($A$171:$F$270,MATCH(LARGE(($F$171:$F$270=AO$273)*1/ROW($A$171:$A$270),ROWS($A$274:$A345)),1/ROW($A$171:$A$270),0),COLUMNS($A$274:$A$274)),"")</f>
        <v/>
      </c>
      <c r="AP345" s="445" t="str">
        <f t="array" ref="AP345">IFERROR(INDEX($A$171:$F$270,MATCH(LARGE(($F$171:$F$270=AP$273)*1/ROW($A$171:$A$270),ROWS($A$274:$A345)),1/ROW($A$171:$A$270),0),COLUMNS($A$274:$A$274)),"")</f>
        <v/>
      </c>
      <c r="AQ345" s="445" t="str">
        <f t="array" ref="AQ345">IFERROR(INDEX($A$171:$F$270,MATCH(LARGE(($F$171:$F$270=AQ$273)*1/ROW($A$171:$A$270),ROWS($A$274:$A345)),1/ROW($A$171:$A$270),0),COLUMNS($A$274:$A$274)),"")</f>
        <v/>
      </c>
      <c r="AR345" s="445" t="str">
        <f t="array" ref="AR345">IFERROR(INDEX($A$171:$B$270,MATCH(LARGE(($B$171:$B$270=AR$273)*1/ROW($A$171:$A$270),ROWS($A$274:$A345)),1/ROW($A$171:$A$270),0),COLUMNS($A$274:$A$274)),"")</f>
        <v/>
      </c>
      <c r="AS345" s="445" t="str">
        <f t="shared" si="97"/>
        <v/>
      </c>
      <c r="AT345" s="445" t="str">
        <f t="shared" si="98"/>
        <v/>
      </c>
      <c r="AU345" s="445" t="str">
        <f t="shared" si="99"/>
        <v/>
      </c>
      <c r="BE345" s="435"/>
      <c r="BK345" s="50"/>
      <c r="BM345" s="118"/>
      <c r="EE345" s="435"/>
    </row>
    <row r="346" spans="1:135" hidden="1">
      <c r="A346" s="445" t="str">
        <f t="array" ref="A346">IFERROR(INDEX($A$171:$B$270,MATCH(LARGE(($B$171:$B$270=A$273)*1/ROW($A$171:$A$270),ROWS($A$274:$A346)),1/ROW($A$171:$A$270),0),COLUMNS($A$274:$A$274)),"")</f>
        <v/>
      </c>
      <c r="B346" s="445" t="str">
        <f t="array" ref="B346">IFERROR(INDEX($A$171:$B$270,MATCH(LARGE(($B$171:$B$270=B$273)*1/ROW($A$171:$A$270),ROWS($A$274:$A346)),1/ROW($A$171:$A$270),0),COLUMNS($A$274:$A$274)),"")</f>
        <v/>
      </c>
      <c r="C346" s="444" t="str">
        <f t="array" ref="C346">IFERROR(INDEX($A$171:$B$270,MATCH(LARGE(($B$171:$B$270=C$273)*1/ROW($A$171:$A$270),ROWS($A$274:$A346)),1/ROW($A$171:$A$270),0),COLUMNS($A$274:$A$274)),"")</f>
        <v/>
      </c>
      <c r="D346" s="445" t="str">
        <f t="array" ref="D346">IFERROR(INDEX($A$171:$B$270,MATCH(LARGE(($B$171:$B$270=D$273)*1/ROW($A$171:$A$270),ROWS($A$274:$A346)),1/ROW($A$171:$A$270),0),COLUMNS($A$274:$A$274)),"")</f>
        <v/>
      </c>
      <c r="E346" s="445" t="str">
        <f t="array" ref="E346">IFERROR(INDEX($A$171:$B$270,MATCH(LARGE(($B$171:$B$270=E$273)*1/ROW($A$171:$A$270),ROWS($A$274:$A346)),1/ROW($A$171:$A$270),0),COLUMNS($A$274:$A$274)),"")</f>
        <v/>
      </c>
      <c r="F346" s="445" t="str">
        <f t="array" ref="F346">IFERROR(INDEX($A$171:$B$270,MATCH(LARGE(($B$171:$B$270=F$273)*1/ROW($A$171:$A$270),ROWS($A$274:$A346)),1/ROW($A$171:$A$270),0),COLUMNS($A$274:$A$274)),"")</f>
        <v/>
      </c>
      <c r="G346" s="445" t="str">
        <f t="array" ref="G346">IFERROR(INDEX($A$171:$B$270,MATCH(LARGE(($B$171:$B$270=G$273)*1/ROW($A$171:$A$270),ROWS($A$274:$A346)),1/ROW($A$171:$A$270),0),COLUMNS($A$274:$A$274)),"")</f>
        <v/>
      </c>
      <c r="H346" s="445" t="str">
        <f t="array" ref="H346">IFERROR(INDEX($A$171:$B$270,MATCH(LARGE(($B$171:$B$270=H$273)*1/ROW($A$171:$A$270),ROWS($A$274:$A346)),1/ROW($A$171:$A$270),0),COLUMNS($A$274:$A$274)),"")</f>
        <v/>
      </c>
      <c r="I346" s="445" t="str">
        <f t="array" ref="I346">IFERROR(INDEX($A$171:$B$270,MATCH(LARGE(($B$171:$B$270=I$273)*1/ROW($A$171:$A$270),ROWS($A$274:$A346)),1/ROW($A$171:$A$270),0),COLUMNS($A$274:$A$274)),"")</f>
        <v/>
      </c>
      <c r="J346" s="445" t="str">
        <f t="array" ref="J346">IFERROR(INDEX($A$171:$B$270,MATCH(LARGE(($B$171:$B$270=J$273)*1/ROW($A$171:$A$270),ROWS($A$274:$A346)),1/ROW($A$171:$A$270),0),COLUMNS($A$274:$A$274)),"")</f>
        <v/>
      </c>
      <c r="K346" s="445" t="str">
        <f t="array" ref="K346">IFERROR(INDEX($A$171:$B$270,MATCH(LARGE(($B$171:$B$270=K$273)*1/ROW($A$171:$A$270),ROWS($A$274:$A346)),1/ROW($A$171:$A$270),0),COLUMNS($A$274:$A$274)),"")</f>
        <v/>
      </c>
      <c r="L346" s="445" t="str">
        <f t="array" ref="L346">IFERROR(INDEX($A$171:$B$270,MATCH(LARGE(($B$171:$B$270=L$273)*1/ROW($A$171:$A$270),ROWS($A$274:$A346)),1/ROW($A$171:$A$270),0),COLUMNS($A$274:$A$274)),"")</f>
        <v/>
      </c>
      <c r="M346" s="445" t="str">
        <f t="array" ref="M346">IFERROR(INDEX($A$171:$B$270,MATCH(LARGE(($B$171:$B$270=M$273)*1/ROW($A$171:$A$270),ROWS($A$274:$A346)),1/ROW($A$171:$A$270),0),COLUMNS($A$274:$A$274)),"")</f>
        <v/>
      </c>
      <c r="N346" s="445" t="str">
        <f t="array" ref="N346">IFERROR(INDEX($A$171:$B$270,MATCH(LARGE(($B$171:$B$270=N$273)*1/ROW($A$171:$A$270),ROWS($A$274:$A346)),1/ROW($A$171:$A$270),0),COLUMNS($A$274:$A$274)),"")</f>
        <v/>
      </c>
      <c r="O346" s="445" t="str">
        <f t="array" ref="O346">IFERROR(INDEX($A$171:$B$270,MATCH(LARGE(($B$171:$B$270=O$273)*1/ROW($A$171:$A$270),ROWS($A$274:$A346)),1/ROW($A$171:$A$270),0),COLUMNS($A$274:$A$274)),"")</f>
        <v/>
      </c>
      <c r="P346" s="445" t="str">
        <f t="array" ref="P346">IFERROR(INDEX($A$171:$B$270,MATCH(LARGE(($B$171:$B$270=P$273)*1/ROW($A$171:$A$270),ROWS($A$274:$A346)),1/ROW($A$171:$A$270),0),COLUMNS($A$274:$A$274)),"")</f>
        <v/>
      </c>
      <c r="Q346" s="445" t="str">
        <f t="array" ref="Q346">IFERROR(INDEX($A$171:$B$270,MATCH(LARGE(($B$171:$B$270=Q$273)*1/ROW($A$171:$A$270),ROWS($A$274:$A346)),1/ROW($A$171:$A$270),0),COLUMNS($A$274:$A$274)),"")</f>
        <v/>
      </c>
      <c r="R346" s="445" t="str">
        <f t="array" ref="R346">IFERROR(INDEX($A$171:$B$270,MATCH(LARGE(($B$171:$B$270=R$273)*1/ROW($A$171:$A$270),ROWS($A$274:$A346)),1/ROW($A$171:$A$270),0),COLUMNS($A$274:$A$274)),"")</f>
        <v/>
      </c>
      <c r="S346" s="445" t="str">
        <f t="array" ref="S346">IFERROR(INDEX($A$171:$B$270,MATCH(LARGE(($B$171:$B$270=S$273)*1/ROW($A$171:$A$270),ROWS($A$274:$A346)),1/ROW($A$171:$A$270),0),COLUMNS($A$274:$A$274)),"")</f>
        <v/>
      </c>
      <c r="T346" s="445" t="str">
        <f t="array" ref="T346">IFERROR(INDEX($A$171:$B$270,MATCH(LARGE(($B$171:$B$270=T$273)*1/ROW($A$171:$A$270),ROWS($A$274:$A346)),1/ROW($A$171:$A$270),0),COLUMNS($A$274:$A$274)),"")</f>
        <v/>
      </c>
      <c r="U346" s="445" t="str">
        <f t="array" ref="U346">IFERROR(INDEX($A$171:$B$270,MATCH(LARGE(($B$171:$B$270=U$273)*1/ROW($A$171:$A$270),ROWS($A$274:$A346)),1/ROW($A$171:$A$270),0),COLUMNS($A$274:$A$274)),"")</f>
        <v/>
      </c>
      <c r="V346" s="453" t="str">
        <f t="array" ref="V346">IFERROR(INDEX($A$171:$B$270,MATCH(LARGE(($B$171:$B$270=V$273)*1/ROW($A$171:$A$270),ROWS($A$274:$A346)),1/ROW($A$171:$A$270),0),COLUMNS($A$274:$A$274)),"")</f>
        <v/>
      </c>
      <c r="W346" s="445" t="str">
        <f t="array" ref="W346">IFERROR(INDEX($A$171:$B$270,MATCH(LARGE(($B$171:$B$270=W$273)*1/ROW($A$171:$A$270),ROWS($A$274:$A346)),1/ROW($A$171:$A$270),0),COLUMNS($A$274:$A$274)),"")</f>
        <v/>
      </c>
      <c r="X346" s="445" t="str">
        <f t="array" ref="X346">IFERROR(INDEX($A$171:$B$270,MATCH(LARGE(($B$171:$B$270=X$273)*1/ROW($A$171:$A$270),ROWS($A$274:$A346)),1/ROW($A$171:$A$270),0),COLUMNS($A$274:$A$274)),"")</f>
        <v/>
      </c>
      <c r="Y346" s="445" t="str">
        <f t="array" ref="Y346">IFERROR(INDEX($A$171:$B$270,MATCH(LARGE(($B$171:$B$270=Y$273)*1/ROW($A$171:$A$270),ROWS($A$274:$A346)),1/ROW($A$171:$A$270),0),COLUMNS($A$274:$A$274)),"")</f>
        <v/>
      </c>
      <c r="Z346" s="445" t="str">
        <f t="array" ref="Z346">IFERROR(INDEX($A$171:$B$270,MATCH(LARGE(($B$171:$B$270=Z$273)*1/ROW($A$171:$A$270),ROWS($A$274:$A346)),1/ROW($A$171:$A$270),0),COLUMNS($A$274:$A$274)),"")</f>
        <v/>
      </c>
      <c r="AA346" s="445" t="str">
        <f t="array" ref="AA346">IFERROR(INDEX($A$171:$B$270,MATCH(LARGE(($B$171:$B$270=AA$273)*1/ROW($A$171:$A$270),ROWS($A$274:$A346)),1/ROW($A$171:$A$270),0),COLUMNS($A$274:$A$274)),"")</f>
        <v/>
      </c>
      <c r="AB346" s="445" t="str">
        <f t="array" ref="AB346">IFERROR(INDEX($A$171:$B$270,MATCH(LARGE(($B$171:$B$270=AB$273)*1/ROW($A$171:$A$270),ROWS($A$274:$A346)),1/ROW($A$171:$A$270),0),COLUMNS($A$274:$A$274)),"")</f>
        <v/>
      </c>
      <c r="AC346" s="445" t="str">
        <f t="array" ref="AC346">IFERROR(INDEX($A$171:$B$270,MATCH(LARGE(($B$171:$B$270=AC$273)*1/ROW($A$171:$A$270),ROWS($A$274:$A346)),1/ROW($A$171:$A$270),0),COLUMNS($A$274:$A$274)),"")</f>
        <v/>
      </c>
      <c r="AD346" s="445" t="str">
        <f t="array" ref="AD346">IFERROR(INDEX($A$171:$B$270,MATCH(LARGE(($B$171:$B$270=AD$273)*1/ROW($A$171:$A$270),ROWS($A$274:$A346)),1/ROW($A$171:$A$270),0),COLUMNS($A$274:$A$274)),"")</f>
        <v/>
      </c>
      <c r="AE346" s="445" t="str">
        <f t="array" ref="AE346">IFERROR(INDEX($A$171:$B$270,MATCH(LARGE(($B$171:$B$270=AE$273)*1/ROW($A$171:$A$270),ROWS($A$274:$A346)),1/ROW($A$171:$A$270),0),COLUMNS($A$274:$A$274)),"")</f>
        <v/>
      </c>
      <c r="AF346" s="445" t="str">
        <f t="array" ref="AF346">IFERROR(INDEX($A$171:$B$270,MATCH(LARGE(($B$171:$B$270=AF$273)*1/ROW($A$171:$A$270),ROWS($A$274:$A346)),1/ROW($A$171:$A$270),0),COLUMNS($A$274:$A$274)),"")</f>
        <v/>
      </c>
      <c r="AG346" s="454" t="str">
        <f t="array" ref="AG346">IFERROR(INDEX($A$171:$B$270,MATCH(LARGE(($B$171:$B$270=AG$273)*1/ROW($A$171:$A$270),ROWS($A$274:$A346)),1/ROW($A$171:$A$270),0),COLUMNS($A$274:$A$274)),"")</f>
        <v/>
      </c>
      <c r="AH346" s="445" t="str">
        <f t="array" ref="AH346">IFERROR(INDEX($A$171:$F$270,MATCH(LARGE(($D$171:$D$270=AH$273)*1/ROW($A$171:$A$270),ROWS($A$274:$A346)),1/ROW($A$171:$A$270),0),COLUMNS($A$274:$A$274)),"")</f>
        <v/>
      </c>
      <c r="AI346" s="445" t="str">
        <f t="array" ref="AI346">IFERROR(INDEX($A$171:$F$270,MATCH(LARGE(($D$171:$D$270=AI$273)*1/ROW($A$171:$A$270),ROWS($A$274:$A346)),1/ROW($A$171:$A$270),0),COLUMNS($A$274:$A$274)),"")</f>
        <v/>
      </c>
      <c r="AJ346" s="445" t="str">
        <f t="array" ref="AJ346">IFERROR(INDEX($A$171:$F$270,MATCH(LARGE(($D$171:$D$270=AJ$273)*1/ROW($A$171:$A$270),ROWS($A$274:$A346)),1/ROW($A$171:$A$270),0),COLUMNS($A$274:$A$274)),"")</f>
        <v/>
      </c>
      <c r="AK346" s="445" t="str">
        <f t="array" ref="AK346">IFERROR(INDEX($A$171:$F$270,MATCH(LARGE(($E$171:$E$270=AK$273)*1/ROW($A$171:$A$270),ROWS($A$274:$A346)),1/ROW($A$171:$A$270),0),COLUMNS($A$274:$A$274)),"")</f>
        <v/>
      </c>
      <c r="AL346" s="445" t="str">
        <f t="array" ref="AL346">IFERROR(INDEX($A$171:$F$270,MATCH(LARGE(($E$171:$E$270=AL$273)*1/ROW($A$171:$A$270),ROWS($A$274:$A346)),1/ROW($A$171:$A$270),0),COLUMNS($A$274:$A$274)),"")</f>
        <v/>
      </c>
      <c r="AM346" s="445" t="str">
        <f t="array" ref="AM346">IFERROR(INDEX($A$171:$F$270,MATCH(LARGE(($E$171:$E$270=AM$273)*1/ROW($A$171:$A$270),ROWS($A$274:$A346)),1/ROW($A$171:$A$270),0),COLUMNS($A$274:$A$274)),"")</f>
        <v/>
      </c>
      <c r="AN346" s="445" t="str">
        <f t="array" ref="AN346">IFERROR(INDEX($A$171:$F$270,MATCH(LARGE(($F$171:$F$270=AN$273)*1/ROW($A$171:$A$270),ROWS($A$274:$A346)),1/ROW($A$171:$A$270),0),COLUMNS($A$274:$A$274)),"")</f>
        <v/>
      </c>
      <c r="AO346" s="445" t="str">
        <f t="array" ref="AO346">IFERROR(INDEX($A$171:$F$270,MATCH(LARGE(($F$171:$F$270=AO$273)*1/ROW($A$171:$A$270),ROWS($A$274:$A346)),1/ROW($A$171:$A$270),0),COLUMNS($A$274:$A$274)),"")</f>
        <v/>
      </c>
      <c r="AP346" s="445" t="str">
        <f t="array" ref="AP346">IFERROR(INDEX($A$171:$F$270,MATCH(LARGE(($F$171:$F$270=AP$273)*1/ROW($A$171:$A$270),ROWS($A$274:$A346)),1/ROW($A$171:$A$270),0),COLUMNS($A$274:$A$274)),"")</f>
        <v/>
      </c>
      <c r="AQ346" s="445" t="str">
        <f t="array" ref="AQ346">IFERROR(INDEX($A$171:$F$270,MATCH(LARGE(($F$171:$F$270=AQ$273)*1/ROW($A$171:$A$270),ROWS($A$274:$A346)),1/ROW($A$171:$A$270),0),COLUMNS($A$274:$A$274)),"")</f>
        <v/>
      </c>
      <c r="AR346" s="445" t="str">
        <f t="array" ref="AR346">IFERROR(INDEX($A$171:$B$270,MATCH(LARGE(($B$171:$B$270=AR$273)*1/ROW($A$171:$A$270),ROWS($A$274:$A346)),1/ROW($A$171:$A$270),0),COLUMNS($A$274:$A$274)),"")</f>
        <v/>
      </c>
      <c r="AS346" s="445" t="str">
        <f t="shared" si="97"/>
        <v/>
      </c>
      <c r="AT346" s="445" t="str">
        <f t="shared" si="98"/>
        <v/>
      </c>
      <c r="AU346" s="445" t="str">
        <f t="shared" si="99"/>
        <v/>
      </c>
      <c r="BE346" s="435"/>
      <c r="BK346" s="50"/>
      <c r="BM346" s="118"/>
      <c r="EE346" s="435"/>
    </row>
    <row r="347" spans="1:135" hidden="1">
      <c r="A347" s="445" t="str">
        <f t="array" ref="A347">IFERROR(INDEX($A$171:$B$270,MATCH(LARGE(($B$171:$B$270=A$273)*1/ROW($A$171:$A$270),ROWS($A$274:$A347)),1/ROW($A$171:$A$270),0),COLUMNS($A$274:$A$274)),"")</f>
        <v/>
      </c>
      <c r="B347" s="445" t="str">
        <f t="array" ref="B347">IFERROR(INDEX($A$171:$B$270,MATCH(LARGE(($B$171:$B$270=B$273)*1/ROW($A$171:$A$270),ROWS($A$274:$A347)),1/ROW($A$171:$A$270),0),COLUMNS($A$274:$A$274)),"")</f>
        <v/>
      </c>
      <c r="C347" s="444" t="str">
        <f t="array" ref="C347">IFERROR(INDEX($A$171:$B$270,MATCH(LARGE(($B$171:$B$270=C$273)*1/ROW($A$171:$A$270),ROWS($A$274:$A347)),1/ROW($A$171:$A$270),0),COLUMNS($A$274:$A$274)),"")</f>
        <v/>
      </c>
      <c r="D347" s="445" t="str">
        <f t="array" ref="D347">IFERROR(INDEX($A$171:$B$270,MATCH(LARGE(($B$171:$B$270=D$273)*1/ROW($A$171:$A$270),ROWS($A$274:$A347)),1/ROW($A$171:$A$270),0),COLUMNS($A$274:$A$274)),"")</f>
        <v/>
      </c>
      <c r="E347" s="445" t="str">
        <f t="array" ref="E347">IFERROR(INDEX($A$171:$B$270,MATCH(LARGE(($B$171:$B$270=E$273)*1/ROW($A$171:$A$270),ROWS($A$274:$A347)),1/ROW($A$171:$A$270),0),COLUMNS($A$274:$A$274)),"")</f>
        <v/>
      </c>
      <c r="F347" s="445" t="str">
        <f t="array" ref="F347">IFERROR(INDEX($A$171:$B$270,MATCH(LARGE(($B$171:$B$270=F$273)*1/ROW($A$171:$A$270),ROWS($A$274:$A347)),1/ROW($A$171:$A$270),0),COLUMNS($A$274:$A$274)),"")</f>
        <v/>
      </c>
      <c r="G347" s="445" t="str">
        <f t="array" ref="G347">IFERROR(INDEX($A$171:$B$270,MATCH(LARGE(($B$171:$B$270=G$273)*1/ROW($A$171:$A$270),ROWS($A$274:$A347)),1/ROW($A$171:$A$270),0),COLUMNS($A$274:$A$274)),"")</f>
        <v/>
      </c>
      <c r="H347" s="445" t="str">
        <f t="array" ref="H347">IFERROR(INDEX($A$171:$B$270,MATCH(LARGE(($B$171:$B$270=H$273)*1/ROW($A$171:$A$270),ROWS($A$274:$A347)),1/ROW($A$171:$A$270),0),COLUMNS($A$274:$A$274)),"")</f>
        <v/>
      </c>
      <c r="I347" s="445" t="str">
        <f t="array" ref="I347">IFERROR(INDEX($A$171:$B$270,MATCH(LARGE(($B$171:$B$270=I$273)*1/ROW($A$171:$A$270),ROWS($A$274:$A347)),1/ROW($A$171:$A$270),0),COLUMNS($A$274:$A$274)),"")</f>
        <v/>
      </c>
      <c r="J347" s="445" t="str">
        <f t="array" ref="J347">IFERROR(INDEX($A$171:$B$270,MATCH(LARGE(($B$171:$B$270=J$273)*1/ROW($A$171:$A$270),ROWS($A$274:$A347)),1/ROW($A$171:$A$270),0),COLUMNS($A$274:$A$274)),"")</f>
        <v/>
      </c>
      <c r="K347" s="445" t="str">
        <f t="array" ref="K347">IFERROR(INDEX($A$171:$B$270,MATCH(LARGE(($B$171:$B$270=K$273)*1/ROW($A$171:$A$270),ROWS($A$274:$A347)),1/ROW($A$171:$A$270),0),COLUMNS($A$274:$A$274)),"")</f>
        <v/>
      </c>
      <c r="L347" s="445" t="str">
        <f t="array" ref="L347">IFERROR(INDEX($A$171:$B$270,MATCH(LARGE(($B$171:$B$270=L$273)*1/ROW($A$171:$A$270),ROWS($A$274:$A347)),1/ROW($A$171:$A$270),0),COLUMNS($A$274:$A$274)),"")</f>
        <v/>
      </c>
      <c r="M347" s="445" t="str">
        <f t="array" ref="M347">IFERROR(INDEX($A$171:$B$270,MATCH(LARGE(($B$171:$B$270=M$273)*1/ROW($A$171:$A$270),ROWS($A$274:$A347)),1/ROW($A$171:$A$270),0),COLUMNS($A$274:$A$274)),"")</f>
        <v/>
      </c>
      <c r="N347" s="445" t="str">
        <f t="array" ref="N347">IFERROR(INDEX($A$171:$B$270,MATCH(LARGE(($B$171:$B$270=N$273)*1/ROW($A$171:$A$270),ROWS($A$274:$A347)),1/ROW($A$171:$A$270),0),COLUMNS($A$274:$A$274)),"")</f>
        <v/>
      </c>
      <c r="O347" s="445" t="str">
        <f t="array" ref="O347">IFERROR(INDEX($A$171:$B$270,MATCH(LARGE(($B$171:$B$270=O$273)*1/ROW($A$171:$A$270),ROWS($A$274:$A347)),1/ROW($A$171:$A$270),0),COLUMNS($A$274:$A$274)),"")</f>
        <v/>
      </c>
      <c r="P347" s="445" t="str">
        <f t="array" ref="P347">IFERROR(INDEX($A$171:$B$270,MATCH(LARGE(($B$171:$B$270=P$273)*1/ROW($A$171:$A$270),ROWS($A$274:$A347)),1/ROW($A$171:$A$270),0),COLUMNS($A$274:$A$274)),"")</f>
        <v/>
      </c>
      <c r="Q347" s="445" t="str">
        <f t="array" ref="Q347">IFERROR(INDEX($A$171:$B$270,MATCH(LARGE(($B$171:$B$270=Q$273)*1/ROW($A$171:$A$270),ROWS($A$274:$A347)),1/ROW($A$171:$A$270),0),COLUMNS($A$274:$A$274)),"")</f>
        <v/>
      </c>
      <c r="R347" s="445" t="str">
        <f t="array" ref="R347">IFERROR(INDEX($A$171:$B$270,MATCH(LARGE(($B$171:$B$270=R$273)*1/ROW($A$171:$A$270),ROWS($A$274:$A347)),1/ROW($A$171:$A$270),0),COLUMNS($A$274:$A$274)),"")</f>
        <v/>
      </c>
      <c r="S347" s="445" t="str">
        <f t="array" ref="S347">IFERROR(INDEX($A$171:$B$270,MATCH(LARGE(($B$171:$B$270=S$273)*1/ROW($A$171:$A$270),ROWS($A$274:$A347)),1/ROW($A$171:$A$270),0),COLUMNS($A$274:$A$274)),"")</f>
        <v/>
      </c>
      <c r="T347" s="445" t="str">
        <f t="array" ref="T347">IFERROR(INDEX($A$171:$B$270,MATCH(LARGE(($B$171:$B$270=T$273)*1/ROW($A$171:$A$270),ROWS($A$274:$A347)),1/ROW($A$171:$A$270),0),COLUMNS($A$274:$A$274)),"")</f>
        <v/>
      </c>
      <c r="U347" s="445" t="str">
        <f t="array" ref="U347">IFERROR(INDEX($A$171:$B$270,MATCH(LARGE(($B$171:$B$270=U$273)*1/ROW($A$171:$A$270),ROWS($A$274:$A347)),1/ROW($A$171:$A$270),0),COLUMNS($A$274:$A$274)),"")</f>
        <v/>
      </c>
      <c r="V347" s="453" t="str">
        <f t="array" ref="V347">IFERROR(INDEX($A$171:$B$270,MATCH(LARGE(($B$171:$B$270=V$273)*1/ROW($A$171:$A$270),ROWS($A$274:$A347)),1/ROW($A$171:$A$270),0),COLUMNS($A$274:$A$274)),"")</f>
        <v/>
      </c>
      <c r="W347" s="445" t="str">
        <f t="array" ref="W347">IFERROR(INDEX($A$171:$B$270,MATCH(LARGE(($B$171:$B$270=W$273)*1/ROW($A$171:$A$270),ROWS($A$274:$A347)),1/ROW($A$171:$A$270),0),COLUMNS($A$274:$A$274)),"")</f>
        <v/>
      </c>
      <c r="X347" s="445" t="str">
        <f t="array" ref="X347">IFERROR(INDEX($A$171:$B$270,MATCH(LARGE(($B$171:$B$270=X$273)*1/ROW($A$171:$A$270),ROWS($A$274:$A347)),1/ROW($A$171:$A$270),0),COLUMNS($A$274:$A$274)),"")</f>
        <v/>
      </c>
      <c r="Y347" s="445" t="str">
        <f t="array" ref="Y347">IFERROR(INDEX($A$171:$B$270,MATCH(LARGE(($B$171:$B$270=Y$273)*1/ROW($A$171:$A$270),ROWS($A$274:$A347)),1/ROW($A$171:$A$270),0),COLUMNS($A$274:$A$274)),"")</f>
        <v/>
      </c>
      <c r="Z347" s="445" t="str">
        <f t="array" ref="Z347">IFERROR(INDEX($A$171:$B$270,MATCH(LARGE(($B$171:$B$270=Z$273)*1/ROW($A$171:$A$270),ROWS($A$274:$A347)),1/ROW($A$171:$A$270),0),COLUMNS($A$274:$A$274)),"")</f>
        <v/>
      </c>
      <c r="AA347" s="445" t="str">
        <f t="array" ref="AA347">IFERROR(INDEX($A$171:$B$270,MATCH(LARGE(($B$171:$B$270=AA$273)*1/ROW($A$171:$A$270),ROWS($A$274:$A347)),1/ROW($A$171:$A$270),0),COLUMNS($A$274:$A$274)),"")</f>
        <v/>
      </c>
      <c r="AB347" s="445" t="str">
        <f t="array" ref="AB347">IFERROR(INDEX($A$171:$B$270,MATCH(LARGE(($B$171:$B$270=AB$273)*1/ROW($A$171:$A$270),ROWS($A$274:$A347)),1/ROW($A$171:$A$270),0),COLUMNS($A$274:$A$274)),"")</f>
        <v/>
      </c>
      <c r="AC347" s="445" t="str">
        <f t="array" ref="AC347">IFERROR(INDEX($A$171:$B$270,MATCH(LARGE(($B$171:$B$270=AC$273)*1/ROW($A$171:$A$270),ROWS($A$274:$A347)),1/ROW($A$171:$A$270),0),COLUMNS($A$274:$A$274)),"")</f>
        <v/>
      </c>
      <c r="AD347" s="445" t="str">
        <f t="array" ref="AD347">IFERROR(INDEX($A$171:$B$270,MATCH(LARGE(($B$171:$B$270=AD$273)*1/ROW($A$171:$A$270),ROWS($A$274:$A347)),1/ROW($A$171:$A$270),0),COLUMNS($A$274:$A$274)),"")</f>
        <v/>
      </c>
      <c r="AE347" s="445" t="str">
        <f t="array" ref="AE347">IFERROR(INDEX($A$171:$B$270,MATCH(LARGE(($B$171:$B$270=AE$273)*1/ROW($A$171:$A$270),ROWS($A$274:$A347)),1/ROW($A$171:$A$270),0),COLUMNS($A$274:$A$274)),"")</f>
        <v/>
      </c>
      <c r="AF347" s="445" t="str">
        <f t="array" ref="AF347">IFERROR(INDEX($A$171:$B$270,MATCH(LARGE(($B$171:$B$270=AF$273)*1/ROW($A$171:$A$270),ROWS($A$274:$A347)),1/ROW($A$171:$A$270),0),COLUMNS($A$274:$A$274)),"")</f>
        <v/>
      </c>
      <c r="AG347" s="454" t="str">
        <f t="array" ref="AG347">IFERROR(INDEX($A$171:$B$270,MATCH(LARGE(($B$171:$B$270=AG$273)*1/ROW($A$171:$A$270),ROWS($A$274:$A347)),1/ROW($A$171:$A$270),0),COLUMNS($A$274:$A$274)),"")</f>
        <v/>
      </c>
      <c r="AH347" s="445" t="str">
        <f t="array" ref="AH347">IFERROR(INDEX($A$171:$F$270,MATCH(LARGE(($D$171:$D$270=AH$273)*1/ROW($A$171:$A$270),ROWS($A$274:$A347)),1/ROW($A$171:$A$270),0),COLUMNS($A$274:$A$274)),"")</f>
        <v/>
      </c>
      <c r="AI347" s="445" t="str">
        <f t="array" ref="AI347">IFERROR(INDEX($A$171:$F$270,MATCH(LARGE(($D$171:$D$270=AI$273)*1/ROW($A$171:$A$270),ROWS($A$274:$A347)),1/ROW($A$171:$A$270),0),COLUMNS($A$274:$A$274)),"")</f>
        <v/>
      </c>
      <c r="AJ347" s="445" t="str">
        <f t="array" ref="AJ347">IFERROR(INDEX($A$171:$F$270,MATCH(LARGE(($D$171:$D$270=AJ$273)*1/ROW($A$171:$A$270),ROWS($A$274:$A347)),1/ROW($A$171:$A$270),0),COLUMNS($A$274:$A$274)),"")</f>
        <v/>
      </c>
      <c r="AK347" s="445" t="str">
        <f t="array" ref="AK347">IFERROR(INDEX($A$171:$F$270,MATCH(LARGE(($E$171:$E$270=AK$273)*1/ROW($A$171:$A$270),ROWS($A$274:$A347)),1/ROW($A$171:$A$270),0),COLUMNS($A$274:$A$274)),"")</f>
        <v/>
      </c>
      <c r="AL347" s="445" t="str">
        <f t="array" ref="AL347">IFERROR(INDEX($A$171:$F$270,MATCH(LARGE(($E$171:$E$270=AL$273)*1/ROW($A$171:$A$270),ROWS($A$274:$A347)),1/ROW($A$171:$A$270),0),COLUMNS($A$274:$A$274)),"")</f>
        <v/>
      </c>
      <c r="AM347" s="445" t="str">
        <f t="array" ref="AM347">IFERROR(INDEX($A$171:$F$270,MATCH(LARGE(($E$171:$E$270=AM$273)*1/ROW($A$171:$A$270),ROWS($A$274:$A347)),1/ROW($A$171:$A$270),0),COLUMNS($A$274:$A$274)),"")</f>
        <v/>
      </c>
      <c r="AN347" s="445" t="str">
        <f t="array" ref="AN347">IFERROR(INDEX($A$171:$F$270,MATCH(LARGE(($F$171:$F$270=AN$273)*1/ROW($A$171:$A$270),ROWS($A$274:$A347)),1/ROW($A$171:$A$270),0),COLUMNS($A$274:$A$274)),"")</f>
        <v/>
      </c>
      <c r="AO347" s="445" t="str">
        <f t="array" ref="AO347">IFERROR(INDEX($A$171:$F$270,MATCH(LARGE(($F$171:$F$270=AO$273)*1/ROW($A$171:$A$270),ROWS($A$274:$A347)),1/ROW($A$171:$A$270),0),COLUMNS($A$274:$A$274)),"")</f>
        <v/>
      </c>
      <c r="AP347" s="445" t="str">
        <f t="array" ref="AP347">IFERROR(INDEX($A$171:$F$270,MATCH(LARGE(($F$171:$F$270=AP$273)*1/ROW($A$171:$A$270),ROWS($A$274:$A347)),1/ROW($A$171:$A$270),0),COLUMNS($A$274:$A$274)),"")</f>
        <v/>
      </c>
      <c r="AQ347" s="445" t="str">
        <f t="array" ref="AQ347">IFERROR(INDEX($A$171:$F$270,MATCH(LARGE(($F$171:$F$270=AQ$273)*1/ROW($A$171:$A$270),ROWS($A$274:$A347)),1/ROW($A$171:$A$270),0),COLUMNS($A$274:$A$274)),"")</f>
        <v/>
      </c>
      <c r="AR347" s="445" t="str">
        <f t="array" ref="AR347">IFERROR(INDEX($A$171:$B$270,MATCH(LARGE(($B$171:$B$270=AR$273)*1/ROW($A$171:$A$270),ROWS($A$274:$A347)),1/ROW($A$171:$A$270),0),COLUMNS($A$274:$A$274)),"")</f>
        <v/>
      </c>
      <c r="AS347" s="445" t="str">
        <f t="shared" si="97"/>
        <v/>
      </c>
      <c r="AT347" s="445" t="str">
        <f t="shared" si="98"/>
        <v/>
      </c>
      <c r="AU347" s="445" t="str">
        <f t="shared" si="99"/>
        <v/>
      </c>
      <c r="BE347" s="435"/>
      <c r="BK347" s="50"/>
      <c r="BM347" s="118"/>
      <c r="EE347" s="435"/>
    </row>
    <row r="348" spans="1:135" hidden="1">
      <c r="A348" s="445" t="str">
        <f t="array" ref="A348">IFERROR(INDEX($A$171:$B$270,MATCH(LARGE(($B$171:$B$270=A$273)*1/ROW($A$171:$A$270),ROWS($A$274:$A348)),1/ROW($A$171:$A$270),0),COLUMNS($A$274:$A$274)),"")</f>
        <v/>
      </c>
      <c r="B348" s="445" t="str">
        <f t="array" ref="B348">IFERROR(INDEX($A$171:$B$270,MATCH(LARGE(($B$171:$B$270=B$273)*1/ROW($A$171:$A$270),ROWS($A$274:$A348)),1/ROW($A$171:$A$270),0),COLUMNS($A$274:$A$274)),"")</f>
        <v/>
      </c>
      <c r="C348" s="444" t="str">
        <f t="array" ref="C348">IFERROR(INDEX($A$171:$B$270,MATCH(LARGE(($B$171:$B$270=C$273)*1/ROW($A$171:$A$270),ROWS($A$274:$A348)),1/ROW($A$171:$A$270),0),COLUMNS($A$274:$A$274)),"")</f>
        <v/>
      </c>
      <c r="D348" s="445" t="str">
        <f t="array" ref="D348">IFERROR(INDEX($A$171:$B$270,MATCH(LARGE(($B$171:$B$270=D$273)*1/ROW($A$171:$A$270),ROWS($A$274:$A348)),1/ROW($A$171:$A$270),0),COLUMNS($A$274:$A$274)),"")</f>
        <v/>
      </c>
      <c r="E348" s="445" t="str">
        <f t="array" ref="E348">IFERROR(INDEX($A$171:$B$270,MATCH(LARGE(($B$171:$B$270=E$273)*1/ROW($A$171:$A$270),ROWS($A$274:$A348)),1/ROW($A$171:$A$270),0),COLUMNS($A$274:$A$274)),"")</f>
        <v/>
      </c>
      <c r="F348" s="445" t="str">
        <f t="array" ref="F348">IFERROR(INDEX($A$171:$B$270,MATCH(LARGE(($B$171:$B$270=F$273)*1/ROW($A$171:$A$270),ROWS($A$274:$A348)),1/ROW($A$171:$A$270),0),COLUMNS($A$274:$A$274)),"")</f>
        <v/>
      </c>
      <c r="G348" s="445" t="str">
        <f t="array" ref="G348">IFERROR(INDEX($A$171:$B$270,MATCH(LARGE(($B$171:$B$270=G$273)*1/ROW($A$171:$A$270),ROWS($A$274:$A348)),1/ROW($A$171:$A$270),0),COLUMNS($A$274:$A$274)),"")</f>
        <v/>
      </c>
      <c r="H348" s="445" t="str">
        <f t="array" ref="H348">IFERROR(INDEX($A$171:$B$270,MATCH(LARGE(($B$171:$B$270=H$273)*1/ROW($A$171:$A$270),ROWS($A$274:$A348)),1/ROW($A$171:$A$270),0),COLUMNS($A$274:$A$274)),"")</f>
        <v/>
      </c>
      <c r="I348" s="445" t="str">
        <f t="array" ref="I348">IFERROR(INDEX($A$171:$B$270,MATCH(LARGE(($B$171:$B$270=I$273)*1/ROW($A$171:$A$270),ROWS($A$274:$A348)),1/ROW($A$171:$A$270),0),COLUMNS($A$274:$A$274)),"")</f>
        <v/>
      </c>
      <c r="J348" s="445" t="str">
        <f t="array" ref="J348">IFERROR(INDEX($A$171:$B$270,MATCH(LARGE(($B$171:$B$270=J$273)*1/ROW($A$171:$A$270),ROWS($A$274:$A348)),1/ROW($A$171:$A$270),0),COLUMNS($A$274:$A$274)),"")</f>
        <v/>
      </c>
      <c r="K348" s="445" t="str">
        <f t="array" ref="K348">IFERROR(INDEX($A$171:$B$270,MATCH(LARGE(($B$171:$B$270=K$273)*1/ROW($A$171:$A$270),ROWS($A$274:$A348)),1/ROW($A$171:$A$270),0),COLUMNS($A$274:$A$274)),"")</f>
        <v/>
      </c>
      <c r="L348" s="445" t="str">
        <f t="array" ref="L348">IFERROR(INDEX($A$171:$B$270,MATCH(LARGE(($B$171:$B$270=L$273)*1/ROW($A$171:$A$270),ROWS($A$274:$A348)),1/ROW($A$171:$A$270),0),COLUMNS($A$274:$A$274)),"")</f>
        <v/>
      </c>
      <c r="M348" s="445" t="str">
        <f t="array" ref="M348">IFERROR(INDEX($A$171:$B$270,MATCH(LARGE(($B$171:$B$270=M$273)*1/ROW($A$171:$A$270),ROWS($A$274:$A348)),1/ROW($A$171:$A$270),0),COLUMNS($A$274:$A$274)),"")</f>
        <v/>
      </c>
      <c r="N348" s="445" t="str">
        <f t="array" ref="N348">IFERROR(INDEX($A$171:$B$270,MATCH(LARGE(($B$171:$B$270=N$273)*1/ROW($A$171:$A$270),ROWS($A$274:$A348)),1/ROW($A$171:$A$270),0),COLUMNS($A$274:$A$274)),"")</f>
        <v/>
      </c>
      <c r="O348" s="445" t="str">
        <f t="array" ref="O348">IFERROR(INDEX($A$171:$B$270,MATCH(LARGE(($B$171:$B$270=O$273)*1/ROW($A$171:$A$270),ROWS($A$274:$A348)),1/ROW($A$171:$A$270),0),COLUMNS($A$274:$A$274)),"")</f>
        <v/>
      </c>
      <c r="P348" s="445" t="str">
        <f t="array" ref="P348">IFERROR(INDEX($A$171:$B$270,MATCH(LARGE(($B$171:$B$270=P$273)*1/ROW($A$171:$A$270),ROWS($A$274:$A348)),1/ROW($A$171:$A$270),0),COLUMNS($A$274:$A$274)),"")</f>
        <v/>
      </c>
      <c r="Q348" s="445" t="str">
        <f t="array" ref="Q348">IFERROR(INDEX($A$171:$B$270,MATCH(LARGE(($B$171:$B$270=Q$273)*1/ROW($A$171:$A$270),ROWS($A$274:$A348)),1/ROW($A$171:$A$270),0),COLUMNS($A$274:$A$274)),"")</f>
        <v/>
      </c>
      <c r="R348" s="445" t="str">
        <f t="array" ref="R348">IFERROR(INDEX($A$171:$B$270,MATCH(LARGE(($B$171:$B$270=R$273)*1/ROW($A$171:$A$270),ROWS($A$274:$A348)),1/ROW($A$171:$A$270),0),COLUMNS($A$274:$A$274)),"")</f>
        <v/>
      </c>
      <c r="S348" s="445" t="str">
        <f t="array" ref="S348">IFERROR(INDEX($A$171:$B$270,MATCH(LARGE(($B$171:$B$270=S$273)*1/ROW($A$171:$A$270),ROWS($A$274:$A348)),1/ROW($A$171:$A$270),0),COLUMNS($A$274:$A$274)),"")</f>
        <v/>
      </c>
      <c r="T348" s="445" t="str">
        <f t="array" ref="T348">IFERROR(INDEX($A$171:$B$270,MATCH(LARGE(($B$171:$B$270=T$273)*1/ROW($A$171:$A$270),ROWS($A$274:$A348)),1/ROW($A$171:$A$270),0),COLUMNS($A$274:$A$274)),"")</f>
        <v/>
      </c>
      <c r="U348" s="445" t="str">
        <f t="array" ref="U348">IFERROR(INDEX($A$171:$B$270,MATCH(LARGE(($B$171:$B$270=U$273)*1/ROW($A$171:$A$270),ROWS($A$274:$A348)),1/ROW($A$171:$A$270),0),COLUMNS($A$274:$A$274)),"")</f>
        <v/>
      </c>
      <c r="V348" s="453" t="str">
        <f t="array" ref="V348">IFERROR(INDEX($A$171:$B$270,MATCH(LARGE(($B$171:$B$270=V$273)*1/ROW($A$171:$A$270),ROWS($A$274:$A348)),1/ROW($A$171:$A$270),0),COLUMNS($A$274:$A$274)),"")</f>
        <v/>
      </c>
      <c r="W348" s="445" t="str">
        <f t="array" ref="W348">IFERROR(INDEX($A$171:$B$270,MATCH(LARGE(($B$171:$B$270=W$273)*1/ROW($A$171:$A$270),ROWS($A$274:$A348)),1/ROW($A$171:$A$270),0),COLUMNS($A$274:$A$274)),"")</f>
        <v/>
      </c>
      <c r="X348" s="445" t="str">
        <f t="array" ref="X348">IFERROR(INDEX($A$171:$B$270,MATCH(LARGE(($B$171:$B$270=X$273)*1/ROW($A$171:$A$270),ROWS($A$274:$A348)),1/ROW($A$171:$A$270),0),COLUMNS($A$274:$A$274)),"")</f>
        <v/>
      </c>
      <c r="Y348" s="445" t="str">
        <f t="array" ref="Y348">IFERROR(INDEX($A$171:$B$270,MATCH(LARGE(($B$171:$B$270=Y$273)*1/ROW($A$171:$A$270),ROWS($A$274:$A348)),1/ROW($A$171:$A$270),0),COLUMNS($A$274:$A$274)),"")</f>
        <v/>
      </c>
      <c r="Z348" s="445" t="str">
        <f t="array" ref="Z348">IFERROR(INDEX($A$171:$B$270,MATCH(LARGE(($B$171:$B$270=Z$273)*1/ROW($A$171:$A$270),ROWS($A$274:$A348)),1/ROW($A$171:$A$270),0),COLUMNS($A$274:$A$274)),"")</f>
        <v/>
      </c>
      <c r="AA348" s="445" t="str">
        <f t="array" ref="AA348">IFERROR(INDEX($A$171:$B$270,MATCH(LARGE(($B$171:$B$270=AA$273)*1/ROW($A$171:$A$270),ROWS($A$274:$A348)),1/ROW($A$171:$A$270),0),COLUMNS($A$274:$A$274)),"")</f>
        <v/>
      </c>
      <c r="AB348" s="445" t="str">
        <f t="array" ref="AB348">IFERROR(INDEX($A$171:$B$270,MATCH(LARGE(($B$171:$B$270=AB$273)*1/ROW($A$171:$A$270),ROWS($A$274:$A348)),1/ROW($A$171:$A$270),0),COLUMNS($A$274:$A$274)),"")</f>
        <v/>
      </c>
      <c r="AC348" s="445" t="str">
        <f t="array" ref="AC348">IFERROR(INDEX($A$171:$B$270,MATCH(LARGE(($B$171:$B$270=AC$273)*1/ROW($A$171:$A$270),ROWS($A$274:$A348)),1/ROW($A$171:$A$270),0),COLUMNS($A$274:$A$274)),"")</f>
        <v/>
      </c>
      <c r="AD348" s="445" t="str">
        <f t="array" ref="AD348">IFERROR(INDEX($A$171:$B$270,MATCH(LARGE(($B$171:$B$270=AD$273)*1/ROW($A$171:$A$270),ROWS($A$274:$A348)),1/ROW($A$171:$A$270),0),COLUMNS($A$274:$A$274)),"")</f>
        <v/>
      </c>
      <c r="AE348" s="445" t="str">
        <f t="array" ref="AE348">IFERROR(INDEX($A$171:$B$270,MATCH(LARGE(($B$171:$B$270=AE$273)*1/ROW($A$171:$A$270),ROWS($A$274:$A348)),1/ROW($A$171:$A$270),0),COLUMNS($A$274:$A$274)),"")</f>
        <v/>
      </c>
      <c r="AF348" s="445" t="str">
        <f t="array" ref="AF348">IFERROR(INDEX($A$171:$B$270,MATCH(LARGE(($B$171:$B$270=AF$273)*1/ROW($A$171:$A$270),ROWS($A$274:$A348)),1/ROW($A$171:$A$270),0),COLUMNS($A$274:$A$274)),"")</f>
        <v/>
      </c>
      <c r="AG348" s="454" t="str">
        <f t="array" ref="AG348">IFERROR(INDEX($A$171:$B$270,MATCH(LARGE(($B$171:$B$270=AG$273)*1/ROW($A$171:$A$270),ROWS($A$274:$A348)),1/ROW($A$171:$A$270),0),COLUMNS($A$274:$A$274)),"")</f>
        <v/>
      </c>
      <c r="AH348" s="445" t="str">
        <f t="array" ref="AH348">IFERROR(INDEX($A$171:$F$270,MATCH(LARGE(($D$171:$D$270=AH$273)*1/ROW($A$171:$A$270),ROWS($A$274:$A348)),1/ROW($A$171:$A$270),0),COLUMNS($A$274:$A$274)),"")</f>
        <v/>
      </c>
      <c r="AI348" s="445" t="str">
        <f t="array" ref="AI348">IFERROR(INDEX($A$171:$F$270,MATCH(LARGE(($D$171:$D$270=AI$273)*1/ROW($A$171:$A$270),ROWS($A$274:$A348)),1/ROW($A$171:$A$270),0),COLUMNS($A$274:$A$274)),"")</f>
        <v/>
      </c>
      <c r="AJ348" s="445" t="str">
        <f t="array" ref="AJ348">IFERROR(INDEX($A$171:$F$270,MATCH(LARGE(($D$171:$D$270=AJ$273)*1/ROW($A$171:$A$270),ROWS($A$274:$A348)),1/ROW($A$171:$A$270),0),COLUMNS($A$274:$A$274)),"")</f>
        <v/>
      </c>
      <c r="AK348" s="445" t="str">
        <f t="array" ref="AK348">IFERROR(INDEX($A$171:$F$270,MATCH(LARGE(($E$171:$E$270=AK$273)*1/ROW($A$171:$A$270),ROWS($A$274:$A348)),1/ROW($A$171:$A$270),0),COLUMNS($A$274:$A$274)),"")</f>
        <v/>
      </c>
      <c r="AL348" s="445" t="str">
        <f t="array" ref="AL348">IFERROR(INDEX($A$171:$F$270,MATCH(LARGE(($E$171:$E$270=AL$273)*1/ROW($A$171:$A$270),ROWS($A$274:$A348)),1/ROW($A$171:$A$270),0),COLUMNS($A$274:$A$274)),"")</f>
        <v/>
      </c>
      <c r="AM348" s="445" t="str">
        <f t="array" ref="AM348">IFERROR(INDEX($A$171:$F$270,MATCH(LARGE(($E$171:$E$270=AM$273)*1/ROW($A$171:$A$270),ROWS($A$274:$A348)),1/ROW($A$171:$A$270),0),COLUMNS($A$274:$A$274)),"")</f>
        <v/>
      </c>
      <c r="AN348" s="445" t="str">
        <f t="array" ref="AN348">IFERROR(INDEX($A$171:$F$270,MATCH(LARGE(($F$171:$F$270=AN$273)*1/ROW($A$171:$A$270),ROWS($A$274:$A348)),1/ROW($A$171:$A$270),0),COLUMNS($A$274:$A$274)),"")</f>
        <v/>
      </c>
      <c r="AO348" s="445" t="str">
        <f t="array" ref="AO348">IFERROR(INDEX($A$171:$F$270,MATCH(LARGE(($F$171:$F$270=AO$273)*1/ROW($A$171:$A$270),ROWS($A$274:$A348)),1/ROW($A$171:$A$270),0),COLUMNS($A$274:$A$274)),"")</f>
        <v/>
      </c>
      <c r="AP348" s="445" t="str">
        <f t="array" ref="AP348">IFERROR(INDEX($A$171:$F$270,MATCH(LARGE(($F$171:$F$270=AP$273)*1/ROW($A$171:$A$270),ROWS($A$274:$A348)),1/ROW($A$171:$A$270),0),COLUMNS($A$274:$A$274)),"")</f>
        <v/>
      </c>
      <c r="AQ348" s="445" t="str">
        <f t="array" ref="AQ348">IFERROR(INDEX($A$171:$F$270,MATCH(LARGE(($F$171:$F$270=AQ$273)*1/ROW($A$171:$A$270),ROWS($A$274:$A348)),1/ROW($A$171:$A$270),0),COLUMNS($A$274:$A$274)),"")</f>
        <v/>
      </c>
      <c r="AR348" s="445" t="str">
        <f t="array" ref="AR348">IFERROR(INDEX($A$171:$B$270,MATCH(LARGE(($B$171:$B$270=AR$273)*1/ROW($A$171:$A$270),ROWS($A$274:$A348)),1/ROW($A$171:$A$270),0),COLUMNS($A$274:$A$274)),"")</f>
        <v/>
      </c>
      <c r="AS348" s="445" t="str">
        <f t="shared" si="97"/>
        <v/>
      </c>
      <c r="AT348" s="445" t="str">
        <f t="shared" si="98"/>
        <v/>
      </c>
      <c r="AU348" s="445" t="str">
        <f t="shared" si="99"/>
        <v/>
      </c>
      <c r="BE348" s="435"/>
      <c r="BK348" s="50"/>
      <c r="BM348" s="118"/>
      <c r="EE348" s="435"/>
    </row>
    <row r="349" spans="1:135" hidden="1">
      <c r="A349" s="445" t="str">
        <f t="array" ref="A349">IFERROR(INDEX($A$171:$B$270,MATCH(LARGE(($B$171:$B$270=A$273)*1/ROW($A$171:$A$270),ROWS($A$274:$A349)),1/ROW($A$171:$A$270),0),COLUMNS($A$274:$A$274)),"")</f>
        <v/>
      </c>
      <c r="B349" s="445" t="str">
        <f t="array" ref="B349">IFERROR(INDEX($A$171:$B$270,MATCH(LARGE(($B$171:$B$270=B$273)*1/ROW($A$171:$A$270),ROWS($A$274:$A349)),1/ROW($A$171:$A$270),0),COLUMNS($A$274:$A$274)),"")</f>
        <v/>
      </c>
      <c r="C349" s="444" t="str">
        <f t="array" ref="C349">IFERROR(INDEX($A$171:$B$270,MATCH(LARGE(($B$171:$B$270=C$273)*1/ROW($A$171:$A$270),ROWS($A$274:$A349)),1/ROW($A$171:$A$270),0),COLUMNS($A$274:$A$274)),"")</f>
        <v/>
      </c>
      <c r="D349" s="445" t="str">
        <f t="array" ref="D349">IFERROR(INDEX($A$171:$B$270,MATCH(LARGE(($B$171:$B$270=D$273)*1/ROW($A$171:$A$270),ROWS($A$274:$A349)),1/ROW($A$171:$A$270),0),COLUMNS($A$274:$A$274)),"")</f>
        <v/>
      </c>
      <c r="E349" s="445" t="str">
        <f t="array" ref="E349">IFERROR(INDEX($A$171:$B$270,MATCH(LARGE(($B$171:$B$270=E$273)*1/ROW($A$171:$A$270),ROWS($A$274:$A349)),1/ROW($A$171:$A$270),0),COLUMNS($A$274:$A$274)),"")</f>
        <v/>
      </c>
      <c r="F349" s="445" t="str">
        <f t="array" ref="F349">IFERROR(INDEX($A$171:$B$270,MATCH(LARGE(($B$171:$B$270=F$273)*1/ROW($A$171:$A$270),ROWS($A$274:$A349)),1/ROW($A$171:$A$270),0),COLUMNS($A$274:$A$274)),"")</f>
        <v/>
      </c>
      <c r="G349" s="445" t="str">
        <f t="array" ref="G349">IFERROR(INDEX($A$171:$B$270,MATCH(LARGE(($B$171:$B$270=G$273)*1/ROW($A$171:$A$270),ROWS($A$274:$A349)),1/ROW($A$171:$A$270),0),COLUMNS($A$274:$A$274)),"")</f>
        <v/>
      </c>
      <c r="H349" s="445" t="str">
        <f t="array" ref="H349">IFERROR(INDEX($A$171:$B$270,MATCH(LARGE(($B$171:$B$270=H$273)*1/ROW($A$171:$A$270),ROWS($A$274:$A349)),1/ROW($A$171:$A$270),0),COLUMNS($A$274:$A$274)),"")</f>
        <v/>
      </c>
      <c r="I349" s="445" t="str">
        <f t="array" ref="I349">IFERROR(INDEX($A$171:$B$270,MATCH(LARGE(($B$171:$B$270=I$273)*1/ROW($A$171:$A$270),ROWS($A$274:$A349)),1/ROW($A$171:$A$270),0),COLUMNS($A$274:$A$274)),"")</f>
        <v/>
      </c>
      <c r="J349" s="445" t="str">
        <f t="array" ref="J349">IFERROR(INDEX($A$171:$B$270,MATCH(LARGE(($B$171:$B$270=J$273)*1/ROW($A$171:$A$270),ROWS($A$274:$A349)),1/ROW($A$171:$A$270),0),COLUMNS($A$274:$A$274)),"")</f>
        <v/>
      </c>
      <c r="K349" s="445" t="str">
        <f t="array" ref="K349">IFERROR(INDEX($A$171:$B$270,MATCH(LARGE(($B$171:$B$270=K$273)*1/ROW($A$171:$A$270),ROWS($A$274:$A349)),1/ROW($A$171:$A$270),0),COLUMNS($A$274:$A$274)),"")</f>
        <v/>
      </c>
      <c r="L349" s="445" t="str">
        <f t="array" ref="L349">IFERROR(INDEX($A$171:$B$270,MATCH(LARGE(($B$171:$B$270=L$273)*1/ROW($A$171:$A$270),ROWS($A$274:$A349)),1/ROW($A$171:$A$270),0),COLUMNS($A$274:$A$274)),"")</f>
        <v/>
      </c>
      <c r="M349" s="445" t="str">
        <f t="array" ref="M349">IFERROR(INDEX($A$171:$B$270,MATCH(LARGE(($B$171:$B$270=M$273)*1/ROW($A$171:$A$270),ROWS($A$274:$A349)),1/ROW($A$171:$A$270),0),COLUMNS($A$274:$A$274)),"")</f>
        <v/>
      </c>
      <c r="N349" s="445" t="str">
        <f t="array" ref="N349">IFERROR(INDEX($A$171:$B$270,MATCH(LARGE(($B$171:$B$270=N$273)*1/ROW($A$171:$A$270),ROWS($A$274:$A349)),1/ROW($A$171:$A$270),0),COLUMNS($A$274:$A$274)),"")</f>
        <v/>
      </c>
      <c r="O349" s="445" t="str">
        <f t="array" ref="O349">IFERROR(INDEX($A$171:$B$270,MATCH(LARGE(($B$171:$B$270=O$273)*1/ROW($A$171:$A$270),ROWS($A$274:$A349)),1/ROW($A$171:$A$270),0),COLUMNS($A$274:$A$274)),"")</f>
        <v/>
      </c>
      <c r="P349" s="445" t="str">
        <f t="array" ref="P349">IFERROR(INDEX($A$171:$B$270,MATCH(LARGE(($B$171:$B$270=P$273)*1/ROW($A$171:$A$270),ROWS($A$274:$A349)),1/ROW($A$171:$A$270),0),COLUMNS($A$274:$A$274)),"")</f>
        <v/>
      </c>
      <c r="Q349" s="445" t="str">
        <f t="array" ref="Q349">IFERROR(INDEX($A$171:$B$270,MATCH(LARGE(($B$171:$B$270=Q$273)*1/ROW($A$171:$A$270),ROWS($A$274:$A349)),1/ROW($A$171:$A$270),0),COLUMNS($A$274:$A$274)),"")</f>
        <v/>
      </c>
      <c r="R349" s="445" t="str">
        <f t="array" ref="R349">IFERROR(INDEX($A$171:$B$270,MATCH(LARGE(($B$171:$B$270=R$273)*1/ROW($A$171:$A$270),ROWS($A$274:$A349)),1/ROW($A$171:$A$270),0),COLUMNS($A$274:$A$274)),"")</f>
        <v/>
      </c>
      <c r="S349" s="445" t="str">
        <f t="array" ref="S349">IFERROR(INDEX($A$171:$B$270,MATCH(LARGE(($B$171:$B$270=S$273)*1/ROW($A$171:$A$270),ROWS($A$274:$A349)),1/ROW($A$171:$A$270),0),COLUMNS($A$274:$A$274)),"")</f>
        <v/>
      </c>
      <c r="T349" s="445" t="str">
        <f t="array" ref="T349">IFERROR(INDEX($A$171:$B$270,MATCH(LARGE(($B$171:$B$270=T$273)*1/ROW($A$171:$A$270),ROWS($A$274:$A349)),1/ROW($A$171:$A$270),0),COLUMNS($A$274:$A$274)),"")</f>
        <v/>
      </c>
      <c r="U349" s="445" t="str">
        <f t="array" ref="U349">IFERROR(INDEX($A$171:$B$270,MATCH(LARGE(($B$171:$B$270=U$273)*1/ROW($A$171:$A$270),ROWS($A$274:$A349)),1/ROW($A$171:$A$270),0),COLUMNS($A$274:$A$274)),"")</f>
        <v/>
      </c>
      <c r="V349" s="453" t="str">
        <f t="array" ref="V349">IFERROR(INDEX($A$171:$B$270,MATCH(LARGE(($B$171:$B$270=V$273)*1/ROW($A$171:$A$270),ROWS($A$274:$A349)),1/ROW($A$171:$A$270),0),COLUMNS($A$274:$A$274)),"")</f>
        <v/>
      </c>
      <c r="W349" s="445" t="str">
        <f t="array" ref="W349">IFERROR(INDEX($A$171:$B$270,MATCH(LARGE(($B$171:$B$270=W$273)*1/ROW($A$171:$A$270),ROWS($A$274:$A349)),1/ROW($A$171:$A$270),0),COLUMNS($A$274:$A$274)),"")</f>
        <v/>
      </c>
      <c r="X349" s="445" t="str">
        <f t="array" ref="X349">IFERROR(INDEX($A$171:$B$270,MATCH(LARGE(($B$171:$B$270=X$273)*1/ROW($A$171:$A$270),ROWS($A$274:$A349)),1/ROW($A$171:$A$270),0),COLUMNS($A$274:$A$274)),"")</f>
        <v/>
      </c>
      <c r="Y349" s="445" t="str">
        <f t="array" ref="Y349">IFERROR(INDEX($A$171:$B$270,MATCH(LARGE(($B$171:$B$270=Y$273)*1/ROW($A$171:$A$270),ROWS($A$274:$A349)),1/ROW($A$171:$A$270),0),COLUMNS($A$274:$A$274)),"")</f>
        <v/>
      </c>
      <c r="Z349" s="445" t="str">
        <f t="array" ref="Z349">IFERROR(INDEX($A$171:$B$270,MATCH(LARGE(($B$171:$B$270=Z$273)*1/ROW($A$171:$A$270),ROWS($A$274:$A349)),1/ROW($A$171:$A$270),0),COLUMNS($A$274:$A$274)),"")</f>
        <v/>
      </c>
      <c r="AA349" s="445" t="str">
        <f t="array" ref="AA349">IFERROR(INDEX($A$171:$B$270,MATCH(LARGE(($B$171:$B$270=AA$273)*1/ROW($A$171:$A$270),ROWS($A$274:$A349)),1/ROW($A$171:$A$270),0),COLUMNS($A$274:$A$274)),"")</f>
        <v/>
      </c>
      <c r="AB349" s="445" t="str">
        <f t="array" ref="AB349">IFERROR(INDEX($A$171:$B$270,MATCH(LARGE(($B$171:$B$270=AB$273)*1/ROW($A$171:$A$270),ROWS($A$274:$A349)),1/ROW($A$171:$A$270),0),COLUMNS($A$274:$A$274)),"")</f>
        <v/>
      </c>
      <c r="AC349" s="445" t="str">
        <f t="array" ref="AC349">IFERROR(INDEX($A$171:$B$270,MATCH(LARGE(($B$171:$B$270=AC$273)*1/ROW($A$171:$A$270),ROWS($A$274:$A349)),1/ROW($A$171:$A$270),0),COLUMNS($A$274:$A$274)),"")</f>
        <v/>
      </c>
      <c r="AD349" s="445" t="str">
        <f t="array" ref="AD349">IFERROR(INDEX($A$171:$B$270,MATCH(LARGE(($B$171:$B$270=AD$273)*1/ROW($A$171:$A$270),ROWS($A$274:$A349)),1/ROW($A$171:$A$270),0),COLUMNS($A$274:$A$274)),"")</f>
        <v/>
      </c>
      <c r="AE349" s="445" t="str">
        <f t="array" ref="AE349">IFERROR(INDEX($A$171:$B$270,MATCH(LARGE(($B$171:$B$270=AE$273)*1/ROW($A$171:$A$270),ROWS($A$274:$A349)),1/ROW($A$171:$A$270),0),COLUMNS($A$274:$A$274)),"")</f>
        <v/>
      </c>
      <c r="AF349" s="445" t="str">
        <f t="array" ref="AF349">IFERROR(INDEX($A$171:$B$270,MATCH(LARGE(($B$171:$B$270=AF$273)*1/ROW($A$171:$A$270),ROWS($A$274:$A349)),1/ROW($A$171:$A$270),0),COLUMNS($A$274:$A$274)),"")</f>
        <v/>
      </c>
      <c r="AG349" s="454" t="str">
        <f t="array" ref="AG349">IFERROR(INDEX($A$171:$B$270,MATCH(LARGE(($B$171:$B$270=AG$273)*1/ROW($A$171:$A$270),ROWS($A$274:$A349)),1/ROW($A$171:$A$270),0),COLUMNS($A$274:$A$274)),"")</f>
        <v/>
      </c>
      <c r="AH349" s="445" t="str">
        <f t="array" ref="AH349">IFERROR(INDEX($A$171:$F$270,MATCH(LARGE(($D$171:$D$270=AH$273)*1/ROW($A$171:$A$270),ROWS($A$274:$A349)),1/ROW($A$171:$A$270),0),COLUMNS($A$274:$A$274)),"")</f>
        <v/>
      </c>
      <c r="AI349" s="445" t="str">
        <f t="array" ref="AI349">IFERROR(INDEX($A$171:$F$270,MATCH(LARGE(($D$171:$D$270=AI$273)*1/ROW($A$171:$A$270),ROWS($A$274:$A349)),1/ROW($A$171:$A$270),0),COLUMNS($A$274:$A$274)),"")</f>
        <v/>
      </c>
      <c r="AJ349" s="445" t="str">
        <f t="array" ref="AJ349">IFERROR(INDEX($A$171:$F$270,MATCH(LARGE(($D$171:$D$270=AJ$273)*1/ROW($A$171:$A$270),ROWS($A$274:$A349)),1/ROW($A$171:$A$270),0),COLUMNS($A$274:$A$274)),"")</f>
        <v/>
      </c>
      <c r="AK349" s="445" t="str">
        <f t="array" ref="AK349">IFERROR(INDEX($A$171:$F$270,MATCH(LARGE(($E$171:$E$270=AK$273)*1/ROW($A$171:$A$270),ROWS($A$274:$A349)),1/ROW($A$171:$A$270),0),COLUMNS($A$274:$A$274)),"")</f>
        <v/>
      </c>
      <c r="AL349" s="445" t="str">
        <f t="array" ref="AL349">IFERROR(INDEX($A$171:$F$270,MATCH(LARGE(($E$171:$E$270=AL$273)*1/ROW($A$171:$A$270),ROWS($A$274:$A349)),1/ROW($A$171:$A$270),0),COLUMNS($A$274:$A$274)),"")</f>
        <v/>
      </c>
      <c r="AM349" s="445" t="str">
        <f t="array" ref="AM349">IFERROR(INDEX($A$171:$F$270,MATCH(LARGE(($E$171:$E$270=AM$273)*1/ROW($A$171:$A$270),ROWS($A$274:$A349)),1/ROW($A$171:$A$270),0),COLUMNS($A$274:$A$274)),"")</f>
        <v/>
      </c>
      <c r="AN349" s="445" t="str">
        <f t="array" ref="AN349">IFERROR(INDEX($A$171:$F$270,MATCH(LARGE(($F$171:$F$270=AN$273)*1/ROW($A$171:$A$270),ROWS($A$274:$A349)),1/ROW($A$171:$A$270),0),COLUMNS($A$274:$A$274)),"")</f>
        <v/>
      </c>
      <c r="AO349" s="445" t="str">
        <f t="array" ref="AO349">IFERROR(INDEX($A$171:$F$270,MATCH(LARGE(($F$171:$F$270=AO$273)*1/ROW($A$171:$A$270),ROWS($A$274:$A349)),1/ROW($A$171:$A$270),0),COLUMNS($A$274:$A$274)),"")</f>
        <v/>
      </c>
      <c r="AP349" s="445" t="str">
        <f t="array" ref="AP349">IFERROR(INDEX($A$171:$F$270,MATCH(LARGE(($F$171:$F$270=AP$273)*1/ROW($A$171:$A$270),ROWS($A$274:$A349)),1/ROW($A$171:$A$270),0),COLUMNS($A$274:$A$274)),"")</f>
        <v/>
      </c>
      <c r="AQ349" s="445" t="str">
        <f t="array" ref="AQ349">IFERROR(INDEX($A$171:$F$270,MATCH(LARGE(($F$171:$F$270=AQ$273)*1/ROW($A$171:$A$270),ROWS($A$274:$A349)),1/ROW($A$171:$A$270),0),COLUMNS($A$274:$A$274)),"")</f>
        <v/>
      </c>
      <c r="AR349" s="445" t="str">
        <f t="array" ref="AR349">IFERROR(INDEX($A$171:$B$270,MATCH(LARGE(($B$171:$B$270=AR$273)*1/ROW($A$171:$A$270),ROWS($A$274:$A349)),1/ROW($A$171:$A$270),0),COLUMNS($A$274:$A$274)),"")</f>
        <v/>
      </c>
      <c r="AS349" s="445" t="str">
        <f t="shared" si="97"/>
        <v/>
      </c>
      <c r="AT349" s="445" t="str">
        <f t="shared" si="98"/>
        <v/>
      </c>
      <c r="AU349" s="445" t="str">
        <f t="shared" si="99"/>
        <v/>
      </c>
      <c r="BE349" s="435"/>
      <c r="BK349" s="50"/>
      <c r="BM349" s="118"/>
      <c r="EE349" s="435"/>
    </row>
    <row r="350" spans="1:135" hidden="1">
      <c r="A350" s="445" t="str">
        <f t="array" ref="A350">IFERROR(INDEX($A$171:$B$270,MATCH(LARGE(($B$171:$B$270=A$273)*1/ROW($A$171:$A$270),ROWS($A$274:$A350)),1/ROW($A$171:$A$270),0),COLUMNS($A$274:$A$274)),"")</f>
        <v/>
      </c>
      <c r="B350" s="445" t="str">
        <f t="array" ref="B350">IFERROR(INDEX($A$171:$B$270,MATCH(LARGE(($B$171:$B$270=B$273)*1/ROW($A$171:$A$270),ROWS($A$274:$A350)),1/ROW($A$171:$A$270),0),COLUMNS($A$274:$A$274)),"")</f>
        <v/>
      </c>
      <c r="C350" s="444" t="str">
        <f t="array" ref="C350">IFERROR(INDEX($A$171:$B$270,MATCH(LARGE(($B$171:$B$270=C$273)*1/ROW($A$171:$A$270),ROWS($A$274:$A350)),1/ROW($A$171:$A$270),0),COLUMNS($A$274:$A$274)),"")</f>
        <v/>
      </c>
      <c r="D350" s="445" t="str">
        <f t="array" ref="D350">IFERROR(INDEX($A$171:$B$270,MATCH(LARGE(($B$171:$B$270=D$273)*1/ROW($A$171:$A$270),ROWS($A$274:$A350)),1/ROW($A$171:$A$270),0),COLUMNS($A$274:$A$274)),"")</f>
        <v/>
      </c>
      <c r="E350" s="445" t="str">
        <f t="array" ref="E350">IFERROR(INDEX($A$171:$B$270,MATCH(LARGE(($B$171:$B$270=E$273)*1/ROW($A$171:$A$270),ROWS($A$274:$A350)),1/ROW($A$171:$A$270),0),COLUMNS($A$274:$A$274)),"")</f>
        <v/>
      </c>
      <c r="F350" s="445" t="str">
        <f t="array" ref="F350">IFERROR(INDEX($A$171:$B$270,MATCH(LARGE(($B$171:$B$270=F$273)*1/ROW($A$171:$A$270),ROWS($A$274:$A350)),1/ROW($A$171:$A$270),0),COLUMNS($A$274:$A$274)),"")</f>
        <v/>
      </c>
      <c r="G350" s="445" t="str">
        <f t="array" ref="G350">IFERROR(INDEX($A$171:$B$270,MATCH(LARGE(($B$171:$B$270=G$273)*1/ROW($A$171:$A$270),ROWS($A$274:$A350)),1/ROW($A$171:$A$270),0),COLUMNS($A$274:$A$274)),"")</f>
        <v/>
      </c>
      <c r="H350" s="445" t="str">
        <f t="array" ref="H350">IFERROR(INDEX($A$171:$B$270,MATCH(LARGE(($B$171:$B$270=H$273)*1/ROW($A$171:$A$270),ROWS($A$274:$A350)),1/ROW($A$171:$A$270),0),COLUMNS($A$274:$A$274)),"")</f>
        <v/>
      </c>
      <c r="I350" s="445" t="str">
        <f t="array" ref="I350">IFERROR(INDEX($A$171:$B$270,MATCH(LARGE(($B$171:$B$270=I$273)*1/ROW($A$171:$A$270),ROWS($A$274:$A350)),1/ROW($A$171:$A$270),0),COLUMNS($A$274:$A$274)),"")</f>
        <v/>
      </c>
      <c r="J350" s="445" t="str">
        <f t="array" ref="J350">IFERROR(INDEX($A$171:$B$270,MATCH(LARGE(($B$171:$B$270=J$273)*1/ROW($A$171:$A$270),ROWS($A$274:$A350)),1/ROW($A$171:$A$270),0),COLUMNS($A$274:$A$274)),"")</f>
        <v/>
      </c>
      <c r="K350" s="445" t="str">
        <f t="array" ref="K350">IFERROR(INDEX($A$171:$B$270,MATCH(LARGE(($B$171:$B$270=K$273)*1/ROW($A$171:$A$270),ROWS($A$274:$A350)),1/ROW($A$171:$A$270),0),COLUMNS($A$274:$A$274)),"")</f>
        <v/>
      </c>
      <c r="L350" s="445" t="str">
        <f t="array" ref="L350">IFERROR(INDEX($A$171:$B$270,MATCH(LARGE(($B$171:$B$270=L$273)*1/ROW($A$171:$A$270),ROWS($A$274:$A350)),1/ROW($A$171:$A$270),0),COLUMNS($A$274:$A$274)),"")</f>
        <v/>
      </c>
      <c r="M350" s="445" t="str">
        <f t="array" ref="M350">IFERROR(INDEX($A$171:$B$270,MATCH(LARGE(($B$171:$B$270=M$273)*1/ROW($A$171:$A$270),ROWS($A$274:$A350)),1/ROW($A$171:$A$270),0),COLUMNS($A$274:$A$274)),"")</f>
        <v/>
      </c>
      <c r="N350" s="445" t="str">
        <f t="array" ref="N350">IFERROR(INDEX($A$171:$B$270,MATCH(LARGE(($B$171:$B$270=N$273)*1/ROW($A$171:$A$270),ROWS($A$274:$A350)),1/ROW($A$171:$A$270),0),COLUMNS($A$274:$A$274)),"")</f>
        <v/>
      </c>
      <c r="O350" s="445" t="str">
        <f t="array" ref="O350">IFERROR(INDEX($A$171:$B$270,MATCH(LARGE(($B$171:$B$270=O$273)*1/ROW($A$171:$A$270),ROWS($A$274:$A350)),1/ROW($A$171:$A$270),0),COLUMNS($A$274:$A$274)),"")</f>
        <v/>
      </c>
      <c r="P350" s="445" t="str">
        <f t="array" ref="P350">IFERROR(INDEX($A$171:$B$270,MATCH(LARGE(($B$171:$B$270=P$273)*1/ROW($A$171:$A$270),ROWS($A$274:$A350)),1/ROW($A$171:$A$270),0),COLUMNS($A$274:$A$274)),"")</f>
        <v/>
      </c>
      <c r="Q350" s="445" t="str">
        <f t="array" ref="Q350">IFERROR(INDEX($A$171:$B$270,MATCH(LARGE(($B$171:$B$270=Q$273)*1/ROW($A$171:$A$270),ROWS($A$274:$A350)),1/ROW($A$171:$A$270),0),COLUMNS($A$274:$A$274)),"")</f>
        <v/>
      </c>
      <c r="R350" s="445" t="str">
        <f t="array" ref="R350">IFERROR(INDEX($A$171:$B$270,MATCH(LARGE(($B$171:$B$270=R$273)*1/ROW($A$171:$A$270),ROWS($A$274:$A350)),1/ROW($A$171:$A$270),0),COLUMNS($A$274:$A$274)),"")</f>
        <v/>
      </c>
      <c r="S350" s="445" t="str">
        <f t="array" ref="S350">IFERROR(INDEX($A$171:$B$270,MATCH(LARGE(($B$171:$B$270=S$273)*1/ROW($A$171:$A$270),ROWS($A$274:$A350)),1/ROW($A$171:$A$270),0),COLUMNS($A$274:$A$274)),"")</f>
        <v/>
      </c>
      <c r="T350" s="445" t="str">
        <f t="array" ref="T350">IFERROR(INDEX($A$171:$B$270,MATCH(LARGE(($B$171:$B$270=T$273)*1/ROW($A$171:$A$270),ROWS($A$274:$A350)),1/ROW($A$171:$A$270),0),COLUMNS($A$274:$A$274)),"")</f>
        <v/>
      </c>
      <c r="U350" s="445" t="str">
        <f t="array" ref="U350">IFERROR(INDEX($A$171:$B$270,MATCH(LARGE(($B$171:$B$270=U$273)*1/ROW($A$171:$A$270),ROWS($A$274:$A350)),1/ROW($A$171:$A$270),0),COLUMNS($A$274:$A$274)),"")</f>
        <v/>
      </c>
      <c r="V350" s="453" t="str">
        <f t="array" ref="V350">IFERROR(INDEX($A$171:$B$270,MATCH(LARGE(($B$171:$B$270=V$273)*1/ROW($A$171:$A$270),ROWS($A$274:$A350)),1/ROW($A$171:$A$270),0),COLUMNS($A$274:$A$274)),"")</f>
        <v/>
      </c>
      <c r="W350" s="445" t="str">
        <f t="array" ref="W350">IFERROR(INDEX($A$171:$B$270,MATCH(LARGE(($B$171:$B$270=W$273)*1/ROW($A$171:$A$270),ROWS($A$274:$A350)),1/ROW($A$171:$A$270),0),COLUMNS($A$274:$A$274)),"")</f>
        <v/>
      </c>
      <c r="X350" s="445" t="str">
        <f t="array" ref="X350">IFERROR(INDEX($A$171:$B$270,MATCH(LARGE(($B$171:$B$270=X$273)*1/ROW($A$171:$A$270),ROWS($A$274:$A350)),1/ROW($A$171:$A$270),0),COLUMNS($A$274:$A$274)),"")</f>
        <v/>
      </c>
      <c r="Y350" s="445" t="str">
        <f t="array" ref="Y350">IFERROR(INDEX($A$171:$B$270,MATCH(LARGE(($B$171:$B$270=Y$273)*1/ROW($A$171:$A$270),ROWS($A$274:$A350)),1/ROW($A$171:$A$270),0),COLUMNS($A$274:$A$274)),"")</f>
        <v/>
      </c>
      <c r="Z350" s="445" t="str">
        <f t="array" ref="Z350">IFERROR(INDEX($A$171:$B$270,MATCH(LARGE(($B$171:$B$270=Z$273)*1/ROW($A$171:$A$270),ROWS($A$274:$A350)),1/ROW($A$171:$A$270),0),COLUMNS($A$274:$A$274)),"")</f>
        <v/>
      </c>
      <c r="AA350" s="445" t="str">
        <f t="array" ref="AA350">IFERROR(INDEX($A$171:$B$270,MATCH(LARGE(($B$171:$B$270=AA$273)*1/ROW($A$171:$A$270),ROWS($A$274:$A350)),1/ROW($A$171:$A$270),0),COLUMNS($A$274:$A$274)),"")</f>
        <v/>
      </c>
      <c r="AB350" s="445" t="str">
        <f t="array" ref="AB350">IFERROR(INDEX($A$171:$B$270,MATCH(LARGE(($B$171:$B$270=AB$273)*1/ROW($A$171:$A$270),ROWS($A$274:$A350)),1/ROW($A$171:$A$270),0),COLUMNS($A$274:$A$274)),"")</f>
        <v/>
      </c>
      <c r="AC350" s="445" t="str">
        <f t="array" ref="AC350">IFERROR(INDEX($A$171:$B$270,MATCH(LARGE(($B$171:$B$270=AC$273)*1/ROW($A$171:$A$270),ROWS($A$274:$A350)),1/ROW($A$171:$A$270),0),COLUMNS($A$274:$A$274)),"")</f>
        <v/>
      </c>
      <c r="AD350" s="445" t="str">
        <f t="array" ref="AD350">IFERROR(INDEX($A$171:$B$270,MATCH(LARGE(($B$171:$B$270=AD$273)*1/ROW($A$171:$A$270),ROWS($A$274:$A350)),1/ROW($A$171:$A$270),0),COLUMNS($A$274:$A$274)),"")</f>
        <v/>
      </c>
      <c r="AE350" s="445" t="str">
        <f t="array" ref="AE350">IFERROR(INDEX($A$171:$B$270,MATCH(LARGE(($B$171:$B$270=AE$273)*1/ROW($A$171:$A$270),ROWS($A$274:$A350)),1/ROW($A$171:$A$270),0),COLUMNS($A$274:$A$274)),"")</f>
        <v/>
      </c>
      <c r="AF350" s="445" t="str">
        <f t="array" ref="AF350">IFERROR(INDEX($A$171:$B$270,MATCH(LARGE(($B$171:$B$270=AF$273)*1/ROW($A$171:$A$270),ROWS($A$274:$A350)),1/ROW($A$171:$A$270),0),COLUMNS($A$274:$A$274)),"")</f>
        <v/>
      </c>
      <c r="AG350" s="454" t="str">
        <f t="array" ref="AG350">IFERROR(INDEX($A$171:$B$270,MATCH(LARGE(($B$171:$B$270=AG$273)*1/ROW($A$171:$A$270),ROWS($A$274:$A350)),1/ROW($A$171:$A$270),0),COLUMNS($A$274:$A$274)),"")</f>
        <v/>
      </c>
      <c r="AH350" s="445" t="str">
        <f t="array" ref="AH350">IFERROR(INDEX($A$171:$F$270,MATCH(LARGE(($D$171:$D$270=AH$273)*1/ROW($A$171:$A$270),ROWS($A$274:$A350)),1/ROW($A$171:$A$270),0),COLUMNS($A$274:$A$274)),"")</f>
        <v/>
      </c>
      <c r="AI350" s="445" t="str">
        <f t="array" ref="AI350">IFERROR(INDEX($A$171:$F$270,MATCH(LARGE(($D$171:$D$270=AI$273)*1/ROW($A$171:$A$270),ROWS($A$274:$A350)),1/ROW($A$171:$A$270),0),COLUMNS($A$274:$A$274)),"")</f>
        <v/>
      </c>
      <c r="AJ350" s="445" t="str">
        <f t="array" ref="AJ350">IFERROR(INDEX($A$171:$F$270,MATCH(LARGE(($D$171:$D$270=AJ$273)*1/ROW($A$171:$A$270),ROWS($A$274:$A350)),1/ROW($A$171:$A$270),0),COLUMNS($A$274:$A$274)),"")</f>
        <v/>
      </c>
      <c r="AK350" s="445" t="str">
        <f t="array" ref="AK350">IFERROR(INDEX($A$171:$F$270,MATCH(LARGE(($E$171:$E$270=AK$273)*1/ROW($A$171:$A$270),ROWS($A$274:$A350)),1/ROW($A$171:$A$270),0),COLUMNS($A$274:$A$274)),"")</f>
        <v/>
      </c>
      <c r="AL350" s="445" t="str">
        <f t="array" ref="AL350">IFERROR(INDEX($A$171:$F$270,MATCH(LARGE(($E$171:$E$270=AL$273)*1/ROW($A$171:$A$270),ROWS($A$274:$A350)),1/ROW($A$171:$A$270),0),COLUMNS($A$274:$A$274)),"")</f>
        <v/>
      </c>
      <c r="AM350" s="445" t="str">
        <f t="array" ref="AM350">IFERROR(INDEX($A$171:$F$270,MATCH(LARGE(($E$171:$E$270=AM$273)*1/ROW($A$171:$A$270),ROWS($A$274:$A350)),1/ROW($A$171:$A$270),0),COLUMNS($A$274:$A$274)),"")</f>
        <v/>
      </c>
      <c r="AN350" s="445" t="str">
        <f t="array" ref="AN350">IFERROR(INDEX($A$171:$F$270,MATCH(LARGE(($F$171:$F$270=AN$273)*1/ROW($A$171:$A$270),ROWS($A$274:$A350)),1/ROW($A$171:$A$270),0),COLUMNS($A$274:$A$274)),"")</f>
        <v/>
      </c>
      <c r="AO350" s="445" t="str">
        <f t="array" ref="AO350">IFERROR(INDEX($A$171:$F$270,MATCH(LARGE(($F$171:$F$270=AO$273)*1/ROW($A$171:$A$270),ROWS($A$274:$A350)),1/ROW($A$171:$A$270),0),COLUMNS($A$274:$A$274)),"")</f>
        <v/>
      </c>
      <c r="AP350" s="445" t="str">
        <f t="array" ref="AP350">IFERROR(INDEX($A$171:$F$270,MATCH(LARGE(($F$171:$F$270=AP$273)*1/ROW($A$171:$A$270),ROWS($A$274:$A350)),1/ROW($A$171:$A$270),0),COLUMNS($A$274:$A$274)),"")</f>
        <v/>
      </c>
      <c r="AQ350" s="445" t="str">
        <f t="array" ref="AQ350">IFERROR(INDEX($A$171:$F$270,MATCH(LARGE(($F$171:$F$270=AQ$273)*1/ROW($A$171:$A$270),ROWS($A$274:$A350)),1/ROW($A$171:$A$270),0),COLUMNS($A$274:$A$274)),"")</f>
        <v/>
      </c>
      <c r="AR350" s="445" t="str">
        <f t="array" ref="AR350">IFERROR(INDEX($A$171:$B$270,MATCH(LARGE(($B$171:$B$270=AR$273)*1/ROW($A$171:$A$270),ROWS($A$274:$A350)),1/ROW($A$171:$A$270),0),COLUMNS($A$274:$A$274)),"")</f>
        <v/>
      </c>
      <c r="AS350" s="445" t="str">
        <f t="shared" si="97"/>
        <v/>
      </c>
      <c r="AT350" s="445" t="str">
        <f t="shared" si="98"/>
        <v/>
      </c>
      <c r="AU350" s="445" t="str">
        <f t="shared" si="99"/>
        <v/>
      </c>
      <c r="BE350" s="435"/>
      <c r="BK350" s="50"/>
      <c r="BM350" s="118"/>
      <c r="EE350" s="435"/>
    </row>
    <row r="351" spans="1:135" hidden="1">
      <c r="A351" s="445" t="str">
        <f t="array" ref="A351">IFERROR(INDEX($A$171:$B$270,MATCH(LARGE(($B$171:$B$270=A$273)*1/ROW($A$171:$A$270),ROWS($A$274:$A351)),1/ROW($A$171:$A$270),0),COLUMNS($A$274:$A$274)),"")</f>
        <v/>
      </c>
      <c r="B351" s="445" t="str">
        <f t="array" ref="B351">IFERROR(INDEX($A$171:$B$270,MATCH(LARGE(($B$171:$B$270=B$273)*1/ROW($A$171:$A$270),ROWS($A$274:$A351)),1/ROW($A$171:$A$270),0),COLUMNS($A$274:$A$274)),"")</f>
        <v/>
      </c>
      <c r="C351" s="444" t="str">
        <f t="array" ref="C351">IFERROR(INDEX($A$171:$B$270,MATCH(LARGE(($B$171:$B$270=C$273)*1/ROW($A$171:$A$270),ROWS($A$274:$A351)),1/ROW($A$171:$A$270),0),COLUMNS($A$274:$A$274)),"")</f>
        <v/>
      </c>
      <c r="D351" s="445" t="str">
        <f t="array" ref="D351">IFERROR(INDEX($A$171:$B$270,MATCH(LARGE(($B$171:$B$270=D$273)*1/ROW($A$171:$A$270),ROWS($A$274:$A351)),1/ROW($A$171:$A$270),0),COLUMNS($A$274:$A$274)),"")</f>
        <v/>
      </c>
      <c r="E351" s="445" t="str">
        <f t="array" ref="E351">IFERROR(INDEX($A$171:$B$270,MATCH(LARGE(($B$171:$B$270=E$273)*1/ROW($A$171:$A$270),ROWS($A$274:$A351)),1/ROW($A$171:$A$270),0),COLUMNS($A$274:$A$274)),"")</f>
        <v/>
      </c>
      <c r="F351" s="445" t="str">
        <f t="array" ref="F351">IFERROR(INDEX($A$171:$B$270,MATCH(LARGE(($B$171:$B$270=F$273)*1/ROW($A$171:$A$270),ROWS($A$274:$A351)),1/ROW($A$171:$A$270),0),COLUMNS($A$274:$A$274)),"")</f>
        <v/>
      </c>
      <c r="G351" s="445" t="str">
        <f t="array" ref="G351">IFERROR(INDEX($A$171:$B$270,MATCH(LARGE(($B$171:$B$270=G$273)*1/ROW($A$171:$A$270),ROWS($A$274:$A351)),1/ROW($A$171:$A$270),0),COLUMNS($A$274:$A$274)),"")</f>
        <v/>
      </c>
      <c r="H351" s="445" t="str">
        <f t="array" ref="H351">IFERROR(INDEX($A$171:$B$270,MATCH(LARGE(($B$171:$B$270=H$273)*1/ROW($A$171:$A$270),ROWS($A$274:$A351)),1/ROW($A$171:$A$270),0),COLUMNS($A$274:$A$274)),"")</f>
        <v/>
      </c>
      <c r="I351" s="445" t="str">
        <f t="array" ref="I351">IFERROR(INDEX($A$171:$B$270,MATCH(LARGE(($B$171:$B$270=I$273)*1/ROW($A$171:$A$270),ROWS($A$274:$A351)),1/ROW($A$171:$A$270),0),COLUMNS($A$274:$A$274)),"")</f>
        <v/>
      </c>
      <c r="J351" s="445" t="str">
        <f t="array" ref="J351">IFERROR(INDEX($A$171:$B$270,MATCH(LARGE(($B$171:$B$270=J$273)*1/ROW($A$171:$A$270),ROWS($A$274:$A351)),1/ROW($A$171:$A$270),0),COLUMNS($A$274:$A$274)),"")</f>
        <v/>
      </c>
      <c r="K351" s="445" t="str">
        <f t="array" ref="K351">IFERROR(INDEX($A$171:$B$270,MATCH(LARGE(($B$171:$B$270=K$273)*1/ROW($A$171:$A$270),ROWS($A$274:$A351)),1/ROW($A$171:$A$270),0),COLUMNS($A$274:$A$274)),"")</f>
        <v/>
      </c>
      <c r="L351" s="445" t="str">
        <f t="array" ref="L351">IFERROR(INDEX($A$171:$B$270,MATCH(LARGE(($B$171:$B$270=L$273)*1/ROW($A$171:$A$270),ROWS($A$274:$A351)),1/ROW($A$171:$A$270),0),COLUMNS($A$274:$A$274)),"")</f>
        <v/>
      </c>
      <c r="M351" s="445" t="str">
        <f t="array" ref="M351">IFERROR(INDEX($A$171:$B$270,MATCH(LARGE(($B$171:$B$270=M$273)*1/ROW($A$171:$A$270),ROWS($A$274:$A351)),1/ROW($A$171:$A$270),0),COLUMNS($A$274:$A$274)),"")</f>
        <v/>
      </c>
      <c r="N351" s="445" t="str">
        <f t="array" ref="N351">IFERROR(INDEX($A$171:$B$270,MATCH(LARGE(($B$171:$B$270=N$273)*1/ROW($A$171:$A$270),ROWS($A$274:$A351)),1/ROW($A$171:$A$270),0),COLUMNS($A$274:$A$274)),"")</f>
        <v/>
      </c>
      <c r="O351" s="445" t="str">
        <f t="array" ref="O351">IFERROR(INDEX($A$171:$B$270,MATCH(LARGE(($B$171:$B$270=O$273)*1/ROW($A$171:$A$270),ROWS($A$274:$A351)),1/ROW($A$171:$A$270),0),COLUMNS($A$274:$A$274)),"")</f>
        <v/>
      </c>
      <c r="P351" s="445" t="str">
        <f t="array" ref="P351">IFERROR(INDEX($A$171:$B$270,MATCH(LARGE(($B$171:$B$270=P$273)*1/ROW($A$171:$A$270),ROWS($A$274:$A351)),1/ROW($A$171:$A$270),0),COLUMNS($A$274:$A$274)),"")</f>
        <v/>
      </c>
      <c r="Q351" s="445" t="str">
        <f t="array" ref="Q351">IFERROR(INDEX($A$171:$B$270,MATCH(LARGE(($B$171:$B$270=Q$273)*1/ROW($A$171:$A$270),ROWS($A$274:$A351)),1/ROW($A$171:$A$270),0),COLUMNS($A$274:$A$274)),"")</f>
        <v/>
      </c>
      <c r="R351" s="445" t="str">
        <f t="array" ref="R351">IFERROR(INDEX($A$171:$B$270,MATCH(LARGE(($B$171:$B$270=R$273)*1/ROW($A$171:$A$270),ROWS($A$274:$A351)),1/ROW($A$171:$A$270),0),COLUMNS($A$274:$A$274)),"")</f>
        <v/>
      </c>
      <c r="S351" s="445" t="str">
        <f t="array" ref="S351">IFERROR(INDEX($A$171:$B$270,MATCH(LARGE(($B$171:$B$270=S$273)*1/ROW($A$171:$A$270),ROWS($A$274:$A351)),1/ROW($A$171:$A$270),0),COLUMNS($A$274:$A$274)),"")</f>
        <v/>
      </c>
      <c r="T351" s="445" t="str">
        <f t="array" ref="T351">IFERROR(INDEX($A$171:$B$270,MATCH(LARGE(($B$171:$B$270=T$273)*1/ROW($A$171:$A$270),ROWS($A$274:$A351)),1/ROW($A$171:$A$270),0),COLUMNS($A$274:$A$274)),"")</f>
        <v/>
      </c>
      <c r="U351" s="445" t="str">
        <f t="array" ref="U351">IFERROR(INDEX($A$171:$B$270,MATCH(LARGE(($B$171:$B$270=U$273)*1/ROW($A$171:$A$270),ROWS($A$274:$A351)),1/ROW($A$171:$A$270),0),COLUMNS($A$274:$A$274)),"")</f>
        <v/>
      </c>
      <c r="V351" s="453" t="str">
        <f t="array" ref="V351">IFERROR(INDEX($A$171:$B$270,MATCH(LARGE(($B$171:$B$270=V$273)*1/ROW($A$171:$A$270),ROWS($A$274:$A351)),1/ROW($A$171:$A$270),0),COLUMNS($A$274:$A$274)),"")</f>
        <v/>
      </c>
      <c r="W351" s="445" t="str">
        <f t="array" ref="W351">IFERROR(INDEX($A$171:$B$270,MATCH(LARGE(($B$171:$B$270=W$273)*1/ROW($A$171:$A$270),ROWS($A$274:$A351)),1/ROW($A$171:$A$270),0),COLUMNS($A$274:$A$274)),"")</f>
        <v/>
      </c>
      <c r="X351" s="445" t="str">
        <f t="array" ref="X351">IFERROR(INDEX($A$171:$B$270,MATCH(LARGE(($B$171:$B$270=X$273)*1/ROW($A$171:$A$270),ROWS($A$274:$A351)),1/ROW($A$171:$A$270),0),COLUMNS($A$274:$A$274)),"")</f>
        <v/>
      </c>
      <c r="Y351" s="445" t="str">
        <f t="array" ref="Y351">IFERROR(INDEX($A$171:$B$270,MATCH(LARGE(($B$171:$B$270=Y$273)*1/ROW($A$171:$A$270),ROWS($A$274:$A351)),1/ROW($A$171:$A$270),0),COLUMNS($A$274:$A$274)),"")</f>
        <v/>
      </c>
      <c r="Z351" s="445" t="str">
        <f t="array" ref="Z351">IFERROR(INDEX($A$171:$B$270,MATCH(LARGE(($B$171:$B$270=Z$273)*1/ROW($A$171:$A$270),ROWS($A$274:$A351)),1/ROW($A$171:$A$270),0),COLUMNS($A$274:$A$274)),"")</f>
        <v/>
      </c>
      <c r="AA351" s="445" t="str">
        <f t="array" ref="AA351">IFERROR(INDEX($A$171:$B$270,MATCH(LARGE(($B$171:$B$270=AA$273)*1/ROW($A$171:$A$270),ROWS($A$274:$A351)),1/ROW($A$171:$A$270),0),COLUMNS($A$274:$A$274)),"")</f>
        <v/>
      </c>
      <c r="AB351" s="445" t="str">
        <f t="array" ref="AB351">IFERROR(INDEX($A$171:$B$270,MATCH(LARGE(($B$171:$B$270=AB$273)*1/ROW($A$171:$A$270),ROWS($A$274:$A351)),1/ROW($A$171:$A$270),0),COLUMNS($A$274:$A$274)),"")</f>
        <v/>
      </c>
      <c r="AC351" s="445" t="str">
        <f t="array" ref="AC351">IFERROR(INDEX($A$171:$B$270,MATCH(LARGE(($B$171:$B$270=AC$273)*1/ROW($A$171:$A$270),ROWS($A$274:$A351)),1/ROW($A$171:$A$270),0),COLUMNS($A$274:$A$274)),"")</f>
        <v/>
      </c>
      <c r="AD351" s="445" t="str">
        <f t="array" ref="AD351">IFERROR(INDEX($A$171:$B$270,MATCH(LARGE(($B$171:$B$270=AD$273)*1/ROW($A$171:$A$270),ROWS($A$274:$A351)),1/ROW($A$171:$A$270),0),COLUMNS($A$274:$A$274)),"")</f>
        <v/>
      </c>
      <c r="AE351" s="445" t="str">
        <f t="array" ref="AE351">IFERROR(INDEX($A$171:$B$270,MATCH(LARGE(($B$171:$B$270=AE$273)*1/ROW($A$171:$A$270),ROWS($A$274:$A351)),1/ROW($A$171:$A$270),0),COLUMNS($A$274:$A$274)),"")</f>
        <v/>
      </c>
      <c r="AF351" s="445" t="str">
        <f t="array" ref="AF351">IFERROR(INDEX($A$171:$B$270,MATCH(LARGE(($B$171:$B$270=AF$273)*1/ROW($A$171:$A$270),ROWS($A$274:$A351)),1/ROW($A$171:$A$270),0),COLUMNS($A$274:$A$274)),"")</f>
        <v/>
      </c>
      <c r="AG351" s="454" t="str">
        <f t="array" ref="AG351">IFERROR(INDEX($A$171:$B$270,MATCH(LARGE(($B$171:$B$270=AG$273)*1/ROW($A$171:$A$270),ROWS($A$274:$A351)),1/ROW($A$171:$A$270),0),COLUMNS($A$274:$A$274)),"")</f>
        <v/>
      </c>
      <c r="AH351" s="445" t="str">
        <f t="array" ref="AH351">IFERROR(INDEX($A$171:$F$270,MATCH(LARGE(($D$171:$D$270=AH$273)*1/ROW($A$171:$A$270),ROWS($A$274:$A351)),1/ROW($A$171:$A$270),0),COLUMNS($A$274:$A$274)),"")</f>
        <v/>
      </c>
      <c r="AI351" s="445" t="str">
        <f t="array" ref="AI351">IFERROR(INDEX($A$171:$F$270,MATCH(LARGE(($D$171:$D$270=AI$273)*1/ROW($A$171:$A$270),ROWS($A$274:$A351)),1/ROW($A$171:$A$270),0),COLUMNS($A$274:$A$274)),"")</f>
        <v/>
      </c>
      <c r="AJ351" s="445" t="str">
        <f t="array" ref="AJ351">IFERROR(INDEX($A$171:$F$270,MATCH(LARGE(($D$171:$D$270=AJ$273)*1/ROW($A$171:$A$270),ROWS($A$274:$A351)),1/ROW($A$171:$A$270),0),COLUMNS($A$274:$A$274)),"")</f>
        <v/>
      </c>
      <c r="AK351" s="445" t="str">
        <f t="array" ref="AK351">IFERROR(INDEX($A$171:$F$270,MATCH(LARGE(($E$171:$E$270=AK$273)*1/ROW($A$171:$A$270),ROWS($A$274:$A351)),1/ROW($A$171:$A$270),0),COLUMNS($A$274:$A$274)),"")</f>
        <v/>
      </c>
      <c r="AL351" s="445" t="str">
        <f t="array" ref="AL351">IFERROR(INDEX($A$171:$F$270,MATCH(LARGE(($E$171:$E$270=AL$273)*1/ROW($A$171:$A$270),ROWS($A$274:$A351)),1/ROW($A$171:$A$270),0),COLUMNS($A$274:$A$274)),"")</f>
        <v/>
      </c>
      <c r="AM351" s="445" t="str">
        <f t="array" ref="AM351">IFERROR(INDEX($A$171:$F$270,MATCH(LARGE(($E$171:$E$270=AM$273)*1/ROW($A$171:$A$270),ROWS($A$274:$A351)),1/ROW($A$171:$A$270),0),COLUMNS($A$274:$A$274)),"")</f>
        <v/>
      </c>
      <c r="AN351" s="445" t="str">
        <f t="array" ref="AN351">IFERROR(INDEX($A$171:$F$270,MATCH(LARGE(($F$171:$F$270=AN$273)*1/ROW($A$171:$A$270),ROWS($A$274:$A351)),1/ROW($A$171:$A$270),0),COLUMNS($A$274:$A$274)),"")</f>
        <v/>
      </c>
      <c r="AO351" s="445" t="str">
        <f t="array" ref="AO351">IFERROR(INDEX($A$171:$F$270,MATCH(LARGE(($F$171:$F$270=AO$273)*1/ROW($A$171:$A$270),ROWS($A$274:$A351)),1/ROW($A$171:$A$270),0),COLUMNS($A$274:$A$274)),"")</f>
        <v/>
      </c>
      <c r="AP351" s="445" t="str">
        <f t="array" ref="AP351">IFERROR(INDEX($A$171:$F$270,MATCH(LARGE(($F$171:$F$270=AP$273)*1/ROW($A$171:$A$270),ROWS($A$274:$A351)),1/ROW($A$171:$A$270),0),COLUMNS($A$274:$A$274)),"")</f>
        <v/>
      </c>
      <c r="AQ351" s="445" t="str">
        <f t="array" ref="AQ351">IFERROR(INDEX($A$171:$F$270,MATCH(LARGE(($F$171:$F$270=AQ$273)*1/ROW($A$171:$A$270),ROWS($A$274:$A351)),1/ROW($A$171:$A$270),0),COLUMNS($A$274:$A$274)),"")</f>
        <v/>
      </c>
      <c r="AR351" s="445" t="str">
        <f t="array" ref="AR351">IFERROR(INDEX($A$171:$B$270,MATCH(LARGE(($B$171:$B$270=AR$273)*1/ROW($A$171:$A$270),ROWS($A$274:$A351)),1/ROW($A$171:$A$270),0),COLUMNS($A$274:$A$274)),"")</f>
        <v/>
      </c>
      <c r="AS351" s="445" t="str">
        <f t="shared" si="97"/>
        <v/>
      </c>
      <c r="AT351" s="445" t="str">
        <f t="shared" si="98"/>
        <v/>
      </c>
      <c r="AU351" s="445" t="str">
        <f t="shared" si="99"/>
        <v/>
      </c>
      <c r="BE351" s="435"/>
      <c r="BK351" s="50"/>
      <c r="BM351" s="118"/>
      <c r="EE351" s="435"/>
    </row>
    <row r="352" spans="1:135" hidden="1">
      <c r="A352" s="445" t="str">
        <f t="array" ref="A352">IFERROR(INDEX($A$171:$B$270,MATCH(LARGE(($B$171:$B$270=A$273)*1/ROW($A$171:$A$270),ROWS($A$274:$A352)),1/ROW($A$171:$A$270),0),COLUMNS($A$274:$A$274)),"")</f>
        <v/>
      </c>
      <c r="B352" s="445" t="str">
        <f t="array" ref="B352">IFERROR(INDEX($A$171:$B$270,MATCH(LARGE(($B$171:$B$270=B$273)*1/ROW($A$171:$A$270),ROWS($A$274:$A352)),1/ROW($A$171:$A$270),0),COLUMNS($A$274:$A$274)),"")</f>
        <v/>
      </c>
      <c r="C352" s="444" t="str">
        <f t="array" ref="C352">IFERROR(INDEX($A$171:$B$270,MATCH(LARGE(($B$171:$B$270=C$273)*1/ROW($A$171:$A$270),ROWS($A$274:$A352)),1/ROW($A$171:$A$270),0),COLUMNS($A$274:$A$274)),"")</f>
        <v/>
      </c>
      <c r="D352" s="445" t="str">
        <f t="array" ref="D352">IFERROR(INDEX($A$171:$B$270,MATCH(LARGE(($B$171:$B$270=D$273)*1/ROW($A$171:$A$270),ROWS($A$274:$A352)),1/ROW($A$171:$A$270),0),COLUMNS($A$274:$A$274)),"")</f>
        <v/>
      </c>
      <c r="E352" s="445" t="str">
        <f t="array" ref="E352">IFERROR(INDEX($A$171:$B$270,MATCH(LARGE(($B$171:$B$270=E$273)*1/ROW($A$171:$A$270),ROWS($A$274:$A352)),1/ROW($A$171:$A$270),0),COLUMNS($A$274:$A$274)),"")</f>
        <v/>
      </c>
      <c r="F352" s="445" t="str">
        <f t="array" ref="F352">IFERROR(INDEX($A$171:$B$270,MATCH(LARGE(($B$171:$B$270=F$273)*1/ROW($A$171:$A$270),ROWS($A$274:$A352)),1/ROW($A$171:$A$270),0),COLUMNS($A$274:$A$274)),"")</f>
        <v/>
      </c>
      <c r="G352" s="445" t="str">
        <f t="array" ref="G352">IFERROR(INDEX($A$171:$B$270,MATCH(LARGE(($B$171:$B$270=G$273)*1/ROW($A$171:$A$270),ROWS($A$274:$A352)),1/ROW($A$171:$A$270),0),COLUMNS($A$274:$A$274)),"")</f>
        <v/>
      </c>
      <c r="H352" s="445" t="str">
        <f t="array" ref="H352">IFERROR(INDEX($A$171:$B$270,MATCH(LARGE(($B$171:$B$270=H$273)*1/ROW($A$171:$A$270),ROWS($A$274:$A352)),1/ROW($A$171:$A$270),0),COLUMNS($A$274:$A$274)),"")</f>
        <v/>
      </c>
      <c r="I352" s="445" t="str">
        <f t="array" ref="I352">IFERROR(INDEX($A$171:$B$270,MATCH(LARGE(($B$171:$B$270=I$273)*1/ROW($A$171:$A$270),ROWS($A$274:$A352)),1/ROW($A$171:$A$270),0),COLUMNS($A$274:$A$274)),"")</f>
        <v/>
      </c>
      <c r="J352" s="445" t="str">
        <f t="array" ref="J352">IFERROR(INDEX($A$171:$B$270,MATCH(LARGE(($B$171:$B$270=J$273)*1/ROW($A$171:$A$270),ROWS($A$274:$A352)),1/ROW($A$171:$A$270),0),COLUMNS($A$274:$A$274)),"")</f>
        <v/>
      </c>
      <c r="K352" s="445" t="str">
        <f t="array" ref="K352">IFERROR(INDEX($A$171:$B$270,MATCH(LARGE(($B$171:$B$270=K$273)*1/ROW($A$171:$A$270),ROWS($A$274:$A352)),1/ROW($A$171:$A$270),0),COLUMNS($A$274:$A$274)),"")</f>
        <v/>
      </c>
      <c r="L352" s="445" t="str">
        <f t="array" ref="L352">IFERROR(INDEX($A$171:$B$270,MATCH(LARGE(($B$171:$B$270=L$273)*1/ROW($A$171:$A$270),ROWS($A$274:$A352)),1/ROW($A$171:$A$270),0),COLUMNS($A$274:$A$274)),"")</f>
        <v/>
      </c>
      <c r="M352" s="445" t="str">
        <f t="array" ref="M352">IFERROR(INDEX($A$171:$B$270,MATCH(LARGE(($B$171:$B$270=M$273)*1/ROW($A$171:$A$270),ROWS($A$274:$A352)),1/ROW($A$171:$A$270),0),COLUMNS($A$274:$A$274)),"")</f>
        <v/>
      </c>
      <c r="N352" s="445" t="str">
        <f t="array" ref="N352">IFERROR(INDEX($A$171:$B$270,MATCH(LARGE(($B$171:$B$270=N$273)*1/ROW($A$171:$A$270),ROWS($A$274:$A352)),1/ROW($A$171:$A$270),0),COLUMNS($A$274:$A$274)),"")</f>
        <v/>
      </c>
      <c r="O352" s="445" t="str">
        <f t="array" ref="O352">IFERROR(INDEX($A$171:$B$270,MATCH(LARGE(($B$171:$B$270=O$273)*1/ROW($A$171:$A$270),ROWS($A$274:$A352)),1/ROW($A$171:$A$270),0),COLUMNS($A$274:$A$274)),"")</f>
        <v/>
      </c>
      <c r="P352" s="445" t="str">
        <f t="array" ref="P352">IFERROR(INDEX($A$171:$B$270,MATCH(LARGE(($B$171:$B$270=P$273)*1/ROW($A$171:$A$270),ROWS($A$274:$A352)),1/ROW($A$171:$A$270),0),COLUMNS($A$274:$A$274)),"")</f>
        <v/>
      </c>
      <c r="Q352" s="445" t="str">
        <f t="array" ref="Q352">IFERROR(INDEX($A$171:$B$270,MATCH(LARGE(($B$171:$B$270=Q$273)*1/ROW($A$171:$A$270),ROWS($A$274:$A352)),1/ROW($A$171:$A$270),0),COLUMNS($A$274:$A$274)),"")</f>
        <v/>
      </c>
      <c r="R352" s="445" t="str">
        <f t="array" ref="R352">IFERROR(INDEX($A$171:$B$270,MATCH(LARGE(($B$171:$B$270=R$273)*1/ROW($A$171:$A$270),ROWS($A$274:$A352)),1/ROW($A$171:$A$270),0),COLUMNS($A$274:$A$274)),"")</f>
        <v/>
      </c>
      <c r="S352" s="445" t="str">
        <f t="array" ref="S352">IFERROR(INDEX($A$171:$B$270,MATCH(LARGE(($B$171:$B$270=S$273)*1/ROW($A$171:$A$270),ROWS($A$274:$A352)),1/ROW($A$171:$A$270),0),COLUMNS($A$274:$A$274)),"")</f>
        <v/>
      </c>
      <c r="T352" s="445" t="str">
        <f t="array" ref="T352">IFERROR(INDEX($A$171:$B$270,MATCH(LARGE(($B$171:$B$270=T$273)*1/ROW($A$171:$A$270),ROWS($A$274:$A352)),1/ROW($A$171:$A$270),0),COLUMNS($A$274:$A$274)),"")</f>
        <v/>
      </c>
      <c r="U352" s="445" t="str">
        <f t="array" ref="U352">IFERROR(INDEX($A$171:$B$270,MATCH(LARGE(($B$171:$B$270=U$273)*1/ROW($A$171:$A$270),ROWS($A$274:$A352)),1/ROW($A$171:$A$270),0),COLUMNS($A$274:$A$274)),"")</f>
        <v/>
      </c>
      <c r="V352" s="453" t="str">
        <f t="array" ref="V352">IFERROR(INDEX($A$171:$B$270,MATCH(LARGE(($B$171:$B$270=V$273)*1/ROW($A$171:$A$270),ROWS($A$274:$A352)),1/ROW($A$171:$A$270),0),COLUMNS($A$274:$A$274)),"")</f>
        <v/>
      </c>
      <c r="W352" s="445" t="str">
        <f t="array" ref="W352">IFERROR(INDEX($A$171:$B$270,MATCH(LARGE(($B$171:$B$270=W$273)*1/ROW($A$171:$A$270),ROWS($A$274:$A352)),1/ROW($A$171:$A$270),0),COLUMNS($A$274:$A$274)),"")</f>
        <v/>
      </c>
      <c r="X352" s="445" t="str">
        <f t="array" ref="X352">IFERROR(INDEX($A$171:$B$270,MATCH(LARGE(($B$171:$B$270=X$273)*1/ROW($A$171:$A$270),ROWS($A$274:$A352)),1/ROW($A$171:$A$270),0),COLUMNS($A$274:$A$274)),"")</f>
        <v/>
      </c>
      <c r="Y352" s="445" t="str">
        <f t="array" ref="Y352">IFERROR(INDEX($A$171:$B$270,MATCH(LARGE(($B$171:$B$270=Y$273)*1/ROW($A$171:$A$270),ROWS($A$274:$A352)),1/ROW($A$171:$A$270),0),COLUMNS($A$274:$A$274)),"")</f>
        <v/>
      </c>
      <c r="Z352" s="445" t="str">
        <f t="array" ref="Z352">IFERROR(INDEX($A$171:$B$270,MATCH(LARGE(($B$171:$B$270=Z$273)*1/ROW($A$171:$A$270),ROWS($A$274:$A352)),1/ROW($A$171:$A$270),0),COLUMNS($A$274:$A$274)),"")</f>
        <v/>
      </c>
      <c r="AA352" s="445" t="str">
        <f t="array" ref="AA352">IFERROR(INDEX($A$171:$B$270,MATCH(LARGE(($B$171:$B$270=AA$273)*1/ROW($A$171:$A$270),ROWS($A$274:$A352)),1/ROW($A$171:$A$270),0),COLUMNS($A$274:$A$274)),"")</f>
        <v/>
      </c>
      <c r="AB352" s="445" t="str">
        <f t="array" ref="AB352">IFERROR(INDEX($A$171:$B$270,MATCH(LARGE(($B$171:$B$270=AB$273)*1/ROW($A$171:$A$270),ROWS($A$274:$A352)),1/ROW($A$171:$A$270),0),COLUMNS($A$274:$A$274)),"")</f>
        <v/>
      </c>
      <c r="AC352" s="445" t="str">
        <f t="array" ref="AC352">IFERROR(INDEX($A$171:$B$270,MATCH(LARGE(($B$171:$B$270=AC$273)*1/ROW($A$171:$A$270),ROWS($A$274:$A352)),1/ROW($A$171:$A$270),0),COLUMNS($A$274:$A$274)),"")</f>
        <v/>
      </c>
      <c r="AD352" s="445" t="str">
        <f t="array" ref="AD352">IFERROR(INDEX($A$171:$B$270,MATCH(LARGE(($B$171:$B$270=AD$273)*1/ROW($A$171:$A$270),ROWS($A$274:$A352)),1/ROW($A$171:$A$270),0),COLUMNS($A$274:$A$274)),"")</f>
        <v/>
      </c>
      <c r="AE352" s="445" t="str">
        <f t="array" ref="AE352">IFERROR(INDEX($A$171:$B$270,MATCH(LARGE(($B$171:$B$270=AE$273)*1/ROW($A$171:$A$270),ROWS($A$274:$A352)),1/ROW($A$171:$A$270),0),COLUMNS($A$274:$A$274)),"")</f>
        <v/>
      </c>
      <c r="AF352" s="445" t="str">
        <f t="array" ref="AF352">IFERROR(INDEX($A$171:$B$270,MATCH(LARGE(($B$171:$B$270=AF$273)*1/ROW($A$171:$A$270),ROWS($A$274:$A352)),1/ROW($A$171:$A$270),0),COLUMNS($A$274:$A$274)),"")</f>
        <v/>
      </c>
      <c r="AG352" s="454" t="str">
        <f t="array" ref="AG352">IFERROR(INDEX($A$171:$B$270,MATCH(LARGE(($B$171:$B$270=AG$273)*1/ROW($A$171:$A$270),ROWS($A$274:$A352)),1/ROW($A$171:$A$270),0),COLUMNS($A$274:$A$274)),"")</f>
        <v/>
      </c>
      <c r="AH352" s="445" t="str">
        <f t="array" ref="AH352">IFERROR(INDEX($A$171:$F$270,MATCH(LARGE(($D$171:$D$270=AH$273)*1/ROW($A$171:$A$270),ROWS($A$274:$A352)),1/ROW($A$171:$A$270),0),COLUMNS($A$274:$A$274)),"")</f>
        <v/>
      </c>
      <c r="AI352" s="445" t="str">
        <f t="array" ref="AI352">IFERROR(INDEX($A$171:$F$270,MATCH(LARGE(($D$171:$D$270=AI$273)*1/ROW($A$171:$A$270),ROWS($A$274:$A352)),1/ROW($A$171:$A$270),0),COLUMNS($A$274:$A$274)),"")</f>
        <v/>
      </c>
      <c r="AJ352" s="445" t="str">
        <f t="array" ref="AJ352">IFERROR(INDEX($A$171:$F$270,MATCH(LARGE(($D$171:$D$270=AJ$273)*1/ROW($A$171:$A$270),ROWS($A$274:$A352)),1/ROW($A$171:$A$270),0),COLUMNS($A$274:$A$274)),"")</f>
        <v/>
      </c>
      <c r="AK352" s="445" t="str">
        <f t="array" ref="AK352">IFERROR(INDEX($A$171:$F$270,MATCH(LARGE(($E$171:$E$270=AK$273)*1/ROW($A$171:$A$270),ROWS($A$274:$A352)),1/ROW($A$171:$A$270),0),COLUMNS($A$274:$A$274)),"")</f>
        <v/>
      </c>
      <c r="AL352" s="445" t="str">
        <f t="array" ref="AL352">IFERROR(INDEX($A$171:$F$270,MATCH(LARGE(($E$171:$E$270=AL$273)*1/ROW($A$171:$A$270),ROWS($A$274:$A352)),1/ROW($A$171:$A$270),0),COLUMNS($A$274:$A$274)),"")</f>
        <v/>
      </c>
      <c r="AM352" s="445" t="str">
        <f t="array" ref="AM352">IFERROR(INDEX($A$171:$F$270,MATCH(LARGE(($E$171:$E$270=AM$273)*1/ROW($A$171:$A$270),ROWS($A$274:$A352)),1/ROW($A$171:$A$270),0),COLUMNS($A$274:$A$274)),"")</f>
        <v/>
      </c>
      <c r="AN352" s="445" t="str">
        <f t="array" ref="AN352">IFERROR(INDEX($A$171:$F$270,MATCH(LARGE(($F$171:$F$270=AN$273)*1/ROW($A$171:$A$270),ROWS($A$274:$A352)),1/ROW($A$171:$A$270),0),COLUMNS($A$274:$A$274)),"")</f>
        <v/>
      </c>
      <c r="AO352" s="445" t="str">
        <f t="array" ref="AO352">IFERROR(INDEX($A$171:$F$270,MATCH(LARGE(($F$171:$F$270=AO$273)*1/ROW($A$171:$A$270),ROWS($A$274:$A352)),1/ROW($A$171:$A$270),0),COLUMNS($A$274:$A$274)),"")</f>
        <v/>
      </c>
      <c r="AP352" s="445" t="str">
        <f t="array" ref="AP352">IFERROR(INDEX($A$171:$F$270,MATCH(LARGE(($F$171:$F$270=AP$273)*1/ROW($A$171:$A$270),ROWS($A$274:$A352)),1/ROW($A$171:$A$270),0),COLUMNS($A$274:$A$274)),"")</f>
        <v/>
      </c>
      <c r="AQ352" s="445" t="str">
        <f t="array" ref="AQ352">IFERROR(INDEX($A$171:$F$270,MATCH(LARGE(($F$171:$F$270=AQ$273)*1/ROW($A$171:$A$270),ROWS($A$274:$A352)),1/ROW($A$171:$A$270),0),COLUMNS($A$274:$A$274)),"")</f>
        <v/>
      </c>
      <c r="AR352" s="445" t="str">
        <f t="array" ref="AR352">IFERROR(INDEX($A$171:$B$270,MATCH(LARGE(($B$171:$B$270=AR$273)*1/ROW($A$171:$A$270),ROWS($A$274:$A352)),1/ROW($A$171:$A$270),0),COLUMNS($A$274:$A$274)),"")</f>
        <v/>
      </c>
      <c r="AS352" s="445" t="str">
        <f t="shared" si="97"/>
        <v/>
      </c>
      <c r="AT352" s="445" t="str">
        <f t="shared" si="98"/>
        <v/>
      </c>
      <c r="AU352" s="445" t="str">
        <f t="shared" si="99"/>
        <v/>
      </c>
      <c r="BE352" s="435"/>
      <c r="BK352" s="50"/>
      <c r="BM352" s="118"/>
      <c r="EE352" s="435"/>
    </row>
    <row r="353" spans="1:135" hidden="1">
      <c r="A353" s="445" t="str">
        <f t="array" ref="A353">IFERROR(INDEX($A$171:$B$270,MATCH(LARGE(($B$171:$B$270=A$273)*1/ROW($A$171:$A$270),ROWS($A$274:$A353)),1/ROW($A$171:$A$270),0),COLUMNS($A$274:$A$274)),"")</f>
        <v/>
      </c>
      <c r="B353" s="445" t="str">
        <f t="array" ref="B353">IFERROR(INDEX($A$171:$B$270,MATCH(LARGE(($B$171:$B$270=B$273)*1/ROW($A$171:$A$270),ROWS($A$274:$A353)),1/ROW($A$171:$A$270),0),COLUMNS($A$274:$A$274)),"")</f>
        <v/>
      </c>
      <c r="C353" s="444" t="str">
        <f t="array" ref="C353">IFERROR(INDEX($A$171:$B$270,MATCH(LARGE(($B$171:$B$270=C$273)*1/ROW($A$171:$A$270),ROWS($A$274:$A353)),1/ROW($A$171:$A$270),0),COLUMNS($A$274:$A$274)),"")</f>
        <v/>
      </c>
      <c r="D353" s="445" t="str">
        <f t="array" ref="D353">IFERROR(INDEX($A$171:$B$270,MATCH(LARGE(($B$171:$B$270=D$273)*1/ROW($A$171:$A$270),ROWS($A$274:$A353)),1/ROW($A$171:$A$270),0),COLUMNS($A$274:$A$274)),"")</f>
        <v/>
      </c>
      <c r="E353" s="445" t="str">
        <f t="array" ref="E353">IFERROR(INDEX($A$171:$B$270,MATCH(LARGE(($B$171:$B$270=E$273)*1/ROW($A$171:$A$270),ROWS($A$274:$A353)),1/ROW($A$171:$A$270),0),COLUMNS($A$274:$A$274)),"")</f>
        <v/>
      </c>
      <c r="F353" s="445" t="str">
        <f t="array" ref="F353">IFERROR(INDEX($A$171:$B$270,MATCH(LARGE(($B$171:$B$270=F$273)*1/ROW($A$171:$A$270),ROWS($A$274:$A353)),1/ROW($A$171:$A$270),0),COLUMNS($A$274:$A$274)),"")</f>
        <v/>
      </c>
      <c r="G353" s="445" t="str">
        <f t="array" ref="G353">IFERROR(INDEX($A$171:$B$270,MATCH(LARGE(($B$171:$B$270=G$273)*1/ROW($A$171:$A$270),ROWS($A$274:$A353)),1/ROW($A$171:$A$270),0),COLUMNS($A$274:$A$274)),"")</f>
        <v/>
      </c>
      <c r="H353" s="445" t="str">
        <f t="array" ref="H353">IFERROR(INDEX($A$171:$B$270,MATCH(LARGE(($B$171:$B$270=H$273)*1/ROW($A$171:$A$270),ROWS($A$274:$A353)),1/ROW($A$171:$A$270),0),COLUMNS($A$274:$A$274)),"")</f>
        <v/>
      </c>
      <c r="I353" s="445" t="str">
        <f t="array" ref="I353">IFERROR(INDEX($A$171:$B$270,MATCH(LARGE(($B$171:$B$270=I$273)*1/ROW($A$171:$A$270),ROWS($A$274:$A353)),1/ROW($A$171:$A$270),0),COLUMNS($A$274:$A$274)),"")</f>
        <v/>
      </c>
      <c r="J353" s="445" t="str">
        <f t="array" ref="J353">IFERROR(INDEX($A$171:$B$270,MATCH(LARGE(($B$171:$B$270=J$273)*1/ROW($A$171:$A$270),ROWS($A$274:$A353)),1/ROW($A$171:$A$270),0),COLUMNS($A$274:$A$274)),"")</f>
        <v/>
      </c>
      <c r="K353" s="445" t="str">
        <f t="array" ref="K353">IFERROR(INDEX($A$171:$B$270,MATCH(LARGE(($B$171:$B$270=K$273)*1/ROW($A$171:$A$270),ROWS($A$274:$A353)),1/ROW($A$171:$A$270),0),COLUMNS($A$274:$A$274)),"")</f>
        <v/>
      </c>
      <c r="L353" s="445" t="str">
        <f t="array" ref="L353">IFERROR(INDEX($A$171:$B$270,MATCH(LARGE(($B$171:$B$270=L$273)*1/ROW($A$171:$A$270),ROWS($A$274:$A353)),1/ROW($A$171:$A$270),0),COLUMNS($A$274:$A$274)),"")</f>
        <v/>
      </c>
      <c r="M353" s="445" t="str">
        <f t="array" ref="M353">IFERROR(INDEX($A$171:$B$270,MATCH(LARGE(($B$171:$B$270=M$273)*1/ROW($A$171:$A$270),ROWS($A$274:$A353)),1/ROW($A$171:$A$270),0),COLUMNS($A$274:$A$274)),"")</f>
        <v/>
      </c>
      <c r="N353" s="445" t="str">
        <f t="array" ref="N353">IFERROR(INDEX($A$171:$B$270,MATCH(LARGE(($B$171:$B$270=N$273)*1/ROW($A$171:$A$270),ROWS($A$274:$A353)),1/ROW($A$171:$A$270),0),COLUMNS($A$274:$A$274)),"")</f>
        <v/>
      </c>
      <c r="O353" s="445" t="str">
        <f t="array" ref="O353">IFERROR(INDEX($A$171:$B$270,MATCH(LARGE(($B$171:$B$270=O$273)*1/ROW($A$171:$A$270),ROWS($A$274:$A353)),1/ROW($A$171:$A$270),0),COLUMNS($A$274:$A$274)),"")</f>
        <v/>
      </c>
      <c r="P353" s="445" t="str">
        <f t="array" ref="P353">IFERROR(INDEX($A$171:$B$270,MATCH(LARGE(($B$171:$B$270=P$273)*1/ROW($A$171:$A$270),ROWS($A$274:$A353)),1/ROW($A$171:$A$270),0),COLUMNS($A$274:$A$274)),"")</f>
        <v/>
      </c>
      <c r="Q353" s="445" t="str">
        <f t="array" ref="Q353">IFERROR(INDEX($A$171:$B$270,MATCH(LARGE(($B$171:$B$270=Q$273)*1/ROW($A$171:$A$270),ROWS($A$274:$A353)),1/ROW($A$171:$A$270),0),COLUMNS($A$274:$A$274)),"")</f>
        <v/>
      </c>
      <c r="R353" s="445" t="str">
        <f t="array" ref="R353">IFERROR(INDEX($A$171:$B$270,MATCH(LARGE(($B$171:$B$270=R$273)*1/ROW($A$171:$A$270),ROWS($A$274:$A353)),1/ROW($A$171:$A$270),0),COLUMNS($A$274:$A$274)),"")</f>
        <v/>
      </c>
      <c r="S353" s="445" t="str">
        <f t="array" ref="S353">IFERROR(INDEX($A$171:$B$270,MATCH(LARGE(($B$171:$B$270=S$273)*1/ROW($A$171:$A$270),ROWS($A$274:$A353)),1/ROW($A$171:$A$270),0),COLUMNS($A$274:$A$274)),"")</f>
        <v/>
      </c>
      <c r="T353" s="445" t="str">
        <f t="array" ref="T353">IFERROR(INDEX($A$171:$B$270,MATCH(LARGE(($B$171:$B$270=T$273)*1/ROW($A$171:$A$270),ROWS($A$274:$A353)),1/ROW($A$171:$A$270),0),COLUMNS($A$274:$A$274)),"")</f>
        <v/>
      </c>
      <c r="U353" s="445" t="str">
        <f t="array" ref="U353">IFERROR(INDEX($A$171:$B$270,MATCH(LARGE(($B$171:$B$270=U$273)*1/ROW($A$171:$A$270),ROWS($A$274:$A353)),1/ROW($A$171:$A$270),0),COLUMNS($A$274:$A$274)),"")</f>
        <v/>
      </c>
      <c r="V353" s="453" t="str">
        <f t="array" ref="V353">IFERROR(INDEX($A$171:$B$270,MATCH(LARGE(($B$171:$B$270=V$273)*1/ROW($A$171:$A$270),ROWS($A$274:$A353)),1/ROW($A$171:$A$270),0),COLUMNS($A$274:$A$274)),"")</f>
        <v/>
      </c>
      <c r="W353" s="445" t="str">
        <f t="array" ref="W353">IFERROR(INDEX($A$171:$B$270,MATCH(LARGE(($B$171:$B$270=W$273)*1/ROW($A$171:$A$270),ROWS($A$274:$A353)),1/ROW($A$171:$A$270),0),COLUMNS($A$274:$A$274)),"")</f>
        <v/>
      </c>
      <c r="X353" s="445" t="str">
        <f t="array" ref="X353">IFERROR(INDEX($A$171:$B$270,MATCH(LARGE(($B$171:$B$270=X$273)*1/ROW($A$171:$A$270),ROWS($A$274:$A353)),1/ROW($A$171:$A$270),0),COLUMNS($A$274:$A$274)),"")</f>
        <v/>
      </c>
      <c r="Y353" s="445" t="str">
        <f t="array" ref="Y353">IFERROR(INDEX($A$171:$B$270,MATCH(LARGE(($B$171:$B$270=Y$273)*1/ROW($A$171:$A$270),ROWS($A$274:$A353)),1/ROW($A$171:$A$270),0),COLUMNS($A$274:$A$274)),"")</f>
        <v/>
      </c>
      <c r="Z353" s="445" t="str">
        <f t="array" ref="Z353">IFERROR(INDEX($A$171:$B$270,MATCH(LARGE(($B$171:$B$270=Z$273)*1/ROW($A$171:$A$270),ROWS($A$274:$A353)),1/ROW($A$171:$A$270),0),COLUMNS($A$274:$A$274)),"")</f>
        <v/>
      </c>
      <c r="AA353" s="445" t="str">
        <f t="array" ref="AA353">IFERROR(INDEX($A$171:$B$270,MATCH(LARGE(($B$171:$B$270=AA$273)*1/ROW($A$171:$A$270),ROWS($A$274:$A353)),1/ROW($A$171:$A$270),0),COLUMNS($A$274:$A$274)),"")</f>
        <v/>
      </c>
      <c r="AB353" s="445" t="str">
        <f t="array" ref="AB353">IFERROR(INDEX($A$171:$B$270,MATCH(LARGE(($B$171:$B$270=AB$273)*1/ROW($A$171:$A$270),ROWS($A$274:$A353)),1/ROW($A$171:$A$270),0),COLUMNS($A$274:$A$274)),"")</f>
        <v/>
      </c>
      <c r="AC353" s="445" t="str">
        <f t="array" ref="AC353">IFERROR(INDEX($A$171:$B$270,MATCH(LARGE(($B$171:$B$270=AC$273)*1/ROW($A$171:$A$270),ROWS($A$274:$A353)),1/ROW($A$171:$A$270),0),COLUMNS($A$274:$A$274)),"")</f>
        <v/>
      </c>
      <c r="AD353" s="445" t="str">
        <f t="array" ref="AD353">IFERROR(INDEX($A$171:$B$270,MATCH(LARGE(($B$171:$B$270=AD$273)*1/ROW($A$171:$A$270),ROWS($A$274:$A353)),1/ROW($A$171:$A$270),0),COLUMNS($A$274:$A$274)),"")</f>
        <v/>
      </c>
      <c r="AE353" s="445" t="str">
        <f t="array" ref="AE353">IFERROR(INDEX($A$171:$B$270,MATCH(LARGE(($B$171:$B$270=AE$273)*1/ROW($A$171:$A$270),ROWS($A$274:$A353)),1/ROW($A$171:$A$270),0),COLUMNS($A$274:$A$274)),"")</f>
        <v/>
      </c>
      <c r="AF353" s="445" t="str">
        <f t="array" ref="AF353">IFERROR(INDEX($A$171:$B$270,MATCH(LARGE(($B$171:$B$270=AF$273)*1/ROW($A$171:$A$270),ROWS($A$274:$A353)),1/ROW($A$171:$A$270),0),COLUMNS($A$274:$A$274)),"")</f>
        <v/>
      </c>
      <c r="AG353" s="454" t="str">
        <f t="array" ref="AG353">IFERROR(INDEX($A$171:$B$270,MATCH(LARGE(($B$171:$B$270=AG$273)*1/ROW($A$171:$A$270),ROWS($A$274:$A353)),1/ROW($A$171:$A$270),0),COLUMNS($A$274:$A$274)),"")</f>
        <v/>
      </c>
      <c r="AH353" s="445" t="str">
        <f t="array" ref="AH353">IFERROR(INDEX($A$171:$F$270,MATCH(LARGE(($D$171:$D$270=AH$273)*1/ROW($A$171:$A$270),ROWS($A$274:$A353)),1/ROW($A$171:$A$270),0),COLUMNS($A$274:$A$274)),"")</f>
        <v/>
      </c>
      <c r="AI353" s="445" t="str">
        <f t="array" ref="AI353">IFERROR(INDEX($A$171:$F$270,MATCH(LARGE(($D$171:$D$270=AI$273)*1/ROW($A$171:$A$270),ROWS($A$274:$A353)),1/ROW($A$171:$A$270),0),COLUMNS($A$274:$A$274)),"")</f>
        <v/>
      </c>
      <c r="AJ353" s="445" t="str">
        <f t="array" ref="AJ353">IFERROR(INDEX($A$171:$F$270,MATCH(LARGE(($D$171:$D$270=AJ$273)*1/ROW($A$171:$A$270),ROWS($A$274:$A353)),1/ROW($A$171:$A$270),0),COLUMNS($A$274:$A$274)),"")</f>
        <v/>
      </c>
      <c r="AK353" s="445" t="str">
        <f t="array" ref="AK353">IFERROR(INDEX($A$171:$F$270,MATCH(LARGE(($E$171:$E$270=AK$273)*1/ROW($A$171:$A$270),ROWS($A$274:$A353)),1/ROW($A$171:$A$270),0),COLUMNS($A$274:$A$274)),"")</f>
        <v/>
      </c>
      <c r="AL353" s="445" t="str">
        <f t="array" ref="AL353">IFERROR(INDEX($A$171:$F$270,MATCH(LARGE(($E$171:$E$270=AL$273)*1/ROW($A$171:$A$270),ROWS($A$274:$A353)),1/ROW($A$171:$A$270),0),COLUMNS($A$274:$A$274)),"")</f>
        <v/>
      </c>
      <c r="AM353" s="445" t="str">
        <f t="array" ref="AM353">IFERROR(INDEX($A$171:$F$270,MATCH(LARGE(($E$171:$E$270=AM$273)*1/ROW($A$171:$A$270),ROWS($A$274:$A353)),1/ROW($A$171:$A$270),0),COLUMNS($A$274:$A$274)),"")</f>
        <v/>
      </c>
      <c r="AN353" s="445" t="str">
        <f t="array" ref="AN353">IFERROR(INDEX($A$171:$F$270,MATCH(LARGE(($F$171:$F$270=AN$273)*1/ROW($A$171:$A$270),ROWS($A$274:$A353)),1/ROW($A$171:$A$270),0),COLUMNS($A$274:$A$274)),"")</f>
        <v/>
      </c>
      <c r="AO353" s="445" t="str">
        <f t="array" ref="AO353">IFERROR(INDEX($A$171:$F$270,MATCH(LARGE(($F$171:$F$270=AO$273)*1/ROW($A$171:$A$270),ROWS($A$274:$A353)),1/ROW($A$171:$A$270),0),COLUMNS($A$274:$A$274)),"")</f>
        <v/>
      </c>
      <c r="AP353" s="445" t="str">
        <f t="array" ref="AP353">IFERROR(INDEX($A$171:$F$270,MATCH(LARGE(($F$171:$F$270=AP$273)*1/ROW($A$171:$A$270),ROWS($A$274:$A353)),1/ROW($A$171:$A$270),0),COLUMNS($A$274:$A$274)),"")</f>
        <v/>
      </c>
      <c r="AQ353" s="445" t="str">
        <f t="array" ref="AQ353">IFERROR(INDEX($A$171:$F$270,MATCH(LARGE(($F$171:$F$270=AQ$273)*1/ROW($A$171:$A$270),ROWS($A$274:$A353)),1/ROW($A$171:$A$270),0),COLUMNS($A$274:$A$274)),"")</f>
        <v/>
      </c>
      <c r="AR353" s="445" t="str">
        <f t="array" ref="AR353">IFERROR(INDEX($A$171:$B$270,MATCH(LARGE(($B$171:$B$270=AR$273)*1/ROW($A$171:$A$270),ROWS($A$274:$A353)),1/ROW($A$171:$A$270),0),COLUMNS($A$274:$A$274)),"")</f>
        <v/>
      </c>
      <c r="AS353" s="445" t="str">
        <f t="shared" si="97"/>
        <v/>
      </c>
      <c r="AT353" s="445" t="str">
        <f t="shared" si="98"/>
        <v/>
      </c>
      <c r="AU353" s="445" t="str">
        <f t="shared" si="99"/>
        <v/>
      </c>
      <c r="BE353" s="435"/>
      <c r="BK353" s="50"/>
      <c r="BM353" s="118"/>
      <c r="EE353" s="435"/>
    </row>
    <row r="354" spans="1:135" hidden="1">
      <c r="A354" s="445" t="str">
        <f t="array" ref="A354">IFERROR(INDEX($A$171:$B$270,MATCH(LARGE(($B$171:$B$270=A$273)*1/ROW($A$171:$A$270),ROWS($A$274:$A354)),1/ROW($A$171:$A$270),0),COLUMNS($A$274:$A$274)),"")</f>
        <v/>
      </c>
      <c r="B354" s="445" t="str">
        <f t="array" ref="B354">IFERROR(INDEX($A$171:$B$270,MATCH(LARGE(($B$171:$B$270=B$273)*1/ROW($A$171:$A$270),ROWS($A$274:$A354)),1/ROW($A$171:$A$270),0),COLUMNS($A$274:$A$274)),"")</f>
        <v/>
      </c>
      <c r="C354" s="444" t="str">
        <f t="array" ref="C354">IFERROR(INDEX($A$171:$B$270,MATCH(LARGE(($B$171:$B$270=C$273)*1/ROW($A$171:$A$270),ROWS($A$274:$A354)),1/ROW($A$171:$A$270),0),COLUMNS($A$274:$A$274)),"")</f>
        <v/>
      </c>
      <c r="D354" s="445" t="str">
        <f t="array" ref="D354">IFERROR(INDEX($A$171:$B$270,MATCH(LARGE(($B$171:$B$270=D$273)*1/ROW($A$171:$A$270),ROWS($A$274:$A354)),1/ROW($A$171:$A$270),0),COLUMNS($A$274:$A$274)),"")</f>
        <v/>
      </c>
      <c r="E354" s="445" t="str">
        <f t="array" ref="E354">IFERROR(INDEX($A$171:$B$270,MATCH(LARGE(($B$171:$B$270=E$273)*1/ROW($A$171:$A$270),ROWS($A$274:$A354)),1/ROW($A$171:$A$270),0),COLUMNS($A$274:$A$274)),"")</f>
        <v/>
      </c>
      <c r="F354" s="445" t="str">
        <f t="array" ref="F354">IFERROR(INDEX($A$171:$B$270,MATCH(LARGE(($B$171:$B$270=F$273)*1/ROW($A$171:$A$270),ROWS($A$274:$A354)),1/ROW($A$171:$A$270),0),COLUMNS($A$274:$A$274)),"")</f>
        <v/>
      </c>
      <c r="G354" s="445" t="str">
        <f t="array" ref="G354">IFERROR(INDEX($A$171:$B$270,MATCH(LARGE(($B$171:$B$270=G$273)*1/ROW($A$171:$A$270),ROWS($A$274:$A354)),1/ROW($A$171:$A$270),0),COLUMNS($A$274:$A$274)),"")</f>
        <v/>
      </c>
      <c r="H354" s="445" t="str">
        <f t="array" ref="H354">IFERROR(INDEX($A$171:$B$270,MATCH(LARGE(($B$171:$B$270=H$273)*1/ROW($A$171:$A$270),ROWS($A$274:$A354)),1/ROW($A$171:$A$270),0),COLUMNS($A$274:$A$274)),"")</f>
        <v/>
      </c>
      <c r="I354" s="445" t="str">
        <f t="array" ref="I354">IFERROR(INDEX($A$171:$B$270,MATCH(LARGE(($B$171:$B$270=I$273)*1/ROW($A$171:$A$270),ROWS($A$274:$A354)),1/ROW($A$171:$A$270),0),COLUMNS($A$274:$A$274)),"")</f>
        <v/>
      </c>
      <c r="J354" s="445" t="str">
        <f t="array" ref="J354">IFERROR(INDEX($A$171:$B$270,MATCH(LARGE(($B$171:$B$270=J$273)*1/ROW($A$171:$A$270),ROWS($A$274:$A354)),1/ROW($A$171:$A$270),0),COLUMNS($A$274:$A$274)),"")</f>
        <v/>
      </c>
      <c r="K354" s="445" t="str">
        <f t="array" ref="K354">IFERROR(INDEX($A$171:$B$270,MATCH(LARGE(($B$171:$B$270=K$273)*1/ROW($A$171:$A$270),ROWS($A$274:$A354)),1/ROW($A$171:$A$270),0),COLUMNS($A$274:$A$274)),"")</f>
        <v/>
      </c>
      <c r="L354" s="445" t="str">
        <f t="array" ref="L354">IFERROR(INDEX($A$171:$B$270,MATCH(LARGE(($B$171:$B$270=L$273)*1/ROW($A$171:$A$270),ROWS($A$274:$A354)),1/ROW($A$171:$A$270),0),COLUMNS($A$274:$A$274)),"")</f>
        <v/>
      </c>
      <c r="M354" s="445" t="str">
        <f t="array" ref="M354">IFERROR(INDEX($A$171:$B$270,MATCH(LARGE(($B$171:$B$270=M$273)*1/ROW($A$171:$A$270),ROWS($A$274:$A354)),1/ROW($A$171:$A$270),0),COLUMNS($A$274:$A$274)),"")</f>
        <v/>
      </c>
      <c r="N354" s="445" t="str">
        <f t="array" ref="N354">IFERROR(INDEX($A$171:$B$270,MATCH(LARGE(($B$171:$B$270=N$273)*1/ROW($A$171:$A$270),ROWS($A$274:$A354)),1/ROW($A$171:$A$270),0),COLUMNS($A$274:$A$274)),"")</f>
        <v/>
      </c>
      <c r="O354" s="445" t="str">
        <f t="array" ref="O354">IFERROR(INDEX($A$171:$B$270,MATCH(LARGE(($B$171:$B$270=O$273)*1/ROW($A$171:$A$270),ROWS($A$274:$A354)),1/ROW($A$171:$A$270),0),COLUMNS($A$274:$A$274)),"")</f>
        <v/>
      </c>
      <c r="P354" s="445" t="str">
        <f t="array" ref="P354">IFERROR(INDEX($A$171:$B$270,MATCH(LARGE(($B$171:$B$270=P$273)*1/ROW($A$171:$A$270),ROWS($A$274:$A354)),1/ROW($A$171:$A$270),0),COLUMNS($A$274:$A$274)),"")</f>
        <v/>
      </c>
      <c r="Q354" s="445" t="str">
        <f t="array" ref="Q354">IFERROR(INDEX($A$171:$B$270,MATCH(LARGE(($B$171:$B$270=Q$273)*1/ROW($A$171:$A$270),ROWS($A$274:$A354)),1/ROW($A$171:$A$270),0),COLUMNS($A$274:$A$274)),"")</f>
        <v/>
      </c>
      <c r="R354" s="445" t="str">
        <f t="array" ref="R354">IFERROR(INDEX($A$171:$B$270,MATCH(LARGE(($B$171:$B$270=R$273)*1/ROW($A$171:$A$270),ROWS($A$274:$A354)),1/ROW($A$171:$A$270),0),COLUMNS($A$274:$A$274)),"")</f>
        <v/>
      </c>
      <c r="S354" s="445" t="str">
        <f t="array" ref="S354">IFERROR(INDEX($A$171:$B$270,MATCH(LARGE(($B$171:$B$270=S$273)*1/ROW($A$171:$A$270),ROWS($A$274:$A354)),1/ROW($A$171:$A$270),0),COLUMNS($A$274:$A$274)),"")</f>
        <v/>
      </c>
      <c r="T354" s="445" t="str">
        <f t="array" ref="T354">IFERROR(INDEX($A$171:$B$270,MATCH(LARGE(($B$171:$B$270=T$273)*1/ROW($A$171:$A$270),ROWS($A$274:$A354)),1/ROW($A$171:$A$270),0),COLUMNS($A$274:$A$274)),"")</f>
        <v/>
      </c>
      <c r="U354" s="445" t="str">
        <f t="array" ref="U354">IFERROR(INDEX($A$171:$B$270,MATCH(LARGE(($B$171:$B$270=U$273)*1/ROW($A$171:$A$270),ROWS($A$274:$A354)),1/ROW($A$171:$A$270),0),COLUMNS($A$274:$A$274)),"")</f>
        <v/>
      </c>
      <c r="V354" s="453" t="str">
        <f t="array" ref="V354">IFERROR(INDEX($A$171:$B$270,MATCH(LARGE(($B$171:$B$270=V$273)*1/ROW($A$171:$A$270),ROWS($A$274:$A354)),1/ROW($A$171:$A$270),0),COLUMNS($A$274:$A$274)),"")</f>
        <v/>
      </c>
      <c r="W354" s="445" t="str">
        <f t="array" ref="W354">IFERROR(INDEX($A$171:$B$270,MATCH(LARGE(($B$171:$B$270=W$273)*1/ROW($A$171:$A$270),ROWS($A$274:$A354)),1/ROW($A$171:$A$270),0),COLUMNS($A$274:$A$274)),"")</f>
        <v/>
      </c>
      <c r="X354" s="445" t="str">
        <f t="array" ref="X354">IFERROR(INDEX($A$171:$B$270,MATCH(LARGE(($B$171:$B$270=X$273)*1/ROW($A$171:$A$270),ROWS($A$274:$A354)),1/ROW($A$171:$A$270),0),COLUMNS($A$274:$A$274)),"")</f>
        <v/>
      </c>
      <c r="Y354" s="445" t="str">
        <f t="array" ref="Y354">IFERROR(INDEX($A$171:$B$270,MATCH(LARGE(($B$171:$B$270=Y$273)*1/ROW($A$171:$A$270),ROWS($A$274:$A354)),1/ROW($A$171:$A$270),0),COLUMNS($A$274:$A$274)),"")</f>
        <v/>
      </c>
      <c r="Z354" s="445" t="str">
        <f t="array" ref="Z354">IFERROR(INDEX($A$171:$B$270,MATCH(LARGE(($B$171:$B$270=Z$273)*1/ROW($A$171:$A$270),ROWS($A$274:$A354)),1/ROW($A$171:$A$270),0),COLUMNS($A$274:$A$274)),"")</f>
        <v/>
      </c>
      <c r="AA354" s="445" t="str">
        <f t="array" ref="AA354">IFERROR(INDEX($A$171:$B$270,MATCH(LARGE(($B$171:$B$270=AA$273)*1/ROW($A$171:$A$270),ROWS($A$274:$A354)),1/ROW($A$171:$A$270),0),COLUMNS($A$274:$A$274)),"")</f>
        <v/>
      </c>
      <c r="AB354" s="445" t="str">
        <f t="array" ref="AB354">IFERROR(INDEX($A$171:$B$270,MATCH(LARGE(($B$171:$B$270=AB$273)*1/ROW($A$171:$A$270),ROWS($A$274:$A354)),1/ROW($A$171:$A$270),0),COLUMNS($A$274:$A$274)),"")</f>
        <v/>
      </c>
      <c r="AC354" s="445" t="str">
        <f t="array" ref="AC354">IFERROR(INDEX($A$171:$B$270,MATCH(LARGE(($B$171:$B$270=AC$273)*1/ROW($A$171:$A$270),ROWS($A$274:$A354)),1/ROW($A$171:$A$270),0),COLUMNS($A$274:$A$274)),"")</f>
        <v/>
      </c>
      <c r="AD354" s="445" t="str">
        <f t="array" ref="AD354">IFERROR(INDEX($A$171:$B$270,MATCH(LARGE(($B$171:$B$270=AD$273)*1/ROW($A$171:$A$270),ROWS($A$274:$A354)),1/ROW($A$171:$A$270),0),COLUMNS($A$274:$A$274)),"")</f>
        <v/>
      </c>
      <c r="AE354" s="445" t="str">
        <f t="array" ref="AE354">IFERROR(INDEX($A$171:$B$270,MATCH(LARGE(($B$171:$B$270=AE$273)*1/ROW($A$171:$A$270),ROWS($A$274:$A354)),1/ROW($A$171:$A$270),0),COLUMNS($A$274:$A$274)),"")</f>
        <v/>
      </c>
      <c r="AF354" s="445" t="str">
        <f t="array" ref="AF354">IFERROR(INDEX($A$171:$B$270,MATCH(LARGE(($B$171:$B$270=AF$273)*1/ROW($A$171:$A$270),ROWS($A$274:$A354)),1/ROW($A$171:$A$270),0),COLUMNS($A$274:$A$274)),"")</f>
        <v/>
      </c>
      <c r="AG354" s="454" t="str">
        <f t="array" ref="AG354">IFERROR(INDEX($A$171:$B$270,MATCH(LARGE(($B$171:$B$270=AG$273)*1/ROW($A$171:$A$270),ROWS($A$274:$A354)),1/ROW($A$171:$A$270),0),COLUMNS($A$274:$A$274)),"")</f>
        <v/>
      </c>
      <c r="AH354" s="445" t="str">
        <f t="array" ref="AH354">IFERROR(INDEX($A$171:$F$270,MATCH(LARGE(($D$171:$D$270=AH$273)*1/ROW($A$171:$A$270),ROWS($A$274:$A354)),1/ROW($A$171:$A$270),0),COLUMNS($A$274:$A$274)),"")</f>
        <v/>
      </c>
      <c r="AI354" s="445" t="str">
        <f t="array" ref="AI354">IFERROR(INDEX($A$171:$F$270,MATCH(LARGE(($D$171:$D$270=AI$273)*1/ROW($A$171:$A$270),ROWS($A$274:$A354)),1/ROW($A$171:$A$270),0),COLUMNS($A$274:$A$274)),"")</f>
        <v/>
      </c>
      <c r="AJ354" s="445" t="str">
        <f t="array" ref="AJ354">IFERROR(INDEX($A$171:$F$270,MATCH(LARGE(($D$171:$D$270=AJ$273)*1/ROW($A$171:$A$270),ROWS($A$274:$A354)),1/ROW($A$171:$A$270),0),COLUMNS($A$274:$A$274)),"")</f>
        <v/>
      </c>
      <c r="AK354" s="445" t="str">
        <f t="array" ref="AK354">IFERROR(INDEX($A$171:$F$270,MATCH(LARGE(($E$171:$E$270=AK$273)*1/ROW($A$171:$A$270),ROWS($A$274:$A354)),1/ROW($A$171:$A$270),0),COLUMNS($A$274:$A$274)),"")</f>
        <v/>
      </c>
      <c r="AL354" s="445" t="str">
        <f t="array" ref="AL354">IFERROR(INDEX($A$171:$F$270,MATCH(LARGE(($E$171:$E$270=AL$273)*1/ROW($A$171:$A$270),ROWS($A$274:$A354)),1/ROW($A$171:$A$270),0),COLUMNS($A$274:$A$274)),"")</f>
        <v/>
      </c>
      <c r="AM354" s="445" t="str">
        <f t="array" ref="AM354">IFERROR(INDEX($A$171:$F$270,MATCH(LARGE(($E$171:$E$270=AM$273)*1/ROW($A$171:$A$270),ROWS($A$274:$A354)),1/ROW($A$171:$A$270),0),COLUMNS($A$274:$A$274)),"")</f>
        <v/>
      </c>
      <c r="AN354" s="445" t="str">
        <f t="array" ref="AN354">IFERROR(INDEX($A$171:$F$270,MATCH(LARGE(($F$171:$F$270=AN$273)*1/ROW($A$171:$A$270),ROWS($A$274:$A354)),1/ROW($A$171:$A$270),0),COLUMNS($A$274:$A$274)),"")</f>
        <v/>
      </c>
      <c r="AO354" s="445" t="str">
        <f t="array" ref="AO354">IFERROR(INDEX($A$171:$F$270,MATCH(LARGE(($F$171:$F$270=AO$273)*1/ROW($A$171:$A$270),ROWS($A$274:$A354)),1/ROW($A$171:$A$270),0),COLUMNS($A$274:$A$274)),"")</f>
        <v/>
      </c>
      <c r="AP354" s="445" t="str">
        <f t="array" ref="AP354">IFERROR(INDEX($A$171:$F$270,MATCH(LARGE(($F$171:$F$270=AP$273)*1/ROW($A$171:$A$270),ROWS($A$274:$A354)),1/ROW($A$171:$A$270),0),COLUMNS($A$274:$A$274)),"")</f>
        <v/>
      </c>
      <c r="AQ354" s="445" t="str">
        <f t="array" ref="AQ354">IFERROR(INDEX($A$171:$F$270,MATCH(LARGE(($F$171:$F$270=AQ$273)*1/ROW($A$171:$A$270),ROWS($A$274:$A354)),1/ROW($A$171:$A$270),0),COLUMNS($A$274:$A$274)),"")</f>
        <v/>
      </c>
      <c r="AR354" s="445" t="str">
        <f t="array" ref="AR354">IFERROR(INDEX($A$171:$B$270,MATCH(LARGE(($B$171:$B$270=AR$273)*1/ROW($A$171:$A$270),ROWS($A$274:$A354)),1/ROW($A$171:$A$270),0),COLUMNS($A$274:$A$274)),"")</f>
        <v/>
      </c>
      <c r="AS354" s="445" t="str">
        <f t="shared" si="97"/>
        <v/>
      </c>
      <c r="AT354" s="445" t="str">
        <f t="shared" si="98"/>
        <v/>
      </c>
      <c r="AU354" s="445" t="str">
        <f t="shared" si="99"/>
        <v/>
      </c>
      <c r="BE354" s="435"/>
      <c r="BK354" s="50"/>
      <c r="BM354" s="118"/>
      <c r="EE354" s="435"/>
    </row>
    <row r="355" spans="1:135" hidden="1">
      <c r="A355" s="445" t="str">
        <f t="array" ref="A355">IFERROR(INDEX($A$171:$B$270,MATCH(LARGE(($B$171:$B$270=A$273)*1/ROW($A$171:$A$270),ROWS($A$274:$A355)),1/ROW($A$171:$A$270),0),COLUMNS($A$274:$A$274)),"")</f>
        <v/>
      </c>
      <c r="B355" s="445" t="str">
        <f t="array" ref="B355">IFERROR(INDEX($A$171:$B$270,MATCH(LARGE(($B$171:$B$270=B$273)*1/ROW($A$171:$A$270),ROWS($A$274:$A355)),1/ROW($A$171:$A$270),0),COLUMNS($A$274:$A$274)),"")</f>
        <v/>
      </c>
      <c r="C355" s="444" t="str">
        <f t="array" ref="C355">IFERROR(INDEX($A$171:$B$270,MATCH(LARGE(($B$171:$B$270=C$273)*1/ROW($A$171:$A$270),ROWS($A$274:$A355)),1/ROW($A$171:$A$270),0),COLUMNS($A$274:$A$274)),"")</f>
        <v/>
      </c>
      <c r="D355" s="445" t="str">
        <f t="array" ref="D355">IFERROR(INDEX($A$171:$B$270,MATCH(LARGE(($B$171:$B$270=D$273)*1/ROW($A$171:$A$270),ROWS($A$274:$A355)),1/ROW($A$171:$A$270),0),COLUMNS($A$274:$A$274)),"")</f>
        <v/>
      </c>
      <c r="E355" s="445" t="str">
        <f t="array" ref="E355">IFERROR(INDEX($A$171:$B$270,MATCH(LARGE(($B$171:$B$270=E$273)*1/ROW($A$171:$A$270),ROWS($A$274:$A355)),1/ROW($A$171:$A$270),0),COLUMNS($A$274:$A$274)),"")</f>
        <v/>
      </c>
      <c r="F355" s="445" t="str">
        <f t="array" ref="F355">IFERROR(INDEX($A$171:$B$270,MATCH(LARGE(($B$171:$B$270=F$273)*1/ROW($A$171:$A$270),ROWS($A$274:$A355)),1/ROW($A$171:$A$270),0),COLUMNS($A$274:$A$274)),"")</f>
        <v/>
      </c>
      <c r="G355" s="445" t="str">
        <f t="array" ref="G355">IFERROR(INDEX($A$171:$B$270,MATCH(LARGE(($B$171:$B$270=G$273)*1/ROW($A$171:$A$270),ROWS($A$274:$A355)),1/ROW($A$171:$A$270),0),COLUMNS($A$274:$A$274)),"")</f>
        <v/>
      </c>
      <c r="H355" s="445" t="str">
        <f t="array" ref="H355">IFERROR(INDEX($A$171:$B$270,MATCH(LARGE(($B$171:$B$270=H$273)*1/ROW($A$171:$A$270),ROWS($A$274:$A355)),1/ROW($A$171:$A$270),0),COLUMNS($A$274:$A$274)),"")</f>
        <v/>
      </c>
      <c r="I355" s="445" t="str">
        <f t="array" ref="I355">IFERROR(INDEX($A$171:$B$270,MATCH(LARGE(($B$171:$B$270=I$273)*1/ROW($A$171:$A$270),ROWS($A$274:$A355)),1/ROW($A$171:$A$270),0),COLUMNS($A$274:$A$274)),"")</f>
        <v/>
      </c>
      <c r="J355" s="445" t="str">
        <f t="array" ref="J355">IFERROR(INDEX($A$171:$B$270,MATCH(LARGE(($B$171:$B$270=J$273)*1/ROW($A$171:$A$270),ROWS($A$274:$A355)),1/ROW($A$171:$A$270),0),COLUMNS($A$274:$A$274)),"")</f>
        <v/>
      </c>
      <c r="K355" s="445" t="str">
        <f t="array" ref="K355">IFERROR(INDEX($A$171:$B$270,MATCH(LARGE(($B$171:$B$270=K$273)*1/ROW($A$171:$A$270),ROWS($A$274:$A355)),1/ROW($A$171:$A$270),0),COLUMNS($A$274:$A$274)),"")</f>
        <v/>
      </c>
      <c r="L355" s="445" t="str">
        <f t="array" ref="L355">IFERROR(INDEX($A$171:$B$270,MATCH(LARGE(($B$171:$B$270=L$273)*1/ROW($A$171:$A$270),ROWS($A$274:$A355)),1/ROW($A$171:$A$270),0),COLUMNS($A$274:$A$274)),"")</f>
        <v/>
      </c>
      <c r="M355" s="445" t="str">
        <f t="array" ref="M355">IFERROR(INDEX($A$171:$B$270,MATCH(LARGE(($B$171:$B$270=M$273)*1/ROW($A$171:$A$270),ROWS($A$274:$A355)),1/ROW($A$171:$A$270),0),COLUMNS($A$274:$A$274)),"")</f>
        <v/>
      </c>
      <c r="N355" s="445" t="str">
        <f t="array" ref="N355">IFERROR(INDEX($A$171:$B$270,MATCH(LARGE(($B$171:$B$270=N$273)*1/ROW($A$171:$A$270),ROWS($A$274:$A355)),1/ROW($A$171:$A$270),0),COLUMNS($A$274:$A$274)),"")</f>
        <v/>
      </c>
      <c r="O355" s="445" t="str">
        <f t="array" ref="O355">IFERROR(INDEX($A$171:$B$270,MATCH(LARGE(($B$171:$B$270=O$273)*1/ROW($A$171:$A$270),ROWS($A$274:$A355)),1/ROW($A$171:$A$270),0),COLUMNS($A$274:$A$274)),"")</f>
        <v/>
      </c>
      <c r="P355" s="445" t="str">
        <f t="array" ref="P355">IFERROR(INDEX($A$171:$B$270,MATCH(LARGE(($B$171:$B$270=P$273)*1/ROW($A$171:$A$270),ROWS($A$274:$A355)),1/ROW($A$171:$A$270),0),COLUMNS($A$274:$A$274)),"")</f>
        <v/>
      </c>
      <c r="Q355" s="445" t="str">
        <f t="array" ref="Q355">IFERROR(INDEX($A$171:$B$270,MATCH(LARGE(($B$171:$B$270=Q$273)*1/ROW($A$171:$A$270),ROWS($A$274:$A355)),1/ROW($A$171:$A$270),0),COLUMNS($A$274:$A$274)),"")</f>
        <v/>
      </c>
      <c r="R355" s="445" t="str">
        <f t="array" ref="R355">IFERROR(INDEX($A$171:$B$270,MATCH(LARGE(($B$171:$B$270=R$273)*1/ROW($A$171:$A$270),ROWS($A$274:$A355)),1/ROW($A$171:$A$270),0),COLUMNS($A$274:$A$274)),"")</f>
        <v/>
      </c>
      <c r="S355" s="445" t="str">
        <f t="array" ref="S355">IFERROR(INDEX($A$171:$B$270,MATCH(LARGE(($B$171:$B$270=S$273)*1/ROW($A$171:$A$270),ROWS($A$274:$A355)),1/ROW($A$171:$A$270),0),COLUMNS($A$274:$A$274)),"")</f>
        <v/>
      </c>
      <c r="T355" s="445" t="str">
        <f t="array" ref="T355">IFERROR(INDEX($A$171:$B$270,MATCH(LARGE(($B$171:$B$270=T$273)*1/ROW($A$171:$A$270),ROWS($A$274:$A355)),1/ROW($A$171:$A$270),0),COLUMNS($A$274:$A$274)),"")</f>
        <v/>
      </c>
      <c r="U355" s="445" t="str">
        <f t="array" ref="U355">IFERROR(INDEX($A$171:$B$270,MATCH(LARGE(($B$171:$B$270=U$273)*1/ROW($A$171:$A$270),ROWS($A$274:$A355)),1/ROW($A$171:$A$270),0),COLUMNS($A$274:$A$274)),"")</f>
        <v/>
      </c>
      <c r="V355" s="453" t="str">
        <f t="array" ref="V355">IFERROR(INDEX($A$171:$B$270,MATCH(LARGE(($B$171:$B$270=V$273)*1/ROW($A$171:$A$270),ROWS($A$274:$A355)),1/ROW($A$171:$A$270),0),COLUMNS($A$274:$A$274)),"")</f>
        <v/>
      </c>
      <c r="W355" s="445" t="str">
        <f t="array" ref="W355">IFERROR(INDEX($A$171:$B$270,MATCH(LARGE(($B$171:$B$270=W$273)*1/ROW($A$171:$A$270),ROWS($A$274:$A355)),1/ROW($A$171:$A$270),0),COLUMNS($A$274:$A$274)),"")</f>
        <v/>
      </c>
      <c r="X355" s="445" t="str">
        <f t="array" ref="X355">IFERROR(INDEX($A$171:$B$270,MATCH(LARGE(($B$171:$B$270=X$273)*1/ROW($A$171:$A$270),ROWS($A$274:$A355)),1/ROW($A$171:$A$270),0),COLUMNS($A$274:$A$274)),"")</f>
        <v/>
      </c>
      <c r="Y355" s="445" t="str">
        <f t="array" ref="Y355">IFERROR(INDEX($A$171:$B$270,MATCH(LARGE(($B$171:$B$270=Y$273)*1/ROW($A$171:$A$270),ROWS($A$274:$A355)),1/ROW($A$171:$A$270),0),COLUMNS($A$274:$A$274)),"")</f>
        <v/>
      </c>
      <c r="Z355" s="445" t="str">
        <f t="array" ref="Z355">IFERROR(INDEX($A$171:$B$270,MATCH(LARGE(($B$171:$B$270=Z$273)*1/ROW($A$171:$A$270),ROWS($A$274:$A355)),1/ROW($A$171:$A$270),0),COLUMNS($A$274:$A$274)),"")</f>
        <v/>
      </c>
      <c r="AA355" s="445" t="str">
        <f t="array" ref="AA355">IFERROR(INDEX($A$171:$B$270,MATCH(LARGE(($B$171:$B$270=AA$273)*1/ROW($A$171:$A$270),ROWS($A$274:$A355)),1/ROW($A$171:$A$270),0),COLUMNS($A$274:$A$274)),"")</f>
        <v/>
      </c>
      <c r="AB355" s="445" t="str">
        <f t="array" ref="AB355">IFERROR(INDEX($A$171:$B$270,MATCH(LARGE(($B$171:$B$270=AB$273)*1/ROW($A$171:$A$270),ROWS($A$274:$A355)),1/ROW($A$171:$A$270),0),COLUMNS($A$274:$A$274)),"")</f>
        <v/>
      </c>
      <c r="AC355" s="445" t="str">
        <f t="array" ref="AC355">IFERROR(INDEX($A$171:$B$270,MATCH(LARGE(($B$171:$B$270=AC$273)*1/ROW($A$171:$A$270),ROWS($A$274:$A355)),1/ROW($A$171:$A$270),0),COLUMNS($A$274:$A$274)),"")</f>
        <v/>
      </c>
      <c r="AD355" s="445" t="str">
        <f t="array" ref="AD355">IFERROR(INDEX($A$171:$B$270,MATCH(LARGE(($B$171:$B$270=AD$273)*1/ROW($A$171:$A$270),ROWS($A$274:$A355)),1/ROW($A$171:$A$270),0),COLUMNS($A$274:$A$274)),"")</f>
        <v/>
      </c>
      <c r="AE355" s="445" t="str">
        <f t="array" ref="AE355">IFERROR(INDEX($A$171:$B$270,MATCH(LARGE(($B$171:$B$270=AE$273)*1/ROW($A$171:$A$270),ROWS($A$274:$A355)),1/ROW($A$171:$A$270),0),COLUMNS($A$274:$A$274)),"")</f>
        <v/>
      </c>
      <c r="AF355" s="445" t="str">
        <f t="array" ref="AF355">IFERROR(INDEX($A$171:$B$270,MATCH(LARGE(($B$171:$B$270=AF$273)*1/ROW($A$171:$A$270),ROWS($A$274:$A355)),1/ROW($A$171:$A$270),0),COLUMNS($A$274:$A$274)),"")</f>
        <v/>
      </c>
      <c r="AG355" s="454" t="str">
        <f t="array" ref="AG355">IFERROR(INDEX($A$171:$B$270,MATCH(LARGE(($B$171:$B$270=AG$273)*1/ROW($A$171:$A$270),ROWS($A$274:$A355)),1/ROW($A$171:$A$270),0),COLUMNS($A$274:$A$274)),"")</f>
        <v/>
      </c>
      <c r="AH355" s="445" t="str">
        <f t="array" ref="AH355">IFERROR(INDEX($A$171:$F$270,MATCH(LARGE(($D$171:$D$270=AH$273)*1/ROW($A$171:$A$270),ROWS($A$274:$A355)),1/ROW($A$171:$A$270),0),COLUMNS($A$274:$A$274)),"")</f>
        <v/>
      </c>
      <c r="AI355" s="445" t="str">
        <f t="array" ref="AI355">IFERROR(INDEX($A$171:$F$270,MATCH(LARGE(($D$171:$D$270=AI$273)*1/ROW($A$171:$A$270),ROWS($A$274:$A355)),1/ROW($A$171:$A$270),0),COLUMNS($A$274:$A$274)),"")</f>
        <v/>
      </c>
      <c r="AJ355" s="445" t="str">
        <f t="array" ref="AJ355">IFERROR(INDEX($A$171:$F$270,MATCH(LARGE(($D$171:$D$270=AJ$273)*1/ROW($A$171:$A$270),ROWS($A$274:$A355)),1/ROW($A$171:$A$270),0),COLUMNS($A$274:$A$274)),"")</f>
        <v/>
      </c>
      <c r="AK355" s="445" t="str">
        <f t="array" ref="AK355">IFERROR(INDEX($A$171:$F$270,MATCH(LARGE(($E$171:$E$270=AK$273)*1/ROW($A$171:$A$270),ROWS($A$274:$A355)),1/ROW($A$171:$A$270),0),COLUMNS($A$274:$A$274)),"")</f>
        <v/>
      </c>
      <c r="AL355" s="445" t="str">
        <f t="array" ref="AL355">IFERROR(INDEX($A$171:$F$270,MATCH(LARGE(($E$171:$E$270=AL$273)*1/ROW($A$171:$A$270),ROWS($A$274:$A355)),1/ROW($A$171:$A$270),0),COLUMNS($A$274:$A$274)),"")</f>
        <v/>
      </c>
      <c r="AM355" s="445" t="str">
        <f t="array" ref="AM355">IFERROR(INDEX($A$171:$F$270,MATCH(LARGE(($E$171:$E$270=AM$273)*1/ROW($A$171:$A$270),ROWS($A$274:$A355)),1/ROW($A$171:$A$270),0),COLUMNS($A$274:$A$274)),"")</f>
        <v/>
      </c>
      <c r="AN355" s="445" t="str">
        <f t="array" ref="AN355">IFERROR(INDEX($A$171:$F$270,MATCH(LARGE(($F$171:$F$270=AN$273)*1/ROW($A$171:$A$270),ROWS($A$274:$A355)),1/ROW($A$171:$A$270),0),COLUMNS($A$274:$A$274)),"")</f>
        <v/>
      </c>
      <c r="AO355" s="445" t="str">
        <f t="array" ref="AO355">IFERROR(INDEX($A$171:$F$270,MATCH(LARGE(($F$171:$F$270=AO$273)*1/ROW($A$171:$A$270),ROWS($A$274:$A355)),1/ROW($A$171:$A$270),0),COLUMNS($A$274:$A$274)),"")</f>
        <v/>
      </c>
      <c r="AP355" s="445" t="str">
        <f t="array" ref="AP355">IFERROR(INDEX($A$171:$F$270,MATCH(LARGE(($F$171:$F$270=AP$273)*1/ROW($A$171:$A$270),ROWS($A$274:$A355)),1/ROW($A$171:$A$270),0),COLUMNS($A$274:$A$274)),"")</f>
        <v/>
      </c>
      <c r="AQ355" s="445" t="str">
        <f t="array" ref="AQ355">IFERROR(INDEX($A$171:$F$270,MATCH(LARGE(($F$171:$F$270=AQ$273)*1/ROW($A$171:$A$270),ROWS($A$274:$A355)),1/ROW($A$171:$A$270),0),COLUMNS($A$274:$A$274)),"")</f>
        <v/>
      </c>
      <c r="AR355" s="445" t="str">
        <f t="array" ref="AR355">IFERROR(INDEX($A$171:$B$270,MATCH(LARGE(($B$171:$B$270=AR$273)*1/ROW($A$171:$A$270),ROWS($A$274:$A355)),1/ROW($A$171:$A$270),0),COLUMNS($A$274:$A$274)),"")</f>
        <v/>
      </c>
      <c r="AS355" s="445" t="str">
        <f t="shared" si="97"/>
        <v/>
      </c>
      <c r="AT355" s="445" t="str">
        <f t="shared" si="98"/>
        <v/>
      </c>
      <c r="AU355" s="445" t="str">
        <f t="shared" si="99"/>
        <v/>
      </c>
      <c r="BE355" s="435"/>
      <c r="BK355" s="50"/>
      <c r="BM355" s="118"/>
      <c r="EE355" s="435"/>
    </row>
    <row r="356" spans="1:135" hidden="1">
      <c r="A356" s="445" t="str">
        <f t="array" ref="A356">IFERROR(INDEX($A$171:$B$270,MATCH(LARGE(($B$171:$B$270=A$273)*1/ROW($A$171:$A$270),ROWS($A$274:$A356)),1/ROW($A$171:$A$270),0),COLUMNS($A$274:$A$274)),"")</f>
        <v/>
      </c>
      <c r="B356" s="445" t="str">
        <f t="array" ref="B356">IFERROR(INDEX($A$171:$B$270,MATCH(LARGE(($B$171:$B$270=B$273)*1/ROW($A$171:$A$270),ROWS($A$274:$A356)),1/ROW($A$171:$A$270),0),COLUMNS($A$274:$A$274)),"")</f>
        <v/>
      </c>
      <c r="C356" s="444" t="str">
        <f t="array" ref="C356">IFERROR(INDEX($A$171:$B$270,MATCH(LARGE(($B$171:$B$270=C$273)*1/ROW($A$171:$A$270),ROWS($A$274:$A356)),1/ROW($A$171:$A$270),0),COLUMNS($A$274:$A$274)),"")</f>
        <v/>
      </c>
      <c r="D356" s="445" t="str">
        <f t="array" ref="D356">IFERROR(INDEX($A$171:$B$270,MATCH(LARGE(($B$171:$B$270=D$273)*1/ROW($A$171:$A$270),ROWS($A$274:$A356)),1/ROW($A$171:$A$270),0),COLUMNS($A$274:$A$274)),"")</f>
        <v/>
      </c>
      <c r="E356" s="445" t="str">
        <f t="array" ref="E356">IFERROR(INDEX($A$171:$B$270,MATCH(LARGE(($B$171:$B$270=E$273)*1/ROW($A$171:$A$270),ROWS($A$274:$A356)),1/ROW($A$171:$A$270),0),COLUMNS($A$274:$A$274)),"")</f>
        <v/>
      </c>
      <c r="F356" s="445" t="str">
        <f t="array" ref="F356">IFERROR(INDEX($A$171:$B$270,MATCH(LARGE(($B$171:$B$270=F$273)*1/ROW($A$171:$A$270),ROWS($A$274:$A356)),1/ROW($A$171:$A$270),0),COLUMNS($A$274:$A$274)),"")</f>
        <v/>
      </c>
      <c r="G356" s="445" t="str">
        <f t="array" ref="G356">IFERROR(INDEX($A$171:$B$270,MATCH(LARGE(($B$171:$B$270=G$273)*1/ROW($A$171:$A$270),ROWS($A$274:$A356)),1/ROW($A$171:$A$270),0),COLUMNS($A$274:$A$274)),"")</f>
        <v/>
      </c>
      <c r="H356" s="445" t="str">
        <f t="array" ref="H356">IFERROR(INDEX($A$171:$B$270,MATCH(LARGE(($B$171:$B$270=H$273)*1/ROW($A$171:$A$270),ROWS($A$274:$A356)),1/ROW($A$171:$A$270),0),COLUMNS($A$274:$A$274)),"")</f>
        <v/>
      </c>
      <c r="I356" s="445" t="str">
        <f t="array" ref="I356">IFERROR(INDEX($A$171:$B$270,MATCH(LARGE(($B$171:$B$270=I$273)*1/ROW($A$171:$A$270),ROWS($A$274:$A356)),1/ROW($A$171:$A$270),0),COLUMNS($A$274:$A$274)),"")</f>
        <v/>
      </c>
      <c r="J356" s="445" t="str">
        <f t="array" ref="J356">IFERROR(INDEX($A$171:$B$270,MATCH(LARGE(($B$171:$B$270=J$273)*1/ROW($A$171:$A$270),ROWS($A$274:$A356)),1/ROW($A$171:$A$270),0),COLUMNS($A$274:$A$274)),"")</f>
        <v/>
      </c>
      <c r="K356" s="445" t="str">
        <f t="array" ref="K356">IFERROR(INDEX($A$171:$B$270,MATCH(LARGE(($B$171:$B$270=K$273)*1/ROW($A$171:$A$270),ROWS($A$274:$A356)),1/ROW($A$171:$A$270),0),COLUMNS($A$274:$A$274)),"")</f>
        <v/>
      </c>
      <c r="L356" s="445" t="str">
        <f t="array" ref="L356">IFERROR(INDEX($A$171:$B$270,MATCH(LARGE(($B$171:$B$270=L$273)*1/ROW($A$171:$A$270),ROWS($A$274:$A356)),1/ROW($A$171:$A$270),0),COLUMNS($A$274:$A$274)),"")</f>
        <v/>
      </c>
      <c r="M356" s="445" t="str">
        <f t="array" ref="M356">IFERROR(INDEX($A$171:$B$270,MATCH(LARGE(($B$171:$B$270=M$273)*1/ROW($A$171:$A$270),ROWS($A$274:$A356)),1/ROW($A$171:$A$270),0),COLUMNS($A$274:$A$274)),"")</f>
        <v/>
      </c>
      <c r="N356" s="445" t="str">
        <f t="array" ref="N356">IFERROR(INDEX($A$171:$B$270,MATCH(LARGE(($B$171:$B$270=N$273)*1/ROW($A$171:$A$270),ROWS($A$274:$A356)),1/ROW($A$171:$A$270),0),COLUMNS($A$274:$A$274)),"")</f>
        <v/>
      </c>
      <c r="O356" s="445" t="str">
        <f t="array" ref="O356">IFERROR(INDEX($A$171:$B$270,MATCH(LARGE(($B$171:$B$270=O$273)*1/ROW($A$171:$A$270),ROWS($A$274:$A356)),1/ROW($A$171:$A$270),0),COLUMNS($A$274:$A$274)),"")</f>
        <v/>
      </c>
      <c r="P356" s="445" t="str">
        <f t="array" ref="P356">IFERROR(INDEX($A$171:$B$270,MATCH(LARGE(($B$171:$B$270=P$273)*1/ROW($A$171:$A$270),ROWS($A$274:$A356)),1/ROW($A$171:$A$270),0),COLUMNS($A$274:$A$274)),"")</f>
        <v/>
      </c>
      <c r="Q356" s="445" t="str">
        <f t="array" ref="Q356">IFERROR(INDEX($A$171:$B$270,MATCH(LARGE(($B$171:$B$270=Q$273)*1/ROW($A$171:$A$270),ROWS($A$274:$A356)),1/ROW($A$171:$A$270),0),COLUMNS($A$274:$A$274)),"")</f>
        <v/>
      </c>
      <c r="R356" s="445" t="str">
        <f t="array" ref="R356">IFERROR(INDEX($A$171:$B$270,MATCH(LARGE(($B$171:$B$270=R$273)*1/ROW($A$171:$A$270),ROWS($A$274:$A356)),1/ROW($A$171:$A$270),0),COLUMNS($A$274:$A$274)),"")</f>
        <v/>
      </c>
      <c r="S356" s="445" t="str">
        <f t="array" ref="S356">IFERROR(INDEX($A$171:$B$270,MATCH(LARGE(($B$171:$B$270=S$273)*1/ROW($A$171:$A$270),ROWS($A$274:$A356)),1/ROW($A$171:$A$270),0),COLUMNS($A$274:$A$274)),"")</f>
        <v/>
      </c>
      <c r="T356" s="445" t="str">
        <f t="array" ref="T356">IFERROR(INDEX($A$171:$B$270,MATCH(LARGE(($B$171:$B$270=T$273)*1/ROW($A$171:$A$270),ROWS($A$274:$A356)),1/ROW($A$171:$A$270),0),COLUMNS($A$274:$A$274)),"")</f>
        <v/>
      </c>
      <c r="U356" s="445" t="str">
        <f t="array" ref="U356">IFERROR(INDEX($A$171:$B$270,MATCH(LARGE(($B$171:$B$270=U$273)*1/ROW($A$171:$A$270),ROWS($A$274:$A356)),1/ROW($A$171:$A$270),0),COLUMNS($A$274:$A$274)),"")</f>
        <v/>
      </c>
      <c r="V356" s="453" t="str">
        <f t="array" ref="V356">IFERROR(INDEX($A$171:$B$270,MATCH(LARGE(($B$171:$B$270=V$273)*1/ROW($A$171:$A$270),ROWS($A$274:$A356)),1/ROW($A$171:$A$270),0),COLUMNS($A$274:$A$274)),"")</f>
        <v/>
      </c>
      <c r="W356" s="445" t="str">
        <f t="array" ref="W356">IFERROR(INDEX($A$171:$B$270,MATCH(LARGE(($B$171:$B$270=W$273)*1/ROW($A$171:$A$270),ROWS($A$274:$A356)),1/ROW($A$171:$A$270),0),COLUMNS($A$274:$A$274)),"")</f>
        <v/>
      </c>
      <c r="X356" s="445" t="str">
        <f t="array" ref="X356">IFERROR(INDEX($A$171:$B$270,MATCH(LARGE(($B$171:$B$270=X$273)*1/ROW($A$171:$A$270),ROWS($A$274:$A356)),1/ROW($A$171:$A$270),0),COLUMNS($A$274:$A$274)),"")</f>
        <v/>
      </c>
      <c r="Y356" s="445" t="str">
        <f t="array" ref="Y356">IFERROR(INDEX($A$171:$B$270,MATCH(LARGE(($B$171:$B$270=Y$273)*1/ROW($A$171:$A$270),ROWS($A$274:$A356)),1/ROW($A$171:$A$270),0),COLUMNS($A$274:$A$274)),"")</f>
        <v/>
      </c>
      <c r="Z356" s="445" t="str">
        <f t="array" ref="Z356">IFERROR(INDEX($A$171:$B$270,MATCH(LARGE(($B$171:$B$270=Z$273)*1/ROW($A$171:$A$270),ROWS($A$274:$A356)),1/ROW($A$171:$A$270),0),COLUMNS($A$274:$A$274)),"")</f>
        <v/>
      </c>
      <c r="AA356" s="445" t="str">
        <f t="array" ref="AA356">IFERROR(INDEX($A$171:$B$270,MATCH(LARGE(($B$171:$B$270=AA$273)*1/ROW($A$171:$A$270),ROWS($A$274:$A356)),1/ROW($A$171:$A$270),0),COLUMNS($A$274:$A$274)),"")</f>
        <v/>
      </c>
      <c r="AB356" s="445" t="str">
        <f t="array" ref="AB356">IFERROR(INDEX($A$171:$B$270,MATCH(LARGE(($B$171:$B$270=AB$273)*1/ROW($A$171:$A$270),ROWS($A$274:$A356)),1/ROW($A$171:$A$270),0),COLUMNS($A$274:$A$274)),"")</f>
        <v/>
      </c>
      <c r="AC356" s="445" t="str">
        <f t="array" ref="AC356">IFERROR(INDEX($A$171:$B$270,MATCH(LARGE(($B$171:$B$270=AC$273)*1/ROW($A$171:$A$270),ROWS($A$274:$A356)),1/ROW($A$171:$A$270),0),COLUMNS($A$274:$A$274)),"")</f>
        <v/>
      </c>
      <c r="AD356" s="445" t="str">
        <f t="array" ref="AD356">IFERROR(INDEX($A$171:$B$270,MATCH(LARGE(($B$171:$B$270=AD$273)*1/ROW($A$171:$A$270),ROWS($A$274:$A356)),1/ROW($A$171:$A$270),0),COLUMNS($A$274:$A$274)),"")</f>
        <v/>
      </c>
      <c r="AE356" s="445" t="str">
        <f t="array" ref="AE356">IFERROR(INDEX($A$171:$B$270,MATCH(LARGE(($B$171:$B$270=AE$273)*1/ROW($A$171:$A$270),ROWS($A$274:$A356)),1/ROW($A$171:$A$270),0),COLUMNS($A$274:$A$274)),"")</f>
        <v/>
      </c>
      <c r="AF356" s="445" t="str">
        <f t="array" ref="AF356">IFERROR(INDEX($A$171:$B$270,MATCH(LARGE(($B$171:$B$270=AF$273)*1/ROW($A$171:$A$270),ROWS($A$274:$A356)),1/ROW($A$171:$A$270),0),COLUMNS($A$274:$A$274)),"")</f>
        <v/>
      </c>
      <c r="AG356" s="454" t="str">
        <f t="array" ref="AG356">IFERROR(INDEX($A$171:$B$270,MATCH(LARGE(($B$171:$B$270=AG$273)*1/ROW($A$171:$A$270),ROWS($A$274:$A356)),1/ROW($A$171:$A$270),0),COLUMNS($A$274:$A$274)),"")</f>
        <v/>
      </c>
      <c r="AH356" s="445" t="str">
        <f t="array" ref="AH356">IFERROR(INDEX($A$171:$F$270,MATCH(LARGE(($D$171:$D$270=AH$273)*1/ROW($A$171:$A$270),ROWS($A$274:$A356)),1/ROW($A$171:$A$270),0),COLUMNS($A$274:$A$274)),"")</f>
        <v/>
      </c>
      <c r="AI356" s="445" t="str">
        <f t="array" ref="AI356">IFERROR(INDEX($A$171:$F$270,MATCH(LARGE(($D$171:$D$270=AI$273)*1/ROW($A$171:$A$270),ROWS($A$274:$A356)),1/ROW($A$171:$A$270),0),COLUMNS($A$274:$A$274)),"")</f>
        <v/>
      </c>
      <c r="AJ356" s="445" t="str">
        <f t="array" ref="AJ356">IFERROR(INDEX($A$171:$F$270,MATCH(LARGE(($D$171:$D$270=AJ$273)*1/ROW($A$171:$A$270),ROWS($A$274:$A356)),1/ROW($A$171:$A$270),0),COLUMNS($A$274:$A$274)),"")</f>
        <v/>
      </c>
      <c r="AK356" s="445" t="str">
        <f t="array" ref="AK356">IFERROR(INDEX($A$171:$F$270,MATCH(LARGE(($E$171:$E$270=AK$273)*1/ROW($A$171:$A$270),ROWS($A$274:$A356)),1/ROW($A$171:$A$270),0),COLUMNS($A$274:$A$274)),"")</f>
        <v/>
      </c>
      <c r="AL356" s="445" t="str">
        <f t="array" ref="AL356">IFERROR(INDEX($A$171:$F$270,MATCH(LARGE(($E$171:$E$270=AL$273)*1/ROW($A$171:$A$270),ROWS($A$274:$A356)),1/ROW($A$171:$A$270),0),COLUMNS($A$274:$A$274)),"")</f>
        <v/>
      </c>
      <c r="AM356" s="445" t="str">
        <f t="array" ref="AM356">IFERROR(INDEX($A$171:$F$270,MATCH(LARGE(($E$171:$E$270=AM$273)*1/ROW($A$171:$A$270),ROWS($A$274:$A356)),1/ROW($A$171:$A$270),0),COLUMNS($A$274:$A$274)),"")</f>
        <v/>
      </c>
      <c r="AN356" s="445" t="str">
        <f t="array" ref="AN356">IFERROR(INDEX($A$171:$F$270,MATCH(LARGE(($F$171:$F$270=AN$273)*1/ROW($A$171:$A$270),ROWS($A$274:$A356)),1/ROW($A$171:$A$270),0),COLUMNS($A$274:$A$274)),"")</f>
        <v/>
      </c>
      <c r="AO356" s="445" t="str">
        <f t="array" ref="AO356">IFERROR(INDEX($A$171:$F$270,MATCH(LARGE(($F$171:$F$270=AO$273)*1/ROW($A$171:$A$270),ROWS($A$274:$A356)),1/ROW($A$171:$A$270),0),COLUMNS($A$274:$A$274)),"")</f>
        <v/>
      </c>
      <c r="AP356" s="445" t="str">
        <f t="array" ref="AP356">IFERROR(INDEX($A$171:$F$270,MATCH(LARGE(($F$171:$F$270=AP$273)*1/ROW($A$171:$A$270),ROWS($A$274:$A356)),1/ROW($A$171:$A$270),0),COLUMNS($A$274:$A$274)),"")</f>
        <v/>
      </c>
      <c r="AQ356" s="445" t="str">
        <f t="array" ref="AQ356">IFERROR(INDEX($A$171:$F$270,MATCH(LARGE(($F$171:$F$270=AQ$273)*1/ROW($A$171:$A$270),ROWS($A$274:$A356)),1/ROW($A$171:$A$270),0),COLUMNS($A$274:$A$274)),"")</f>
        <v/>
      </c>
      <c r="AR356" s="445" t="str">
        <f t="array" ref="AR356">IFERROR(INDEX($A$171:$B$270,MATCH(LARGE(($B$171:$B$270=AR$273)*1/ROW($A$171:$A$270),ROWS($A$274:$A356)),1/ROW($A$171:$A$270),0),COLUMNS($A$274:$A$274)),"")</f>
        <v/>
      </c>
      <c r="AS356" s="445" t="str">
        <f t="shared" si="97"/>
        <v/>
      </c>
      <c r="AT356" s="445" t="str">
        <f t="shared" si="98"/>
        <v/>
      </c>
      <c r="AU356" s="445" t="str">
        <f t="shared" si="99"/>
        <v/>
      </c>
      <c r="BE356" s="435"/>
      <c r="BK356" s="50"/>
      <c r="BM356" s="118"/>
      <c r="EE356" s="435"/>
    </row>
    <row r="357" spans="1:135" hidden="1">
      <c r="A357" s="445" t="str">
        <f t="array" ref="A357">IFERROR(INDEX($A$171:$B$270,MATCH(LARGE(($B$171:$B$270=A$273)*1/ROW($A$171:$A$270),ROWS($A$274:$A357)),1/ROW($A$171:$A$270),0),COLUMNS($A$274:$A$274)),"")</f>
        <v/>
      </c>
      <c r="B357" s="445" t="str">
        <f t="array" ref="B357">IFERROR(INDEX($A$171:$B$270,MATCH(LARGE(($B$171:$B$270=B$273)*1/ROW($A$171:$A$270),ROWS($A$274:$A357)),1/ROW($A$171:$A$270),0),COLUMNS($A$274:$A$274)),"")</f>
        <v/>
      </c>
      <c r="C357" s="444" t="str">
        <f t="array" ref="C357">IFERROR(INDEX($A$171:$B$270,MATCH(LARGE(($B$171:$B$270=C$273)*1/ROW($A$171:$A$270),ROWS($A$274:$A357)),1/ROW($A$171:$A$270),0),COLUMNS($A$274:$A$274)),"")</f>
        <v/>
      </c>
      <c r="D357" s="445" t="str">
        <f t="array" ref="D357">IFERROR(INDEX($A$171:$B$270,MATCH(LARGE(($B$171:$B$270=D$273)*1/ROW($A$171:$A$270),ROWS($A$274:$A357)),1/ROW($A$171:$A$270),0),COLUMNS($A$274:$A$274)),"")</f>
        <v/>
      </c>
      <c r="E357" s="445" t="str">
        <f t="array" ref="E357">IFERROR(INDEX($A$171:$B$270,MATCH(LARGE(($B$171:$B$270=E$273)*1/ROW($A$171:$A$270),ROWS($A$274:$A357)),1/ROW($A$171:$A$270),0),COLUMNS($A$274:$A$274)),"")</f>
        <v/>
      </c>
      <c r="F357" s="445" t="str">
        <f t="array" ref="F357">IFERROR(INDEX($A$171:$B$270,MATCH(LARGE(($B$171:$B$270=F$273)*1/ROW($A$171:$A$270),ROWS($A$274:$A357)),1/ROW($A$171:$A$270),0),COLUMNS($A$274:$A$274)),"")</f>
        <v/>
      </c>
      <c r="G357" s="445" t="str">
        <f t="array" ref="G357">IFERROR(INDEX($A$171:$B$270,MATCH(LARGE(($B$171:$B$270=G$273)*1/ROW($A$171:$A$270),ROWS($A$274:$A357)),1/ROW($A$171:$A$270),0),COLUMNS($A$274:$A$274)),"")</f>
        <v/>
      </c>
      <c r="H357" s="445" t="str">
        <f t="array" ref="H357">IFERROR(INDEX($A$171:$B$270,MATCH(LARGE(($B$171:$B$270=H$273)*1/ROW($A$171:$A$270),ROWS($A$274:$A357)),1/ROW($A$171:$A$270),0),COLUMNS($A$274:$A$274)),"")</f>
        <v/>
      </c>
      <c r="I357" s="445" t="str">
        <f t="array" ref="I357">IFERROR(INDEX($A$171:$B$270,MATCH(LARGE(($B$171:$B$270=I$273)*1/ROW($A$171:$A$270),ROWS($A$274:$A357)),1/ROW($A$171:$A$270),0),COLUMNS($A$274:$A$274)),"")</f>
        <v/>
      </c>
      <c r="J357" s="445" t="str">
        <f t="array" ref="J357">IFERROR(INDEX($A$171:$B$270,MATCH(LARGE(($B$171:$B$270=J$273)*1/ROW($A$171:$A$270),ROWS($A$274:$A357)),1/ROW($A$171:$A$270),0),COLUMNS($A$274:$A$274)),"")</f>
        <v/>
      </c>
      <c r="K357" s="445" t="str">
        <f t="array" ref="K357">IFERROR(INDEX($A$171:$B$270,MATCH(LARGE(($B$171:$B$270=K$273)*1/ROW($A$171:$A$270),ROWS($A$274:$A357)),1/ROW($A$171:$A$270),0),COLUMNS($A$274:$A$274)),"")</f>
        <v/>
      </c>
      <c r="L357" s="445" t="str">
        <f t="array" ref="L357">IFERROR(INDEX($A$171:$B$270,MATCH(LARGE(($B$171:$B$270=L$273)*1/ROW($A$171:$A$270),ROWS($A$274:$A357)),1/ROW($A$171:$A$270),0),COLUMNS($A$274:$A$274)),"")</f>
        <v/>
      </c>
      <c r="M357" s="445" t="str">
        <f t="array" ref="M357">IFERROR(INDEX($A$171:$B$270,MATCH(LARGE(($B$171:$B$270=M$273)*1/ROW($A$171:$A$270),ROWS($A$274:$A357)),1/ROW($A$171:$A$270),0),COLUMNS($A$274:$A$274)),"")</f>
        <v/>
      </c>
      <c r="N357" s="445" t="str">
        <f t="array" ref="N357">IFERROR(INDEX($A$171:$B$270,MATCH(LARGE(($B$171:$B$270=N$273)*1/ROW($A$171:$A$270),ROWS($A$274:$A357)),1/ROW($A$171:$A$270),0),COLUMNS($A$274:$A$274)),"")</f>
        <v/>
      </c>
      <c r="O357" s="445" t="str">
        <f t="array" ref="O357">IFERROR(INDEX($A$171:$B$270,MATCH(LARGE(($B$171:$B$270=O$273)*1/ROW($A$171:$A$270),ROWS($A$274:$A357)),1/ROW($A$171:$A$270),0),COLUMNS($A$274:$A$274)),"")</f>
        <v/>
      </c>
      <c r="P357" s="445" t="str">
        <f t="array" ref="P357">IFERROR(INDEX($A$171:$B$270,MATCH(LARGE(($B$171:$B$270=P$273)*1/ROW($A$171:$A$270),ROWS($A$274:$A357)),1/ROW($A$171:$A$270),0),COLUMNS($A$274:$A$274)),"")</f>
        <v/>
      </c>
      <c r="Q357" s="445" t="str">
        <f t="array" ref="Q357">IFERROR(INDEX($A$171:$B$270,MATCH(LARGE(($B$171:$B$270=Q$273)*1/ROW($A$171:$A$270),ROWS($A$274:$A357)),1/ROW($A$171:$A$270),0),COLUMNS($A$274:$A$274)),"")</f>
        <v/>
      </c>
      <c r="R357" s="445" t="str">
        <f t="array" ref="R357">IFERROR(INDEX($A$171:$B$270,MATCH(LARGE(($B$171:$B$270=R$273)*1/ROW($A$171:$A$270),ROWS($A$274:$A357)),1/ROW($A$171:$A$270),0),COLUMNS($A$274:$A$274)),"")</f>
        <v/>
      </c>
      <c r="S357" s="445" t="str">
        <f t="array" ref="S357">IFERROR(INDEX($A$171:$B$270,MATCH(LARGE(($B$171:$B$270=S$273)*1/ROW($A$171:$A$270),ROWS($A$274:$A357)),1/ROW($A$171:$A$270),0),COLUMNS($A$274:$A$274)),"")</f>
        <v/>
      </c>
      <c r="T357" s="445" t="str">
        <f t="array" ref="T357">IFERROR(INDEX($A$171:$B$270,MATCH(LARGE(($B$171:$B$270=T$273)*1/ROW($A$171:$A$270),ROWS($A$274:$A357)),1/ROW($A$171:$A$270),0),COLUMNS($A$274:$A$274)),"")</f>
        <v/>
      </c>
      <c r="U357" s="445" t="str">
        <f t="array" ref="U357">IFERROR(INDEX($A$171:$B$270,MATCH(LARGE(($B$171:$B$270=U$273)*1/ROW($A$171:$A$270),ROWS($A$274:$A357)),1/ROW($A$171:$A$270),0),COLUMNS($A$274:$A$274)),"")</f>
        <v/>
      </c>
      <c r="V357" s="453" t="str">
        <f t="array" ref="V357">IFERROR(INDEX($A$171:$B$270,MATCH(LARGE(($B$171:$B$270=V$273)*1/ROW($A$171:$A$270),ROWS($A$274:$A357)),1/ROW($A$171:$A$270),0),COLUMNS($A$274:$A$274)),"")</f>
        <v/>
      </c>
      <c r="W357" s="445" t="str">
        <f t="array" ref="W357">IFERROR(INDEX($A$171:$B$270,MATCH(LARGE(($B$171:$B$270=W$273)*1/ROW($A$171:$A$270),ROWS($A$274:$A357)),1/ROW($A$171:$A$270),0),COLUMNS($A$274:$A$274)),"")</f>
        <v/>
      </c>
      <c r="X357" s="445" t="str">
        <f t="array" ref="X357">IFERROR(INDEX($A$171:$B$270,MATCH(LARGE(($B$171:$B$270=X$273)*1/ROW($A$171:$A$270),ROWS($A$274:$A357)),1/ROW($A$171:$A$270),0),COLUMNS($A$274:$A$274)),"")</f>
        <v/>
      </c>
      <c r="Y357" s="445" t="str">
        <f t="array" ref="Y357">IFERROR(INDEX($A$171:$B$270,MATCH(LARGE(($B$171:$B$270=Y$273)*1/ROW($A$171:$A$270),ROWS($A$274:$A357)),1/ROW($A$171:$A$270),0),COLUMNS($A$274:$A$274)),"")</f>
        <v/>
      </c>
      <c r="Z357" s="445" t="str">
        <f t="array" ref="Z357">IFERROR(INDEX($A$171:$B$270,MATCH(LARGE(($B$171:$B$270=Z$273)*1/ROW($A$171:$A$270),ROWS($A$274:$A357)),1/ROW($A$171:$A$270),0),COLUMNS($A$274:$A$274)),"")</f>
        <v/>
      </c>
      <c r="AA357" s="445" t="str">
        <f t="array" ref="AA357">IFERROR(INDEX($A$171:$B$270,MATCH(LARGE(($B$171:$B$270=AA$273)*1/ROW($A$171:$A$270),ROWS($A$274:$A357)),1/ROW($A$171:$A$270),0),COLUMNS($A$274:$A$274)),"")</f>
        <v/>
      </c>
      <c r="AB357" s="445" t="str">
        <f t="array" ref="AB357">IFERROR(INDEX($A$171:$B$270,MATCH(LARGE(($B$171:$B$270=AB$273)*1/ROW($A$171:$A$270),ROWS($A$274:$A357)),1/ROW($A$171:$A$270),0),COLUMNS($A$274:$A$274)),"")</f>
        <v/>
      </c>
      <c r="AC357" s="445" t="str">
        <f t="array" ref="AC357">IFERROR(INDEX($A$171:$B$270,MATCH(LARGE(($B$171:$B$270=AC$273)*1/ROW($A$171:$A$270),ROWS($A$274:$A357)),1/ROW($A$171:$A$270),0),COLUMNS($A$274:$A$274)),"")</f>
        <v/>
      </c>
      <c r="AD357" s="445" t="str">
        <f t="array" ref="AD357">IFERROR(INDEX($A$171:$B$270,MATCH(LARGE(($B$171:$B$270=AD$273)*1/ROW($A$171:$A$270),ROWS($A$274:$A357)),1/ROW($A$171:$A$270),0),COLUMNS($A$274:$A$274)),"")</f>
        <v/>
      </c>
      <c r="AE357" s="445" t="str">
        <f t="array" ref="AE357">IFERROR(INDEX($A$171:$B$270,MATCH(LARGE(($B$171:$B$270=AE$273)*1/ROW($A$171:$A$270),ROWS($A$274:$A357)),1/ROW($A$171:$A$270),0),COLUMNS($A$274:$A$274)),"")</f>
        <v/>
      </c>
      <c r="AF357" s="445" t="str">
        <f t="array" ref="AF357">IFERROR(INDEX($A$171:$B$270,MATCH(LARGE(($B$171:$B$270=AF$273)*1/ROW($A$171:$A$270),ROWS($A$274:$A357)),1/ROW($A$171:$A$270),0),COLUMNS($A$274:$A$274)),"")</f>
        <v/>
      </c>
      <c r="AG357" s="454" t="str">
        <f t="array" ref="AG357">IFERROR(INDEX($A$171:$B$270,MATCH(LARGE(($B$171:$B$270=AG$273)*1/ROW($A$171:$A$270),ROWS($A$274:$A357)),1/ROW($A$171:$A$270),0),COLUMNS($A$274:$A$274)),"")</f>
        <v/>
      </c>
      <c r="AH357" s="445" t="str">
        <f t="array" ref="AH357">IFERROR(INDEX($A$171:$F$270,MATCH(LARGE(($D$171:$D$270=AH$273)*1/ROW($A$171:$A$270),ROWS($A$274:$A357)),1/ROW($A$171:$A$270),0),COLUMNS($A$274:$A$274)),"")</f>
        <v/>
      </c>
      <c r="AI357" s="445" t="str">
        <f t="array" ref="AI357">IFERROR(INDEX($A$171:$F$270,MATCH(LARGE(($D$171:$D$270=AI$273)*1/ROW($A$171:$A$270),ROWS($A$274:$A357)),1/ROW($A$171:$A$270),0),COLUMNS($A$274:$A$274)),"")</f>
        <v/>
      </c>
      <c r="AJ357" s="445" t="str">
        <f t="array" ref="AJ357">IFERROR(INDEX($A$171:$F$270,MATCH(LARGE(($D$171:$D$270=AJ$273)*1/ROW($A$171:$A$270),ROWS($A$274:$A357)),1/ROW($A$171:$A$270),0),COLUMNS($A$274:$A$274)),"")</f>
        <v/>
      </c>
      <c r="AK357" s="445" t="str">
        <f t="array" ref="AK357">IFERROR(INDEX($A$171:$F$270,MATCH(LARGE(($E$171:$E$270=AK$273)*1/ROW($A$171:$A$270),ROWS($A$274:$A357)),1/ROW($A$171:$A$270),0),COLUMNS($A$274:$A$274)),"")</f>
        <v/>
      </c>
      <c r="AL357" s="445" t="str">
        <f t="array" ref="AL357">IFERROR(INDEX($A$171:$F$270,MATCH(LARGE(($E$171:$E$270=AL$273)*1/ROW($A$171:$A$270),ROWS($A$274:$A357)),1/ROW($A$171:$A$270),0),COLUMNS($A$274:$A$274)),"")</f>
        <v/>
      </c>
      <c r="AM357" s="445" t="str">
        <f t="array" ref="AM357">IFERROR(INDEX($A$171:$F$270,MATCH(LARGE(($E$171:$E$270=AM$273)*1/ROW($A$171:$A$270),ROWS($A$274:$A357)),1/ROW($A$171:$A$270),0),COLUMNS($A$274:$A$274)),"")</f>
        <v/>
      </c>
      <c r="AN357" s="445" t="str">
        <f t="array" ref="AN357">IFERROR(INDEX($A$171:$F$270,MATCH(LARGE(($F$171:$F$270=AN$273)*1/ROW($A$171:$A$270),ROWS($A$274:$A357)),1/ROW($A$171:$A$270),0),COLUMNS($A$274:$A$274)),"")</f>
        <v/>
      </c>
      <c r="AO357" s="445" t="str">
        <f t="array" ref="AO357">IFERROR(INDEX($A$171:$F$270,MATCH(LARGE(($F$171:$F$270=AO$273)*1/ROW($A$171:$A$270),ROWS($A$274:$A357)),1/ROW($A$171:$A$270),0),COLUMNS($A$274:$A$274)),"")</f>
        <v/>
      </c>
      <c r="AP357" s="445" t="str">
        <f t="array" ref="AP357">IFERROR(INDEX($A$171:$F$270,MATCH(LARGE(($F$171:$F$270=AP$273)*1/ROW($A$171:$A$270),ROWS($A$274:$A357)),1/ROW($A$171:$A$270),0),COLUMNS($A$274:$A$274)),"")</f>
        <v/>
      </c>
      <c r="AQ357" s="445" t="str">
        <f t="array" ref="AQ357">IFERROR(INDEX($A$171:$F$270,MATCH(LARGE(($F$171:$F$270=AQ$273)*1/ROW($A$171:$A$270),ROWS($A$274:$A357)),1/ROW($A$171:$A$270),0),COLUMNS($A$274:$A$274)),"")</f>
        <v/>
      </c>
      <c r="AR357" s="445" t="str">
        <f t="array" ref="AR357">IFERROR(INDEX($A$171:$B$270,MATCH(LARGE(($B$171:$B$270=AR$273)*1/ROW($A$171:$A$270),ROWS($A$274:$A357)),1/ROW($A$171:$A$270),0),COLUMNS($A$274:$A$274)),"")</f>
        <v/>
      </c>
      <c r="AS357" s="445" t="str">
        <f t="shared" si="97"/>
        <v/>
      </c>
      <c r="AT357" s="445" t="str">
        <f t="shared" si="98"/>
        <v/>
      </c>
      <c r="AU357" s="445" t="str">
        <f t="shared" si="99"/>
        <v/>
      </c>
      <c r="BE357" s="435"/>
      <c r="BK357" s="50"/>
      <c r="BM357" s="118"/>
      <c r="EE357" s="435"/>
    </row>
    <row r="358" spans="1:135" hidden="1">
      <c r="A358" s="445" t="str">
        <f t="array" ref="A358">IFERROR(INDEX($A$171:$B$270,MATCH(LARGE(($B$171:$B$270=A$273)*1/ROW($A$171:$A$270),ROWS($A$274:$A358)),1/ROW($A$171:$A$270),0),COLUMNS($A$274:$A$274)),"")</f>
        <v/>
      </c>
      <c r="B358" s="445" t="str">
        <f t="array" ref="B358">IFERROR(INDEX($A$171:$B$270,MATCH(LARGE(($B$171:$B$270=B$273)*1/ROW($A$171:$A$270),ROWS($A$274:$A358)),1/ROW($A$171:$A$270),0),COLUMNS($A$274:$A$274)),"")</f>
        <v/>
      </c>
      <c r="C358" s="444" t="str">
        <f t="array" ref="C358">IFERROR(INDEX($A$171:$B$270,MATCH(LARGE(($B$171:$B$270=C$273)*1/ROW($A$171:$A$270),ROWS($A$274:$A358)),1/ROW($A$171:$A$270),0),COLUMNS($A$274:$A$274)),"")</f>
        <v/>
      </c>
      <c r="D358" s="445" t="str">
        <f t="array" ref="D358">IFERROR(INDEX($A$171:$B$270,MATCH(LARGE(($B$171:$B$270=D$273)*1/ROW($A$171:$A$270),ROWS($A$274:$A358)),1/ROW($A$171:$A$270),0),COLUMNS($A$274:$A$274)),"")</f>
        <v/>
      </c>
      <c r="E358" s="445" t="str">
        <f t="array" ref="E358">IFERROR(INDEX($A$171:$B$270,MATCH(LARGE(($B$171:$B$270=E$273)*1/ROW($A$171:$A$270),ROWS($A$274:$A358)),1/ROW($A$171:$A$270),0),COLUMNS($A$274:$A$274)),"")</f>
        <v/>
      </c>
      <c r="F358" s="445" t="str">
        <f t="array" ref="F358">IFERROR(INDEX($A$171:$B$270,MATCH(LARGE(($B$171:$B$270=F$273)*1/ROW($A$171:$A$270),ROWS($A$274:$A358)),1/ROW($A$171:$A$270),0),COLUMNS($A$274:$A$274)),"")</f>
        <v/>
      </c>
      <c r="G358" s="445" t="str">
        <f t="array" ref="G358">IFERROR(INDEX($A$171:$B$270,MATCH(LARGE(($B$171:$B$270=G$273)*1/ROW($A$171:$A$270),ROWS($A$274:$A358)),1/ROW($A$171:$A$270),0),COLUMNS($A$274:$A$274)),"")</f>
        <v/>
      </c>
      <c r="H358" s="445" t="str">
        <f t="array" ref="H358">IFERROR(INDEX($A$171:$B$270,MATCH(LARGE(($B$171:$B$270=H$273)*1/ROW($A$171:$A$270),ROWS($A$274:$A358)),1/ROW($A$171:$A$270),0),COLUMNS($A$274:$A$274)),"")</f>
        <v/>
      </c>
      <c r="I358" s="445" t="str">
        <f t="array" ref="I358">IFERROR(INDEX($A$171:$B$270,MATCH(LARGE(($B$171:$B$270=I$273)*1/ROW($A$171:$A$270),ROWS($A$274:$A358)),1/ROW($A$171:$A$270),0),COLUMNS($A$274:$A$274)),"")</f>
        <v/>
      </c>
      <c r="J358" s="445" t="str">
        <f t="array" ref="J358">IFERROR(INDEX($A$171:$B$270,MATCH(LARGE(($B$171:$B$270=J$273)*1/ROW($A$171:$A$270),ROWS($A$274:$A358)),1/ROW($A$171:$A$270),0),COLUMNS($A$274:$A$274)),"")</f>
        <v/>
      </c>
      <c r="K358" s="445" t="str">
        <f t="array" ref="K358">IFERROR(INDEX($A$171:$B$270,MATCH(LARGE(($B$171:$B$270=K$273)*1/ROW($A$171:$A$270),ROWS($A$274:$A358)),1/ROW($A$171:$A$270),0),COLUMNS($A$274:$A$274)),"")</f>
        <v/>
      </c>
      <c r="L358" s="445" t="str">
        <f t="array" ref="L358">IFERROR(INDEX($A$171:$B$270,MATCH(LARGE(($B$171:$B$270=L$273)*1/ROW($A$171:$A$270),ROWS($A$274:$A358)),1/ROW($A$171:$A$270),0),COLUMNS($A$274:$A$274)),"")</f>
        <v/>
      </c>
      <c r="M358" s="445" t="str">
        <f t="array" ref="M358">IFERROR(INDEX($A$171:$B$270,MATCH(LARGE(($B$171:$B$270=M$273)*1/ROW($A$171:$A$270),ROWS($A$274:$A358)),1/ROW($A$171:$A$270),0),COLUMNS($A$274:$A$274)),"")</f>
        <v/>
      </c>
      <c r="N358" s="445" t="str">
        <f t="array" ref="N358">IFERROR(INDEX($A$171:$B$270,MATCH(LARGE(($B$171:$B$270=N$273)*1/ROW($A$171:$A$270),ROWS($A$274:$A358)),1/ROW($A$171:$A$270),0),COLUMNS($A$274:$A$274)),"")</f>
        <v/>
      </c>
      <c r="O358" s="445" t="str">
        <f t="array" ref="O358">IFERROR(INDEX($A$171:$B$270,MATCH(LARGE(($B$171:$B$270=O$273)*1/ROW($A$171:$A$270),ROWS($A$274:$A358)),1/ROW($A$171:$A$270),0),COLUMNS($A$274:$A$274)),"")</f>
        <v/>
      </c>
      <c r="P358" s="445" t="str">
        <f t="array" ref="P358">IFERROR(INDEX($A$171:$B$270,MATCH(LARGE(($B$171:$B$270=P$273)*1/ROW($A$171:$A$270),ROWS($A$274:$A358)),1/ROW($A$171:$A$270),0),COLUMNS($A$274:$A$274)),"")</f>
        <v/>
      </c>
      <c r="Q358" s="445" t="str">
        <f t="array" ref="Q358">IFERROR(INDEX($A$171:$B$270,MATCH(LARGE(($B$171:$B$270=Q$273)*1/ROW($A$171:$A$270),ROWS($A$274:$A358)),1/ROW($A$171:$A$270),0),COLUMNS($A$274:$A$274)),"")</f>
        <v/>
      </c>
      <c r="R358" s="445" t="str">
        <f t="array" ref="R358">IFERROR(INDEX($A$171:$B$270,MATCH(LARGE(($B$171:$B$270=R$273)*1/ROW($A$171:$A$270),ROWS($A$274:$A358)),1/ROW($A$171:$A$270),0),COLUMNS($A$274:$A$274)),"")</f>
        <v/>
      </c>
      <c r="S358" s="445" t="str">
        <f t="array" ref="S358">IFERROR(INDEX($A$171:$B$270,MATCH(LARGE(($B$171:$B$270=S$273)*1/ROW($A$171:$A$270),ROWS($A$274:$A358)),1/ROW($A$171:$A$270),0),COLUMNS($A$274:$A$274)),"")</f>
        <v/>
      </c>
      <c r="T358" s="445" t="str">
        <f t="array" ref="T358">IFERROR(INDEX($A$171:$B$270,MATCH(LARGE(($B$171:$B$270=T$273)*1/ROW($A$171:$A$270),ROWS($A$274:$A358)),1/ROW($A$171:$A$270),0),COLUMNS($A$274:$A$274)),"")</f>
        <v/>
      </c>
      <c r="U358" s="445" t="str">
        <f t="array" ref="U358">IFERROR(INDEX($A$171:$B$270,MATCH(LARGE(($B$171:$B$270=U$273)*1/ROW($A$171:$A$270),ROWS($A$274:$A358)),1/ROW($A$171:$A$270),0),COLUMNS($A$274:$A$274)),"")</f>
        <v/>
      </c>
      <c r="V358" s="453" t="str">
        <f t="array" ref="V358">IFERROR(INDEX($A$171:$B$270,MATCH(LARGE(($B$171:$B$270=V$273)*1/ROW($A$171:$A$270),ROWS($A$274:$A358)),1/ROW($A$171:$A$270),0),COLUMNS($A$274:$A$274)),"")</f>
        <v/>
      </c>
      <c r="W358" s="445" t="str">
        <f t="array" ref="W358">IFERROR(INDEX($A$171:$B$270,MATCH(LARGE(($B$171:$B$270=W$273)*1/ROW($A$171:$A$270),ROWS($A$274:$A358)),1/ROW($A$171:$A$270),0),COLUMNS($A$274:$A$274)),"")</f>
        <v/>
      </c>
      <c r="X358" s="445" t="str">
        <f t="array" ref="X358">IFERROR(INDEX($A$171:$B$270,MATCH(LARGE(($B$171:$B$270=X$273)*1/ROW($A$171:$A$270),ROWS($A$274:$A358)),1/ROW($A$171:$A$270),0),COLUMNS($A$274:$A$274)),"")</f>
        <v/>
      </c>
      <c r="Y358" s="445" t="str">
        <f t="array" ref="Y358">IFERROR(INDEX($A$171:$B$270,MATCH(LARGE(($B$171:$B$270=Y$273)*1/ROW($A$171:$A$270),ROWS($A$274:$A358)),1/ROW($A$171:$A$270),0),COLUMNS($A$274:$A$274)),"")</f>
        <v/>
      </c>
      <c r="Z358" s="445" t="str">
        <f t="array" ref="Z358">IFERROR(INDEX($A$171:$B$270,MATCH(LARGE(($B$171:$B$270=Z$273)*1/ROW($A$171:$A$270),ROWS($A$274:$A358)),1/ROW($A$171:$A$270),0),COLUMNS($A$274:$A$274)),"")</f>
        <v/>
      </c>
      <c r="AA358" s="445" t="str">
        <f t="array" ref="AA358">IFERROR(INDEX($A$171:$B$270,MATCH(LARGE(($B$171:$B$270=AA$273)*1/ROW($A$171:$A$270),ROWS($A$274:$A358)),1/ROW($A$171:$A$270),0),COLUMNS($A$274:$A$274)),"")</f>
        <v/>
      </c>
      <c r="AB358" s="445" t="str">
        <f t="array" ref="AB358">IFERROR(INDEX($A$171:$B$270,MATCH(LARGE(($B$171:$B$270=AB$273)*1/ROW($A$171:$A$270),ROWS($A$274:$A358)),1/ROW($A$171:$A$270),0),COLUMNS($A$274:$A$274)),"")</f>
        <v/>
      </c>
      <c r="AC358" s="445" t="str">
        <f t="array" ref="AC358">IFERROR(INDEX($A$171:$B$270,MATCH(LARGE(($B$171:$B$270=AC$273)*1/ROW($A$171:$A$270),ROWS($A$274:$A358)),1/ROW($A$171:$A$270),0),COLUMNS($A$274:$A$274)),"")</f>
        <v/>
      </c>
      <c r="AD358" s="445" t="str">
        <f t="array" ref="AD358">IFERROR(INDEX($A$171:$B$270,MATCH(LARGE(($B$171:$B$270=AD$273)*1/ROW($A$171:$A$270),ROWS($A$274:$A358)),1/ROW($A$171:$A$270),0),COLUMNS($A$274:$A$274)),"")</f>
        <v/>
      </c>
      <c r="AE358" s="445" t="str">
        <f t="array" ref="AE358">IFERROR(INDEX($A$171:$B$270,MATCH(LARGE(($B$171:$B$270=AE$273)*1/ROW($A$171:$A$270),ROWS($A$274:$A358)),1/ROW($A$171:$A$270),0),COLUMNS($A$274:$A$274)),"")</f>
        <v/>
      </c>
      <c r="AF358" s="445" t="str">
        <f t="array" ref="AF358">IFERROR(INDEX($A$171:$B$270,MATCH(LARGE(($B$171:$B$270=AF$273)*1/ROW($A$171:$A$270),ROWS($A$274:$A358)),1/ROW($A$171:$A$270),0),COLUMNS($A$274:$A$274)),"")</f>
        <v/>
      </c>
      <c r="AG358" s="454" t="str">
        <f t="array" ref="AG358">IFERROR(INDEX($A$171:$B$270,MATCH(LARGE(($B$171:$B$270=AG$273)*1/ROW($A$171:$A$270),ROWS($A$274:$A358)),1/ROW($A$171:$A$270),0),COLUMNS($A$274:$A$274)),"")</f>
        <v/>
      </c>
      <c r="AH358" s="445" t="str">
        <f t="array" ref="AH358">IFERROR(INDEX($A$171:$F$270,MATCH(LARGE(($D$171:$D$270=AH$273)*1/ROW($A$171:$A$270),ROWS($A$274:$A358)),1/ROW($A$171:$A$270),0),COLUMNS($A$274:$A$274)),"")</f>
        <v/>
      </c>
      <c r="AI358" s="445" t="str">
        <f t="array" ref="AI358">IFERROR(INDEX($A$171:$F$270,MATCH(LARGE(($D$171:$D$270=AI$273)*1/ROW($A$171:$A$270),ROWS($A$274:$A358)),1/ROW($A$171:$A$270),0),COLUMNS($A$274:$A$274)),"")</f>
        <v/>
      </c>
      <c r="AJ358" s="445" t="str">
        <f t="array" ref="AJ358">IFERROR(INDEX($A$171:$F$270,MATCH(LARGE(($D$171:$D$270=AJ$273)*1/ROW($A$171:$A$270),ROWS($A$274:$A358)),1/ROW($A$171:$A$270),0),COLUMNS($A$274:$A$274)),"")</f>
        <v/>
      </c>
      <c r="AK358" s="445" t="str">
        <f t="array" ref="AK358">IFERROR(INDEX($A$171:$F$270,MATCH(LARGE(($E$171:$E$270=AK$273)*1/ROW($A$171:$A$270),ROWS($A$274:$A358)),1/ROW($A$171:$A$270),0),COLUMNS($A$274:$A$274)),"")</f>
        <v/>
      </c>
      <c r="AL358" s="445" t="str">
        <f t="array" ref="AL358">IFERROR(INDEX($A$171:$F$270,MATCH(LARGE(($E$171:$E$270=AL$273)*1/ROW($A$171:$A$270),ROWS($A$274:$A358)),1/ROW($A$171:$A$270),0),COLUMNS($A$274:$A$274)),"")</f>
        <v/>
      </c>
      <c r="AM358" s="445" t="str">
        <f t="array" ref="AM358">IFERROR(INDEX($A$171:$F$270,MATCH(LARGE(($E$171:$E$270=AM$273)*1/ROW($A$171:$A$270),ROWS($A$274:$A358)),1/ROW($A$171:$A$270),0),COLUMNS($A$274:$A$274)),"")</f>
        <v/>
      </c>
      <c r="AN358" s="445" t="str">
        <f t="array" ref="AN358">IFERROR(INDEX($A$171:$F$270,MATCH(LARGE(($F$171:$F$270=AN$273)*1/ROW($A$171:$A$270),ROWS($A$274:$A358)),1/ROW($A$171:$A$270),0),COLUMNS($A$274:$A$274)),"")</f>
        <v/>
      </c>
      <c r="AO358" s="445" t="str">
        <f t="array" ref="AO358">IFERROR(INDEX($A$171:$F$270,MATCH(LARGE(($F$171:$F$270=AO$273)*1/ROW($A$171:$A$270),ROWS($A$274:$A358)),1/ROW($A$171:$A$270),0),COLUMNS($A$274:$A$274)),"")</f>
        <v/>
      </c>
      <c r="AP358" s="445" t="str">
        <f t="array" ref="AP358">IFERROR(INDEX($A$171:$F$270,MATCH(LARGE(($F$171:$F$270=AP$273)*1/ROW($A$171:$A$270),ROWS($A$274:$A358)),1/ROW($A$171:$A$270),0),COLUMNS($A$274:$A$274)),"")</f>
        <v/>
      </c>
      <c r="AQ358" s="445" t="str">
        <f t="array" ref="AQ358">IFERROR(INDEX($A$171:$F$270,MATCH(LARGE(($F$171:$F$270=AQ$273)*1/ROW($A$171:$A$270),ROWS($A$274:$A358)),1/ROW($A$171:$A$270),0),COLUMNS($A$274:$A$274)),"")</f>
        <v/>
      </c>
      <c r="AR358" s="445" t="str">
        <f t="array" ref="AR358">IFERROR(INDEX($A$171:$B$270,MATCH(LARGE(($B$171:$B$270=AR$273)*1/ROW($A$171:$A$270),ROWS($A$274:$A358)),1/ROW($A$171:$A$270),0),COLUMNS($A$274:$A$274)),"")</f>
        <v/>
      </c>
      <c r="AS358" s="445" t="str">
        <f t="shared" si="97"/>
        <v/>
      </c>
      <c r="AT358" s="445" t="str">
        <f t="shared" si="98"/>
        <v/>
      </c>
      <c r="AU358" s="445" t="str">
        <f t="shared" si="99"/>
        <v/>
      </c>
      <c r="BE358" s="435"/>
      <c r="BK358" s="50"/>
      <c r="BM358" s="118"/>
      <c r="EE358" s="435"/>
    </row>
    <row r="359" spans="1:135" hidden="1">
      <c r="A359" s="445" t="str">
        <f t="array" ref="A359">IFERROR(INDEX($A$171:$B$270,MATCH(LARGE(($B$171:$B$270=A$273)*1/ROW($A$171:$A$270),ROWS($A$274:$A359)),1/ROW($A$171:$A$270),0),COLUMNS($A$274:$A$274)),"")</f>
        <v/>
      </c>
      <c r="B359" s="445" t="str">
        <f t="array" ref="B359">IFERROR(INDEX($A$171:$B$270,MATCH(LARGE(($B$171:$B$270=B$273)*1/ROW($A$171:$A$270),ROWS($A$274:$A359)),1/ROW($A$171:$A$270),0),COLUMNS($A$274:$A$274)),"")</f>
        <v/>
      </c>
      <c r="C359" s="444" t="str">
        <f t="array" ref="C359">IFERROR(INDEX($A$171:$B$270,MATCH(LARGE(($B$171:$B$270=C$273)*1/ROW($A$171:$A$270),ROWS($A$274:$A359)),1/ROW($A$171:$A$270),0),COLUMNS($A$274:$A$274)),"")</f>
        <v/>
      </c>
      <c r="D359" s="445" t="str">
        <f t="array" ref="D359">IFERROR(INDEX($A$171:$B$270,MATCH(LARGE(($B$171:$B$270=D$273)*1/ROW($A$171:$A$270),ROWS($A$274:$A359)),1/ROW($A$171:$A$270),0),COLUMNS($A$274:$A$274)),"")</f>
        <v/>
      </c>
      <c r="E359" s="445" t="str">
        <f t="array" ref="E359">IFERROR(INDEX($A$171:$B$270,MATCH(LARGE(($B$171:$B$270=E$273)*1/ROW($A$171:$A$270),ROWS($A$274:$A359)),1/ROW($A$171:$A$270),0),COLUMNS($A$274:$A$274)),"")</f>
        <v/>
      </c>
      <c r="F359" s="445" t="str">
        <f t="array" ref="F359">IFERROR(INDEX($A$171:$B$270,MATCH(LARGE(($B$171:$B$270=F$273)*1/ROW($A$171:$A$270),ROWS($A$274:$A359)),1/ROW($A$171:$A$270),0),COLUMNS($A$274:$A$274)),"")</f>
        <v/>
      </c>
      <c r="G359" s="445" t="str">
        <f t="array" ref="G359">IFERROR(INDEX($A$171:$B$270,MATCH(LARGE(($B$171:$B$270=G$273)*1/ROW($A$171:$A$270),ROWS($A$274:$A359)),1/ROW($A$171:$A$270),0),COLUMNS($A$274:$A$274)),"")</f>
        <v/>
      </c>
      <c r="H359" s="445" t="str">
        <f t="array" ref="H359">IFERROR(INDEX($A$171:$B$270,MATCH(LARGE(($B$171:$B$270=H$273)*1/ROW($A$171:$A$270),ROWS($A$274:$A359)),1/ROW($A$171:$A$270),0),COLUMNS($A$274:$A$274)),"")</f>
        <v/>
      </c>
      <c r="I359" s="445" t="str">
        <f t="array" ref="I359">IFERROR(INDEX($A$171:$B$270,MATCH(LARGE(($B$171:$B$270=I$273)*1/ROW($A$171:$A$270),ROWS($A$274:$A359)),1/ROW($A$171:$A$270),0),COLUMNS($A$274:$A$274)),"")</f>
        <v/>
      </c>
      <c r="J359" s="445" t="str">
        <f t="array" ref="J359">IFERROR(INDEX($A$171:$B$270,MATCH(LARGE(($B$171:$B$270=J$273)*1/ROW($A$171:$A$270),ROWS($A$274:$A359)),1/ROW($A$171:$A$270),0),COLUMNS($A$274:$A$274)),"")</f>
        <v/>
      </c>
      <c r="K359" s="445" t="str">
        <f t="array" ref="K359">IFERROR(INDEX($A$171:$B$270,MATCH(LARGE(($B$171:$B$270=K$273)*1/ROW($A$171:$A$270),ROWS($A$274:$A359)),1/ROW($A$171:$A$270),0),COLUMNS($A$274:$A$274)),"")</f>
        <v/>
      </c>
      <c r="L359" s="445" t="str">
        <f t="array" ref="L359">IFERROR(INDEX($A$171:$B$270,MATCH(LARGE(($B$171:$B$270=L$273)*1/ROW($A$171:$A$270),ROWS($A$274:$A359)),1/ROW($A$171:$A$270),0),COLUMNS($A$274:$A$274)),"")</f>
        <v/>
      </c>
      <c r="M359" s="445" t="str">
        <f t="array" ref="M359">IFERROR(INDEX($A$171:$B$270,MATCH(LARGE(($B$171:$B$270=M$273)*1/ROW($A$171:$A$270),ROWS($A$274:$A359)),1/ROW($A$171:$A$270),0),COLUMNS($A$274:$A$274)),"")</f>
        <v/>
      </c>
      <c r="N359" s="445" t="str">
        <f t="array" ref="N359">IFERROR(INDEX($A$171:$B$270,MATCH(LARGE(($B$171:$B$270=N$273)*1/ROW($A$171:$A$270),ROWS($A$274:$A359)),1/ROW($A$171:$A$270),0),COLUMNS($A$274:$A$274)),"")</f>
        <v/>
      </c>
      <c r="O359" s="445" t="str">
        <f t="array" ref="O359">IFERROR(INDEX($A$171:$B$270,MATCH(LARGE(($B$171:$B$270=O$273)*1/ROW($A$171:$A$270),ROWS($A$274:$A359)),1/ROW($A$171:$A$270),0),COLUMNS($A$274:$A$274)),"")</f>
        <v/>
      </c>
      <c r="P359" s="445" t="str">
        <f t="array" ref="P359">IFERROR(INDEX($A$171:$B$270,MATCH(LARGE(($B$171:$B$270=P$273)*1/ROW($A$171:$A$270),ROWS($A$274:$A359)),1/ROW($A$171:$A$270),0),COLUMNS($A$274:$A$274)),"")</f>
        <v/>
      </c>
      <c r="Q359" s="445" t="str">
        <f t="array" ref="Q359">IFERROR(INDEX($A$171:$B$270,MATCH(LARGE(($B$171:$B$270=Q$273)*1/ROW($A$171:$A$270),ROWS($A$274:$A359)),1/ROW($A$171:$A$270),0),COLUMNS($A$274:$A$274)),"")</f>
        <v/>
      </c>
      <c r="R359" s="445" t="str">
        <f t="array" ref="R359">IFERROR(INDEX($A$171:$B$270,MATCH(LARGE(($B$171:$B$270=R$273)*1/ROW($A$171:$A$270),ROWS($A$274:$A359)),1/ROW($A$171:$A$270),0),COLUMNS($A$274:$A$274)),"")</f>
        <v/>
      </c>
      <c r="S359" s="445" t="str">
        <f t="array" ref="S359">IFERROR(INDEX($A$171:$B$270,MATCH(LARGE(($B$171:$B$270=S$273)*1/ROW($A$171:$A$270),ROWS($A$274:$A359)),1/ROW($A$171:$A$270),0),COLUMNS($A$274:$A$274)),"")</f>
        <v/>
      </c>
      <c r="T359" s="445" t="str">
        <f t="array" ref="T359">IFERROR(INDEX($A$171:$B$270,MATCH(LARGE(($B$171:$B$270=T$273)*1/ROW($A$171:$A$270),ROWS($A$274:$A359)),1/ROW($A$171:$A$270),0),COLUMNS($A$274:$A$274)),"")</f>
        <v/>
      </c>
      <c r="U359" s="445" t="str">
        <f t="array" ref="U359">IFERROR(INDEX($A$171:$B$270,MATCH(LARGE(($B$171:$B$270=U$273)*1/ROW($A$171:$A$270),ROWS($A$274:$A359)),1/ROW($A$171:$A$270),0),COLUMNS($A$274:$A$274)),"")</f>
        <v/>
      </c>
      <c r="V359" s="453" t="str">
        <f t="array" ref="V359">IFERROR(INDEX($A$171:$B$270,MATCH(LARGE(($B$171:$B$270=V$273)*1/ROW($A$171:$A$270),ROWS($A$274:$A359)),1/ROW($A$171:$A$270),0),COLUMNS($A$274:$A$274)),"")</f>
        <v/>
      </c>
      <c r="W359" s="445" t="str">
        <f t="array" ref="W359">IFERROR(INDEX($A$171:$B$270,MATCH(LARGE(($B$171:$B$270=W$273)*1/ROW($A$171:$A$270),ROWS($A$274:$A359)),1/ROW($A$171:$A$270),0),COLUMNS($A$274:$A$274)),"")</f>
        <v/>
      </c>
      <c r="X359" s="445" t="str">
        <f t="array" ref="X359">IFERROR(INDEX($A$171:$B$270,MATCH(LARGE(($B$171:$B$270=X$273)*1/ROW($A$171:$A$270),ROWS($A$274:$A359)),1/ROW($A$171:$A$270),0),COLUMNS($A$274:$A$274)),"")</f>
        <v/>
      </c>
      <c r="Y359" s="445" t="str">
        <f t="array" ref="Y359">IFERROR(INDEX($A$171:$B$270,MATCH(LARGE(($B$171:$B$270=Y$273)*1/ROW($A$171:$A$270),ROWS($A$274:$A359)),1/ROW($A$171:$A$270),0),COLUMNS($A$274:$A$274)),"")</f>
        <v/>
      </c>
      <c r="Z359" s="445" t="str">
        <f t="array" ref="Z359">IFERROR(INDEX($A$171:$B$270,MATCH(LARGE(($B$171:$B$270=Z$273)*1/ROW($A$171:$A$270),ROWS($A$274:$A359)),1/ROW($A$171:$A$270),0),COLUMNS($A$274:$A$274)),"")</f>
        <v/>
      </c>
      <c r="AA359" s="445" t="str">
        <f t="array" ref="AA359">IFERROR(INDEX($A$171:$B$270,MATCH(LARGE(($B$171:$B$270=AA$273)*1/ROW($A$171:$A$270),ROWS($A$274:$A359)),1/ROW($A$171:$A$270),0),COLUMNS($A$274:$A$274)),"")</f>
        <v/>
      </c>
      <c r="AB359" s="445" t="str">
        <f t="array" ref="AB359">IFERROR(INDEX($A$171:$B$270,MATCH(LARGE(($B$171:$B$270=AB$273)*1/ROW($A$171:$A$270),ROWS($A$274:$A359)),1/ROW($A$171:$A$270),0),COLUMNS($A$274:$A$274)),"")</f>
        <v/>
      </c>
      <c r="AC359" s="445" t="str">
        <f t="array" ref="AC359">IFERROR(INDEX($A$171:$B$270,MATCH(LARGE(($B$171:$B$270=AC$273)*1/ROW($A$171:$A$270),ROWS($A$274:$A359)),1/ROW($A$171:$A$270),0),COLUMNS($A$274:$A$274)),"")</f>
        <v/>
      </c>
      <c r="AD359" s="445" t="str">
        <f t="array" ref="AD359">IFERROR(INDEX($A$171:$B$270,MATCH(LARGE(($B$171:$B$270=AD$273)*1/ROW($A$171:$A$270),ROWS($A$274:$A359)),1/ROW($A$171:$A$270),0),COLUMNS($A$274:$A$274)),"")</f>
        <v/>
      </c>
      <c r="AE359" s="445" t="str">
        <f t="array" ref="AE359">IFERROR(INDEX($A$171:$B$270,MATCH(LARGE(($B$171:$B$270=AE$273)*1/ROW($A$171:$A$270),ROWS($A$274:$A359)),1/ROW($A$171:$A$270),0),COLUMNS($A$274:$A$274)),"")</f>
        <v/>
      </c>
      <c r="AF359" s="445" t="str">
        <f t="array" ref="AF359">IFERROR(INDEX($A$171:$B$270,MATCH(LARGE(($B$171:$B$270=AF$273)*1/ROW($A$171:$A$270),ROWS($A$274:$A359)),1/ROW($A$171:$A$270),0),COLUMNS($A$274:$A$274)),"")</f>
        <v/>
      </c>
      <c r="AG359" s="454" t="str">
        <f t="array" ref="AG359">IFERROR(INDEX($A$171:$B$270,MATCH(LARGE(($B$171:$B$270=AG$273)*1/ROW($A$171:$A$270),ROWS($A$274:$A359)),1/ROW($A$171:$A$270),0),COLUMNS($A$274:$A$274)),"")</f>
        <v/>
      </c>
      <c r="AH359" s="445" t="str">
        <f t="array" ref="AH359">IFERROR(INDEX($A$171:$F$270,MATCH(LARGE(($D$171:$D$270=AH$273)*1/ROW($A$171:$A$270),ROWS($A$274:$A359)),1/ROW($A$171:$A$270),0),COLUMNS($A$274:$A$274)),"")</f>
        <v/>
      </c>
      <c r="AI359" s="445" t="str">
        <f t="array" ref="AI359">IFERROR(INDEX($A$171:$F$270,MATCH(LARGE(($D$171:$D$270=AI$273)*1/ROW($A$171:$A$270),ROWS($A$274:$A359)),1/ROW($A$171:$A$270),0),COLUMNS($A$274:$A$274)),"")</f>
        <v/>
      </c>
      <c r="AJ359" s="445" t="str">
        <f t="array" ref="AJ359">IFERROR(INDEX($A$171:$F$270,MATCH(LARGE(($D$171:$D$270=AJ$273)*1/ROW($A$171:$A$270),ROWS($A$274:$A359)),1/ROW($A$171:$A$270),0),COLUMNS($A$274:$A$274)),"")</f>
        <v/>
      </c>
      <c r="AK359" s="445" t="str">
        <f t="array" ref="AK359">IFERROR(INDEX($A$171:$F$270,MATCH(LARGE(($E$171:$E$270=AK$273)*1/ROW($A$171:$A$270),ROWS($A$274:$A359)),1/ROW($A$171:$A$270),0),COLUMNS($A$274:$A$274)),"")</f>
        <v/>
      </c>
      <c r="AL359" s="445" t="str">
        <f t="array" ref="AL359">IFERROR(INDEX($A$171:$F$270,MATCH(LARGE(($E$171:$E$270=AL$273)*1/ROW($A$171:$A$270),ROWS($A$274:$A359)),1/ROW($A$171:$A$270),0),COLUMNS($A$274:$A$274)),"")</f>
        <v/>
      </c>
      <c r="AM359" s="445" t="str">
        <f t="array" ref="AM359">IFERROR(INDEX($A$171:$F$270,MATCH(LARGE(($E$171:$E$270=AM$273)*1/ROW($A$171:$A$270),ROWS($A$274:$A359)),1/ROW($A$171:$A$270),0),COLUMNS($A$274:$A$274)),"")</f>
        <v/>
      </c>
      <c r="AN359" s="445" t="str">
        <f t="array" ref="AN359">IFERROR(INDEX($A$171:$F$270,MATCH(LARGE(($F$171:$F$270=AN$273)*1/ROW($A$171:$A$270),ROWS($A$274:$A359)),1/ROW($A$171:$A$270),0),COLUMNS($A$274:$A$274)),"")</f>
        <v/>
      </c>
      <c r="AO359" s="445" t="str">
        <f t="array" ref="AO359">IFERROR(INDEX($A$171:$F$270,MATCH(LARGE(($F$171:$F$270=AO$273)*1/ROW($A$171:$A$270),ROWS($A$274:$A359)),1/ROW($A$171:$A$270),0),COLUMNS($A$274:$A$274)),"")</f>
        <v/>
      </c>
      <c r="AP359" s="445" t="str">
        <f t="array" ref="AP359">IFERROR(INDEX($A$171:$F$270,MATCH(LARGE(($F$171:$F$270=AP$273)*1/ROW($A$171:$A$270),ROWS($A$274:$A359)),1/ROW($A$171:$A$270),0),COLUMNS($A$274:$A$274)),"")</f>
        <v/>
      </c>
      <c r="AQ359" s="445" t="str">
        <f t="array" ref="AQ359">IFERROR(INDEX($A$171:$F$270,MATCH(LARGE(($F$171:$F$270=AQ$273)*1/ROW($A$171:$A$270),ROWS($A$274:$A359)),1/ROW($A$171:$A$270),0),COLUMNS($A$274:$A$274)),"")</f>
        <v/>
      </c>
      <c r="AR359" s="445" t="str">
        <f t="array" ref="AR359">IFERROR(INDEX($A$171:$B$270,MATCH(LARGE(($B$171:$B$270=AR$273)*1/ROW($A$171:$A$270),ROWS($A$274:$A359)),1/ROW($A$171:$A$270),0),COLUMNS($A$274:$A$274)),"")</f>
        <v/>
      </c>
      <c r="AS359" s="445" t="str">
        <f t="shared" si="97"/>
        <v/>
      </c>
      <c r="AT359" s="445" t="str">
        <f t="shared" si="98"/>
        <v/>
      </c>
      <c r="AU359" s="445" t="str">
        <f t="shared" si="99"/>
        <v/>
      </c>
      <c r="BE359" s="435"/>
      <c r="BK359" s="50"/>
      <c r="BM359" s="118"/>
      <c r="EE359" s="435"/>
    </row>
    <row r="360" spans="1:135" hidden="1">
      <c r="A360" s="445" t="str">
        <f t="array" ref="A360">IFERROR(INDEX($A$171:$B$270,MATCH(LARGE(($B$171:$B$270=A$273)*1/ROW($A$171:$A$270),ROWS($A$274:$A360)),1/ROW($A$171:$A$270),0),COLUMNS($A$274:$A$274)),"")</f>
        <v/>
      </c>
      <c r="B360" s="445" t="str">
        <f t="array" ref="B360">IFERROR(INDEX($A$171:$B$270,MATCH(LARGE(($B$171:$B$270=B$273)*1/ROW($A$171:$A$270),ROWS($A$274:$A360)),1/ROW($A$171:$A$270),0),COLUMNS($A$274:$A$274)),"")</f>
        <v/>
      </c>
      <c r="C360" s="444" t="str">
        <f t="array" ref="C360">IFERROR(INDEX($A$171:$B$270,MATCH(LARGE(($B$171:$B$270=C$273)*1/ROW($A$171:$A$270),ROWS($A$274:$A360)),1/ROW($A$171:$A$270),0),COLUMNS($A$274:$A$274)),"")</f>
        <v/>
      </c>
      <c r="D360" s="445" t="str">
        <f t="array" ref="D360">IFERROR(INDEX($A$171:$B$270,MATCH(LARGE(($B$171:$B$270=D$273)*1/ROW($A$171:$A$270),ROWS($A$274:$A360)),1/ROW($A$171:$A$270),0),COLUMNS($A$274:$A$274)),"")</f>
        <v/>
      </c>
      <c r="E360" s="445" t="str">
        <f t="array" ref="E360">IFERROR(INDEX($A$171:$B$270,MATCH(LARGE(($B$171:$B$270=E$273)*1/ROW($A$171:$A$270),ROWS($A$274:$A360)),1/ROW($A$171:$A$270),0),COLUMNS($A$274:$A$274)),"")</f>
        <v/>
      </c>
      <c r="F360" s="445" t="str">
        <f t="array" ref="F360">IFERROR(INDEX($A$171:$B$270,MATCH(LARGE(($B$171:$B$270=F$273)*1/ROW($A$171:$A$270),ROWS($A$274:$A360)),1/ROW($A$171:$A$270),0),COLUMNS($A$274:$A$274)),"")</f>
        <v/>
      </c>
      <c r="G360" s="445" t="str">
        <f t="array" ref="G360">IFERROR(INDEX($A$171:$B$270,MATCH(LARGE(($B$171:$B$270=G$273)*1/ROW($A$171:$A$270),ROWS($A$274:$A360)),1/ROW($A$171:$A$270),0),COLUMNS($A$274:$A$274)),"")</f>
        <v/>
      </c>
      <c r="H360" s="445" t="str">
        <f t="array" ref="H360">IFERROR(INDEX($A$171:$B$270,MATCH(LARGE(($B$171:$B$270=H$273)*1/ROW($A$171:$A$270),ROWS($A$274:$A360)),1/ROW($A$171:$A$270),0),COLUMNS($A$274:$A$274)),"")</f>
        <v/>
      </c>
      <c r="I360" s="445" t="str">
        <f t="array" ref="I360">IFERROR(INDEX($A$171:$B$270,MATCH(LARGE(($B$171:$B$270=I$273)*1/ROW($A$171:$A$270),ROWS($A$274:$A360)),1/ROW($A$171:$A$270),0),COLUMNS($A$274:$A$274)),"")</f>
        <v/>
      </c>
      <c r="J360" s="445" t="str">
        <f t="array" ref="J360">IFERROR(INDEX($A$171:$B$270,MATCH(LARGE(($B$171:$B$270=J$273)*1/ROW($A$171:$A$270),ROWS($A$274:$A360)),1/ROW($A$171:$A$270),0),COLUMNS($A$274:$A$274)),"")</f>
        <v/>
      </c>
      <c r="K360" s="445" t="str">
        <f t="array" ref="K360">IFERROR(INDEX($A$171:$B$270,MATCH(LARGE(($B$171:$B$270=K$273)*1/ROW($A$171:$A$270),ROWS($A$274:$A360)),1/ROW($A$171:$A$270),0),COLUMNS($A$274:$A$274)),"")</f>
        <v/>
      </c>
      <c r="L360" s="445" t="str">
        <f t="array" ref="L360">IFERROR(INDEX($A$171:$B$270,MATCH(LARGE(($B$171:$B$270=L$273)*1/ROW($A$171:$A$270),ROWS($A$274:$A360)),1/ROW($A$171:$A$270),0),COLUMNS($A$274:$A$274)),"")</f>
        <v/>
      </c>
      <c r="M360" s="445" t="str">
        <f t="array" ref="M360">IFERROR(INDEX($A$171:$B$270,MATCH(LARGE(($B$171:$B$270=M$273)*1/ROW($A$171:$A$270),ROWS($A$274:$A360)),1/ROW($A$171:$A$270),0),COLUMNS($A$274:$A$274)),"")</f>
        <v/>
      </c>
      <c r="N360" s="445" t="str">
        <f t="array" ref="N360">IFERROR(INDEX($A$171:$B$270,MATCH(LARGE(($B$171:$B$270=N$273)*1/ROW($A$171:$A$270),ROWS($A$274:$A360)),1/ROW($A$171:$A$270),0),COLUMNS($A$274:$A$274)),"")</f>
        <v/>
      </c>
      <c r="O360" s="445" t="str">
        <f t="array" ref="O360">IFERROR(INDEX($A$171:$B$270,MATCH(LARGE(($B$171:$B$270=O$273)*1/ROW($A$171:$A$270),ROWS($A$274:$A360)),1/ROW($A$171:$A$270),0),COLUMNS($A$274:$A$274)),"")</f>
        <v/>
      </c>
      <c r="P360" s="445" t="str">
        <f t="array" ref="P360">IFERROR(INDEX($A$171:$B$270,MATCH(LARGE(($B$171:$B$270=P$273)*1/ROW($A$171:$A$270),ROWS($A$274:$A360)),1/ROW($A$171:$A$270),0),COLUMNS($A$274:$A$274)),"")</f>
        <v/>
      </c>
      <c r="Q360" s="445" t="str">
        <f t="array" ref="Q360">IFERROR(INDEX($A$171:$B$270,MATCH(LARGE(($B$171:$B$270=Q$273)*1/ROW($A$171:$A$270),ROWS($A$274:$A360)),1/ROW($A$171:$A$270),0),COLUMNS($A$274:$A$274)),"")</f>
        <v/>
      </c>
      <c r="R360" s="445" t="str">
        <f t="array" ref="R360">IFERROR(INDEX($A$171:$B$270,MATCH(LARGE(($B$171:$B$270=R$273)*1/ROW($A$171:$A$270),ROWS($A$274:$A360)),1/ROW($A$171:$A$270),0),COLUMNS($A$274:$A$274)),"")</f>
        <v/>
      </c>
      <c r="S360" s="445" t="str">
        <f t="array" ref="S360">IFERROR(INDEX($A$171:$B$270,MATCH(LARGE(($B$171:$B$270=S$273)*1/ROW($A$171:$A$270),ROWS($A$274:$A360)),1/ROW($A$171:$A$270),0),COLUMNS($A$274:$A$274)),"")</f>
        <v/>
      </c>
      <c r="T360" s="445" t="str">
        <f t="array" ref="T360">IFERROR(INDEX($A$171:$B$270,MATCH(LARGE(($B$171:$B$270=T$273)*1/ROW($A$171:$A$270),ROWS($A$274:$A360)),1/ROW($A$171:$A$270),0),COLUMNS($A$274:$A$274)),"")</f>
        <v/>
      </c>
      <c r="U360" s="445" t="str">
        <f t="array" ref="U360">IFERROR(INDEX($A$171:$B$270,MATCH(LARGE(($B$171:$B$270=U$273)*1/ROW($A$171:$A$270),ROWS($A$274:$A360)),1/ROW($A$171:$A$270),0),COLUMNS($A$274:$A$274)),"")</f>
        <v/>
      </c>
      <c r="V360" s="453" t="str">
        <f t="array" ref="V360">IFERROR(INDEX($A$171:$B$270,MATCH(LARGE(($B$171:$B$270=V$273)*1/ROW($A$171:$A$270),ROWS($A$274:$A360)),1/ROW($A$171:$A$270),0),COLUMNS($A$274:$A$274)),"")</f>
        <v/>
      </c>
      <c r="W360" s="445" t="str">
        <f t="array" ref="W360">IFERROR(INDEX($A$171:$B$270,MATCH(LARGE(($B$171:$B$270=W$273)*1/ROW($A$171:$A$270),ROWS($A$274:$A360)),1/ROW($A$171:$A$270),0),COLUMNS($A$274:$A$274)),"")</f>
        <v/>
      </c>
      <c r="X360" s="445" t="str">
        <f t="array" ref="X360">IFERROR(INDEX($A$171:$B$270,MATCH(LARGE(($B$171:$B$270=X$273)*1/ROW($A$171:$A$270),ROWS($A$274:$A360)),1/ROW($A$171:$A$270),0),COLUMNS($A$274:$A$274)),"")</f>
        <v/>
      </c>
      <c r="Y360" s="445" t="str">
        <f t="array" ref="Y360">IFERROR(INDEX($A$171:$B$270,MATCH(LARGE(($B$171:$B$270=Y$273)*1/ROW($A$171:$A$270),ROWS($A$274:$A360)),1/ROW($A$171:$A$270),0),COLUMNS($A$274:$A$274)),"")</f>
        <v/>
      </c>
      <c r="Z360" s="445" t="str">
        <f t="array" ref="Z360">IFERROR(INDEX($A$171:$B$270,MATCH(LARGE(($B$171:$B$270=Z$273)*1/ROW($A$171:$A$270),ROWS($A$274:$A360)),1/ROW($A$171:$A$270),0),COLUMNS($A$274:$A$274)),"")</f>
        <v/>
      </c>
      <c r="AA360" s="445" t="str">
        <f t="array" ref="AA360">IFERROR(INDEX($A$171:$B$270,MATCH(LARGE(($B$171:$B$270=AA$273)*1/ROW($A$171:$A$270),ROWS($A$274:$A360)),1/ROW($A$171:$A$270),0),COLUMNS($A$274:$A$274)),"")</f>
        <v/>
      </c>
      <c r="AB360" s="445" t="str">
        <f t="array" ref="AB360">IFERROR(INDEX($A$171:$B$270,MATCH(LARGE(($B$171:$B$270=AB$273)*1/ROW($A$171:$A$270),ROWS($A$274:$A360)),1/ROW($A$171:$A$270),0),COLUMNS($A$274:$A$274)),"")</f>
        <v/>
      </c>
      <c r="AC360" s="445" t="str">
        <f t="array" ref="AC360">IFERROR(INDEX($A$171:$B$270,MATCH(LARGE(($B$171:$B$270=AC$273)*1/ROW($A$171:$A$270),ROWS($A$274:$A360)),1/ROW($A$171:$A$270),0),COLUMNS($A$274:$A$274)),"")</f>
        <v/>
      </c>
      <c r="AD360" s="445" t="str">
        <f t="array" ref="AD360">IFERROR(INDEX($A$171:$B$270,MATCH(LARGE(($B$171:$B$270=AD$273)*1/ROW($A$171:$A$270),ROWS($A$274:$A360)),1/ROW($A$171:$A$270),0),COLUMNS($A$274:$A$274)),"")</f>
        <v/>
      </c>
      <c r="AE360" s="445" t="str">
        <f t="array" ref="AE360">IFERROR(INDEX($A$171:$B$270,MATCH(LARGE(($B$171:$B$270=AE$273)*1/ROW($A$171:$A$270),ROWS($A$274:$A360)),1/ROW($A$171:$A$270),0),COLUMNS($A$274:$A$274)),"")</f>
        <v/>
      </c>
      <c r="AF360" s="445" t="str">
        <f t="array" ref="AF360">IFERROR(INDEX($A$171:$B$270,MATCH(LARGE(($B$171:$B$270=AF$273)*1/ROW($A$171:$A$270),ROWS($A$274:$A360)),1/ROW($A$171:$A$270),0),COLUMNS($A$274:$A$274)),"")</f>
        <v/>
      </c>
      <c r="AG360" s="454" t="str">
        <f t="array" ref="AG360">IFERROR(INDEX($A$171:$B$270,MATCH(LARGE(($B$171:$B$270=AG$273)*1/ROW($A$171:$A$270),ROWS($A$274:$A360)),1/ROW($A$171:$A$270),0),COLUMNS($A$274:$A$274)),"")</f>
        <v/>
      </c>
      <c r="AH360" s="445" t="str">
        <f t="array" ref="AH360">IFERROR(INDEX($A$171:$F$270,MATCH(LARGE(($D$171:$D$270=AH$273)*1/ROW($A$171:$A$270),ROWS($A$274:$A360)),1/ROW($A$171:$A$270),0),COLUMNS($A$274:$A$274)),"")</f>
        <v/>
      </c>
      <c r="AI360" s="445" t="str">
        <f t="array" ref="AI360">IFERROR(INDEX($A$171:$F$270,MATCH(LARGE(($D$171:$D$270=AI$273)*1/ROW($A$171:$A$270),ROWS($A$274:$A360)),1/ROW($A$171:$A$270),0),COLUMNS($A$274:$A$274)),"")</f>
        <v/>
      </c>
      <c r="AJ360" s="445" t="str">
        <f t="array" ref="AJ360">IFERROR(INDEX($A$171:$F$270,MATCH(LARGE(($D$171:$D$270=AJ$273)*1/ROW($A$171:$A$270),ROWS($A$274:$A360)),1/ROW($A$171:$A$270),0),COLUMNS($A$274:$A$274)),"")</f>
        <v/>
      </c>
      <c r="AK360" s="445" t="str">
        <f t="array" ref="AK360">IFERROR(INDEX($A$171:$F$270,MATCH(LARGE(($E$171:$E$270=AK$273)*1/ROW($A$171:$A$270),ROWS($A$274:$A360)),1/ROW($A$171:$A$270),0),COLUMNS($A$274:$A$274)),"")</f>
        <v/>
      </c>
      <c r="AL360" s="445" t="str">
        <f t="array" ref="AL360">IFERROR(INDEX($A$171:$F$270,MATCH(LARGE(($E$171:$E$270=AL$273)*1/ROW($A$171:$A$270),ROWS($A$274:$A360)),1/ROW($A$171:$A$270),0),COLUMNS($A$274:$A$274)),"")</f>
        <v/>
      </c>
      <c r="AM360" s="445" t="str">
        <f t="array" ref="AM360">IFERROR(INDEX($A$171:$F$270,MATCH(LARGE(($E$171:$E$270=AM$273)*1/ROW($A$171:$A$270),ROWS($A$274:$A360)),1/ROW($A$171:$A$270),0),COLUMNS($A$274:$A$274)),"")</f>
        <v/>
      </c>
      <c r="AN360" s="445" t="str">
        <f t="array" ref="AN360">IFERROR(INDEX($A$171:$F$270,MATCH(LARGE(($F$171:$F$270=AN$273)*1/ROW($A$171:$A$270),ROWS($A$274:$A360)),1/ROW($A$171:$A$270),0),COLUMNS($A$274:$A$274)),"")</f>
        <v/>
      </c>
      <c r="AO360" s="445" t="str">
        <f t="array" ref="AO360">IFERROR(INDEX($A$171:$F$270,MATCH(LARGE(($F$171:$F$270=AO$273)*1/ROW($A$171:$A$270),ROWS($A$274:$A360)),1/ROW($A$171:$A$270),0),COLUMNS($A$274:$A$274)),"")</f>
        <v/>
      </c>
      <c r="AP360" s="445" t="str">
        <f t="array" ref="AP360">IFERROR(INDEX($A$171:$F$270,MATCH(LARGE(($F$171:$F$270=AP$273)*1/ROW($A$171:$A$270),ROWS($A$274:$A360)),1/ROW($A$171:$A$270),0),COLUMNS($A$274:$A$274)),"")</f>
        <v/>
      </c>
      <c r="AQ360" s="445" t="str">
        <f t="array" ref="AQ360">IFERROR(INDEX($A$171:$F$270,MATCH(LARGE(($F$171:$F$270=AQ$273)*1/ROW($A$171:$A$270),ROWS($A$274:$A360)),1/ROW($A$171:$A$270),0),COLUMNS($A$274:$A$274)),"")</f>
        <v/>
      </c>
      <c r="AR360" s="445" t="str">
        <f t="array" ref="AR360">IFERROR(INDEX($A$171:$B$270,MATCH(LARGE(($B$171:$B$270=AR$273)*1/ROW($A$171:$A$270),ROWS($A$274:$A360)),1/ROW($A$171:$A$270),0),COLUMNS($A$274:$A$274)),"")</f>
        <v/>
      </c>
      <c r="AS360" s="445" t="str">
        <f t="shared" si="97"/>
        <v/>
      </c>
      <c r="AT360" s="445" t="str">
        <f t="shared" si="98"/>
        <v/>
      </c>
      <c r="AU360" s="445" t="str">
        <f t="shared" si="99"/>
        <v/>
      </c>
      <c r="BE360" s="435"/>
      <c r="BK360" s="50"/>
      <c r="BM360" s="118"/>
      <c r="EE360" s="435"/>
    </row>
    <row r="361" spans="1:135" hidden="1">
      <c r="A361" s="445" t="str">
        <f t="array" ref="A361">IFERROR(INDEX($A$171:$B$270,MATCH(LARGE(($B$171:$B$270=A$273)*1/ROW($A$171:$A$270),ROWS($A$274:$A361)),1/ROW($A$171:$A$270),0),COLUMNS($A$274:$A$274)),"")</f>
        <v/>
      </c>
      <c r="B361" s="445" t="str">
        <f t="array" ref="B361">IFERROR(INDEX($A$171:$B$270,MATCH(LARGE(($B$171:$B$270=B$273)*1/ROW($A$171:$A$270),ROWS($A$274:$A361)),1/ROW($A$171:$A$270),0),COLUMNS($A$274:$A$274)),"")</f>
        <v/>
      </c>
      <c r="C361" s="444" t="str">
        <f t="array" ref="C361">IFERROR(INDEX($A$171:$B$270,MATCH(LARGE(($B$171:$B$270=C$273)*1/ROW($A$171:$A$270),ROWS($A$274:$A361)),1/ROW($A$171:$A$270),0),COLUMNS($A$274:$A$274)),"")</f>
        <v/>
      </c>
      <c r="D361" s="445" t="str">
        <f t="array" ref="D361">IFERROR(INDEX($A$171:$B$270,MATCH(LARGE(($B$171:$B$270=D$273)*1/ROW($A$171:$A$270),ROWS($A$274:$A361)),1/ROW($A$171:$A$270),0),COLUMNS($A$274:$A$274)),"")</f>
        <v/>
      </c>
      <c r="E361" s="445" t="str">
        <f t="array" ref="E361">IFERROR(INDEX($A$171:$B$270,MATCH(LARGE(($B$171:$B$270=E$273)*1/ROW($A$171:$A$270),ROWS($A$274:$A361)),1/ROW($A$171:$A$270),0),COLUMNS($A$274:$A$274)),"")</f>
        <v/>
      </c>
      <c r="F361" s="445" t="str">
        <f t="array" ref="F361">IFERROR(INDEX($A$171:$B$270,MATCH(LARGE(($B$171:$B$270=F$273)*1/ROW($A$171:$A$270),ROWS($A$274:$A361)),1/ROW($A$171:$A$270),0),COLUMNS($A$274:$A$274)),"")</f>
        <v/>
      </c>
      <c r="G361" s="445" t="str">
        <f t="array" ref="G361">IFERROR(INDEX($A$171:$B$270,MATCH(LARGE(($B$171:$B$270=G$273)*1/ROW($A$171:$A$270),ROWS($A$274:$A361)),1/ROW($A$171:$A$270),0),COLUMNS($A$274:$A$274)),"")</f>
        <v/>
      </c>
      <c r="H361" s="445" t="str">
        <f t="array" ref="H361">IFERROR(INDEX($A$171:$B$270,MATCH(LARGE(($B$171:$B$270=H$273)*1/ROW($A$171:$A$270),ROWS($A$274:$A361)),1/ROW($A$171:$A$270),0),COLUMNS($A$274:$A$274)),"")</f>
        <v/>
      </c>
      <c r="I361" s="445" t="str">
        <f t="array" ref="I361">IFERROR(INDEX($A$171:$B$270,MATCH(LARGE(($B$171:$B$270=I$273)*1/ROW($A$171:$A$270),ROWS($A$274:$A361)),1/ROW($A$171:$A$270),0),COLUMNS($A$274:$A$274)),"")</f>
        <v/>
      </c>
      <c r="J361" s="445" t="str">
        <f t="array" ref="J361">IFERROR(INDEX($A$171:$B$270,MATCH(LARGE(($B$171:$B$270=J$273)*1/ROW($A$171:$A$270),ROWS($A$274:$A361)),1/ROW($A$171:$A$270),0),COLUMNS($A$274:$A$274)),"")</f>
        <v/>
      </c>
      <c r="K361" s="445" t="str">
        <f t="array" ref="K361">IFERROR(INDEX($A$171:$B$270,MATCH(LARGE(($B$171:$B$270=K$273)*1/ROW($A$171:$A$270),ROWS($A$274:$A361)),1/ROW($A$171:$A$270),0),COLUMNS($A$274:$A$274)),"")</f>
        <v/>
      </c>
      <c r="L361" s="445" t="str">
        <f t="array" ref="L361">IFERROR(INDEX($A$171:$B$270,MATCH(LARGE(($B$171:$B$270=L$273)*1/ROW($A$171:$A$270),ROWS($A$274:$A361)),1/ROW($A$171:$A$270),0),COLUMNS($A$274:$A$274)),"")</f>
        <v/>
      </c>
      <c r="M361" s="445" t="str">
        <f t="array" ref="M361">IFERROR(INDEX($A$171:$B$270,MATCH(LARGE(($B$171:$B$270=M$273)*1/ROW($A$171:$A$270),ROWS($A$274:$A361)),1/ROW($A$171:$A$270),0),COLUMNS($A$274:$A$274)),"")</f>
        <v/>
      </c>
      <c r="N361" s="445" t="str">
        <f t="array" ref="N361">IFERROR(INDEX($A$171:$B$270,MATCH(LARGE(($B$171:$B$270=N$273)*1/ROW($A$171:$A$270),ROWS($A$274:$A361)),1/ROW($A$171:$A$270),0),COLUMNS($A$274:$A$274)),"")</f>
        <v/>
      </c>
      <c r="O361" s="445" t="str">
        <f t="array" ref="O361">IFERROR(INDEX($A$171:$B$270,MATCH(LARGE(($B$171:$B$270=O$273)*1/ROW($A$171:$A$270),ROWS($A$274:$A361)),1/ROW($A$171:$A$270),0),COLUMNS($A$274:$A$274)),"")</f>
        <v/>
      </c>
      <c r="P361" s="445" t="str">
        <f t="array" ref="P361">IFERROR(INDEX($A$171:$B$270,MATCH(LARGE(($B$171:$B$270=P$273)*1/ROW($A$171:$A$270),ROWS($A$274:$A361)),1/ROW($A$171:$A$270),0),COLUMNS($A$274:$A$274)),"")</f>
        <v/>
      </c>
      <c r="Q361" s="445" t="str">
        <f t="array" ref="Q361">IFERROR(INDEX($A$171:$B$270,MATCH(LARGE(($B$171:$B$270=Q$273)*1/ROW($A$171:$A$270),ROWS($A$274:$A361)),1/ROW($A$171:$A$270),0),COLUMNS($A$274:$A$274)),"")</f>
        <v/>
      </c>
      <c r="R361" s="445" t="str">
        <f t="array" ref="R361">IFERROR(INDEX($A$171:$B$270,MATCH(LARGE(($B$171:$B$270=R$273)*1/ROW($A$171:$A$270),ROWS($A$274:$A361)),1/ROW($A$171:$A$270),0),COLUMNS($A$274:$A$274)),"")</f>
        <v/>
      </c>
      <c r="S361" s="445" t="str">
        <f t="array" ref="S361">IFERROR(INDEX($A$171:$B$270,MATCH(LARGE(($B$171:$B$270=S$273)*1/ROW($A$171:$A$270),ROWS($A$274:$A361)),1/ROW($A$171:$A$270),0),COLUMNS($A$274:$A$274)),"")</f>
        <v/>
      </c>
      <c r="T361" s="445" t="str">
        <f t="array" ref="T361">IFERROR(INDEX($A$171:$B$270,MATCH(LARGE(($B$171:$B$270=T$273)*1/ROW($A$171:$A$270),ROWS($A$274:$A361)),1/ROW($A$171:$A$270),0),COLUMNS($A$274:$A$274)),"")</f>
        <v/>
      </c>
      <c r="U361" s="445" t="str">
        <f t="array" ref="U361">IFERROR(INDEX($A$171:$B$270,MATCH(LARGE(($B$171:$B$270=U$273)*1/ROW($A$171:$A$270),ROWS($A$274:$A361)),1/ROW($A$171:$A$270),0),COLUMNS($A$274:$A$274)),"")</f>
        <v/>
      </c>
      <c r="V361" s="453" t="str">
        <f t="array" ref="V361">IFERROR(INDEX($A$171:$B$270,MATCH(LARGE(($B$171:$B$270=V$273)*1/ROW($A$171:$A$270),ROWS($A$274:$A361)),1/ROW($A$171:$A$270),0),COLUMNS($A$274:$A$274)),"")</f>
        <v/>
      </c>
      <c r="W361" s="445" t="str">
        <f t="array" ref="W361">IFERROR(INDEX($A$171:$B$270,MATCH(LARGE(($B$171:$B$270=W$273)*1/ROW($A$171:$A$270),ROWS($A$274:$A361)),1/ROW($A$171:$A$270),0),COLUMNS($A$274:$A$274)),"")</f>
        <v/>
      </c>
      <c r="X361" s="445" t="str">
        <f t="array" ref="X361">IFERROR(INDEX($A$171:$B$270,MATCH(LARGE(($B$171:$B$270=X$273)*1/ROW($A$171:$A$270),ROWS($A$274:$A361)),1/ROW($A$171:$A$270),0),COLUMNS($A$274:$A$274)),"")</f>
        <v/>
      </c>
      <c r="Y361" s="445" t="str">
        <f t="array" ref="Y361">IFERROR(INDEX($A$171:$B$270,MATCH(LARGE(($B$171:$B$270=Y$273)*1/ROW($A$171:$A$270),ROWS($A$274:$A361)),1/ROW($A$171:$A$270),0),COLUMNS($A$274:$A$274)),"")</f>
        <v/>
      </c>
      <c r="Z361" s="445" t="str">
        <f t="array" ref="Z361">IFERROR(INDEX($A$171:$B$270,MATCH(LARGE(($B$171:$B$270=Z$273)*1/ROW($A$171:$A$270),ROWS($A$274:$A361)),1/ROW($A$171:$A$270),0),COLUMNS($A$274:$A$274)),"")</f>
        <v/>
      </c>
      <c r="AA361" s="445" t="str">
        <f t="array" ref="AA361">IFERROR(INDEX($A$171:$B$270,MATCH(LARGE(($B$171:$B$270=AA$273)*1/ROW($A$171:$A$270),ROWS($A$274:$A361)),1/ROW($A$171:$A$270),0),COLUMNS($A$274:$A$274)),"")</f>
        <v/>
      </c>
      <c r="AB361" s="445" t="str">
        <f t="array" ref="AB361">IFERROR(INDEX($A$171:$B$270,MATCH(LARGE(($B$171:$B$270=AB$273)*1/ROW($A$171:$A$270),ROWS($A$274:$A361)),1/ROW($A$171:$A$270),0),COLUMNS($A$274:$A$274)),"")</f>
        <v/>
      </c>
      <c r="AC361" s="445" t="str">
        <f t="array" ref="AC361">IFERROR(INDEX($A$171:$B$270,MATCH(LARGE(($B$171:$B$270=AC$273)*1/ROW($A$171:$A$270),ROWS($A$274:$A361)),1/ROW($A$171:$A$270),0),COLUMNS($A$274:$A$274)),"")</f>
        <v/>
      </c>
      <c r="AD361" s="445" t="str">
        <f t="array" ref="AD361">IFERROR(INDEX($A$171:$B$270,MATCH(LARGE(($B$171:$B$270=AD$273)*1/ROW($A$171:$A$270),ROWS($A$274:$A361)),1/ROW($A$171:$A$270),0),COLUMNS($A$274:$A$274)),"")</f>
        <v/>
      </c>
      <c r="AE361" s="445" t="str">
        <f t="array" ref="AE361">IFERROR(INDEX($A$171:$B$270,MATCH(LARGE(($B$171:$B$270=AE$273)*1/ROW($A$171:$A$270),ROWS($A$274:$A361)),1/ROW($A$171:$A$270),0),COLUMNS($A$274:$A$274)),"")</f>
        <v/>
      </c>
      <c r="AF361" s="445" t="str">
        <f t="array" ref="AF361">IFERROR(INDEX($A$171:$B$270,MATCH(LARGE(($B$171:$B$270=AF$273)*1/ROW($A$171:$A$270),ROWS($A$274:$A361)),1/ROW($A$171:$A$270),0),COLUMNS($A$274:$A$274)),"")</f>
        <v/>
      </c>
      <c r="AG361" s="454" t="str">
        <f t="array" ref="AG361">IFERROR(INDEX($A$171:$B$270,MATCH(LARGE(($B$171:$B$270=AG$273)*1/ROW($A$171:$A$270),ROWS($A$274:$A361)),1/ROW($A$171:$A$270),0),COLUMNS($A$274:$A$274)),"")</f>
        <v/>
      </c>
      <c r="AH361" s="445" t="str">
        <f t="array" ref="AH361">IFERROR(INDEX($A$171:$F$270,MATCH(LARGE(($D$171:$D$270=AH$273)*1/ROW($A$171:$A$270),ROWS($A$274:$A361)),1/ROW($A$171:$A$270),0),COLUMNS($A$274:$A$274)),"")</f>
        <v/>
      </c>
      <c r="AI361" s="445" t="str">
        <f t="array" ref="AI361">IFERROR(INDEX($A$171:$F$270,MATCH(LARGE(($D$171:$D$270=AI$273)*1/ROW($A$171:$A$270),ROWS($A$274:$A361)),1/ROW($A$171:$A$270),0),COLUMNS($A$274:$A$274)),"")</f>
        <v/>
      </c>
      <c r="AJ361" s="445" t="str">
        <f t="array" ref="AJ361">IFERROR(INDEX($A$171:$F$270,MATCH(LARGE(($D$171:$D$270=AJ$273)*1/ROW($A$171:$A$270),ROWS($A$274:$A361)),1/ROW($A$171:$A$270),0),COLUMNS($A$274:$A$274)),"")</f>
        <v/>
      </c>
      <c r="AK361" s="445" t="str">
        <f t="array" ref="AK361">IFERROR(INDEX($A$171:$F$270,MATCH(LARGE(($E$171:$E$270=AK$273)*1/ROW($A$171:$A$270),ROWS($A$274:$A361)),1/ROW($A$171:$A$270),0),COLUMNS($A$274:$A$274)),"")</f>
        <v/>
      </c>
      <c r="AL361" s="445" t="str">
        <f t="array" ref="AL361">IFERROR(INDEX($A$171:$F$270,MATCH(LARGE(($E$171:$E$270=AL$273)*1/ROW($A$171:$A$270),ROWS($A$274:$A361)),1/ROW($A$171:$A$270),0),COLUMNS($A$274:$A$274)),"")</f>
        <v/>
      </c>
      <c r="AM361" s="445" t="str">
        <f t="array" ref="AM361">IFERROR(INDEX($A$171:$F$270,MATCH(LARGE(($E$171:$E$270=AM$273)*1/ROW($A$171:$A$270),ROWS($A$274:$A361)),1/ROW($A$171:$A$270),0),COLUMNS($A$274:$A$274)),"")</f>
        <v/>
      </c>
      <c r="AN361" s="445" t="str">
        <f t="array" ref="AN361">IFERROR(INDEX($A$171:$F$270,MATCH(LARGE(($F$171:$F$270=AN$273)*1/ROW($A$171:$A$270),ROWS($A$274:$A361)),1/ROW($A$171:$A$270),0),COLUMNS($A$274:$A$274)),"")</f>
        <v/>
      </c>
      <c r="AO361" s="445" t="str">
        <f t="array" ref="AO361">IFERROR(INDEX($A$171:$F$270,MATCH(LARGE(($F$171:$F$270=AO$273)*1/ROW($A$171:$A$270),ROWS($A$274:$A361)),1/ROW($A$171:$A$270),0),COLUMNS($A$274:$A$274)),"")</f>
        <v/>
      </c>
      <c r="AP361" s="445" t="str">
        <f t="array" ref="AP361">IFERROR(INDEX($A$171:$F$270,MATCH(LARGE(($F$171:$F$270=AP$273)*1/ROW($A$171:$A$270),ROWS($A$274:$A361)),1/ROW($A$171:$A$270),0),COLUMNS($A$274:$A$274)),"")</f>
        <v/>
      </c>
      <c r="AQ361" s="445" t="str">
        <f t="array" ref="AQ361">IFERROR(INDEX($A$171:$F$270,MATCH(LARGE(($F$171:$F$270=AQ$273)*1/ROW($A$171:$A$270),ROWS($A$274:$A361)),1/ROW($A$171:$A$270),0),COLUMNS($A$274:$A$274)),"")</f>
        <v/>
      </c>
      <c r="AR361" s="445" t="str">
        <f t="array" ref="AR361">IFERROR(INDEX($A$171:$B$270,MATCH(LARGE(($B$171:$B$270=AR$273)*1/ROW($A$171:$A$270),ROWS($A$274:$A361)),1/ROW($A$171:$A$270),0),COLUMNS($A$274:$A$274)),"")</f>
        <v/>
      </c>
      <c r="AS361" s="445" t="str">
        <f t="shared" si="97"/>
        <v/>
      </c>
      <c r="AT361" s="445" t="str">
        <f t="shared" si="98"/>
        <v/>
      </c>
      <c r="AU361" s="445" t="str">
        <f t="shared" si="99"/>
        <v/>
      </c>
      <c r="BE361" s="435"/>
      <c r="BK361" s="50"/>
      <c r="BM361" s="118"/>
      <c r="EE361" s="435"/>
    </row>
    <row r="362" spans="1:135" hidden="1">
      <c r="A362" s="445" t="str">
        <f t="array" ref="A362">IFERROR(INDEX($A$171:$B$270,MATCH(LARGE(($B$171:$B$270=A$273)*1/ROW($A$171:$A$270),ROWS($A$274:$A362)),1/ROW($A$171:$A$270),0),COLUMNS($A$274:$A$274)),"")</f>
        <v/>
      </c>
      <c r="B362" s="445" t="str">
        <f t="array" ref="B362">IFERROR(INDEX($A$171:$B$270,MATCH(LARGE(($B$171:$B$270=B$273)*1/ROW($A$171:$A$270),ROWS($A$274:$A362)),1/ROW($A$171:$A$270),0),COLUMNS($A$274:$A$274)),"")</f>
        <v/>
      </c>
      <c r="C362" s="444" t="str">
        <f t="array" ref="C362">IFERROR(INDEX($A$171:$B$270,MATCH(LARGE(($B$171:$B$270=C$273)*1/ROW($A$171:$A$270),ROWS($A$274:$A362)),1/ROW($A$171:$A$270),0),COLUMNS($A$274:$A$274)),"")</f>
        <v/>
      </c>
      <c r="D362" s="445" t="str">
        <f t="array" ref="D362">IFERROR(INDEX($A$171:$B$270,MATCH(LARGE(($B$171:$B$270=D$273)*1/ROW($A$171:$A$270),ROWS($A$274:$A362)),1/ROW($A$171:$A$270),0),COLUMNS($A$274:$A$274)),"")</f>
        <v/>
      </c>
      <c r="E362" s="445" t="str">
        <f t="array" ref="E362">IFERROR(INDEX($A$171:$B$270,MATCH(LARGE(($B$171:$B$270=E$273)*1/ROW($A$171:$A$270),ROWS($A$274:$A362)),1/ROW($A$171:$A$270),0),COLUMNS($A$274:$A$274)),"")</f>
        <v/>
      </c>
      <c r="F362" s="445" t="str">
        <f t="array" ref="F362">IFERROR(INDEX($A$171:$B$270,MATCH(LARGE(($B$171:$B$270=F$273)*1/ROW($A$171:$A$270),ROWS($A$274:$A362)),1/ROW($A$171:$A$270),0),COLUMNS($A$274:$A$274)),"")</f>
        <v/>
      </c>
      <c r="G362" s="445" t="str">
        <f t="array" ref="G362">IFERROR(INDEX($A$171:$B$270,MATCH(LARGE(($B$171:$B$270=G$273)*1/ROW($A$171:$A$270),ROWS($A$274:$A362)),1/ROW($A$171:$A$270),0),COLUMNS($A$274:$A$274)),"")</f>
        <v/>
      </c>
      <c r="H362" s="445" t="str">
        <f t="array" ref="H362">IFERROR(INDEX($A$171:$B$270,MATCH(LARGE(($B$171:$B$270=H$273)*1/ROW($A$171:$A$270),ROWS($A$274:$A362)),1/ROW($A$171:$A$270),0),COLUMNS($A$274:$A$274)),"")</f>
        <v/>
      </c>
      <c r="I362" s="445" t="str">
        <f t="array" ref="I362">IFERROR(INDEX($A$171:$B$270,MATCH(LARGE(($B$171:$B$270=I$273)*1/ROW($A$171:$A$270),ROWS($A$274:$A362)),1/ROW($A$171:$A$270),0),COLUMNS($A$274:$A$274)),"")</f>
        <v/>
      </c>
      <c r="J362" s="445" t="str">
        <f t="array" ref="J362">IFERROR(INDEX($A$171:$B$270,MATCH(LARGE(($B$171:$B$270=J$273)*1/ROW($A$171:$A$270),ROWS($A$274:$A362)),1/ROW($A$171:$A$270),0),COLUMNS($A$274:$A$274)),"")</f>
        <v/>
      </c>
      <c r="K362" s="445" t="str">
        <f t="array" ref="K362">IFERROR(INDEX($A$171:$B$270,MATCH(LARGE(($B$171:$B$270=K$273)*1/ROW($A$171:$A$270),ROWS($A$274:$A362)),1/ROW($A$171:$A$270),0),COLUMNS($A$274:$A$274)),"")</f>
        <v/>
      </c>
      <c r="L362" s="445" t="str">
        <f t="array" ref="L362">IFERROR(INDEX($A$171:$B$270,MATCH(LARGE(($B$171:$B$270=L$273)*1/ROW($A$171:$A$270),ROWS($A$274:$A362)),1/ROW($A$171:$A$270),0),COLUMNS($A$274:$A$274)),"")</f>
        <v/>
      </c>
      <c r="M362" s="445" t="str">
        <f t="array" ref="M362">IFERROR(INDEX($A$171:$B$270,MATCH(LARGE(($B$171:$B$270=M$273)*1/ROW($A$171:$A$270),ROWS($A$274:$A362)),1/ROW($A$171:$A$270),0),COLUMNS($A$274:$A$274)),"")</f>
        <v/>
      </c>
      <c r="N362" s="445" t="str">
        <f t="array" ref="N362">IFERROR(INDEX($A$171:$B$270,MATCH(LARGE(($B$171:$B$270=N$273)*1/ROW($A$171:$A$270),ROWS($A$274:$A362)),1/ROW($A$171:$A$270),0),COLUMNS($A$274:$A$274)),"")</f>
        <v/>
      </c>
      <c r="O362" s="445" t="str">
        <f t="array" ref="O362">IFERROR(INDEX($A$171:$B$270,MATCH(LARGE(($B$171:$B$270=O$273)*1/ROW($A$171:$A$270),ROWS($A$274:$A362)),1/ROW($A$171:$A$270),0),COLUMNS($A$274:$A$274)),"")</f>
        <v/>
      </c>
      <c r="P362" s="445" t="str">
        <f t="array" ref="P362">IFERROR(INDEX($A$171:$B$270,MATCH(LARGE(($B$171:$B$270=P$273)*1/ROW($A$171:$A$270),ROWS($A$274:$A362)),1/ROW($A$171:$A$270),0),COLUMNS($A$274:$A$274)),"")</f>
        <v/>
      </c>
      <c r="Q362" s="445" t="str">
        <f t="array" ref="Q362">IFERROR(INDEX($A$171:$B$270,MATCH(LARGE(($B$171:$B$270=Q$273)*1/ROW($A$171:$A$270),ROWS($A$274:$A362)),1/ROW($A$171:$A$270),0),COLUMNS($A$274:$A$274)),"")</f>
        <v/>
      </c>
      <c r="R362" s="445" t="str">
        <f t="array" ref="R362">IFERROR(INDEX($A$171:$B$270,MATCH(LARGE(($B$171:$B$270=R$273)*1/ROW($A$171:$A$270),ROWS($A$274:$A362)),1/ROW($A$171:$A$270),0),COLUMNS($A$274:$A$274)),"")</f>
        <v/>
      </c>
      <c r="S362" s="445" t="str">
        <f t="array" ref="S362">IFERROR(INDEX($A$171:$B$270,MATCH(LARGE(($B$171:$B$270=S$273)*1/ROW($A$171:$A$270),ROWS($A$274:$A362)),1/ROW($A$171:$A$270),0),COLUMNS($A$274:$A$274)),"")</f>
        <v/>
      </c>
      <c r="T362" s="445" t="str">
        <f t="array" ref="T362">IFERROR(INDEX($A$171:$B$270,MATCH(LARGE(($B$171:$B$270=T$273)*1/ROW($A$171:$A$270),ROWS($A$274:$A362)),1/ROW($A$171:$A$270),0),COLUMNS($A$274:$A$274)),"")</f>
        <v/>
      </c>
      <c r="U362" s="445" t="str">
        <f t="array" ref="U362">IFERROR(INDEX($A$171:$B$270,MATCH(LARGE(($B$171:$B$270=U$273)*1/ROW($A$171:$A$270),ROWS($A$274:$A362)),1/ROW($A$171:$A$270),0),COLUMNS($A$274:$A$274)),"")</f>
        <v/>
      </c>
      <c r="V362" s="453" t="str">
        <f t="array" ref="V362">IFERROR(INDEX($A$171:$B$270,MATCH(LARGE(($B$171:$B$270=V$273)*1/ROW($A$171:$A$270),ROWS($A$274:$A362)),1/ROW($A$171:$A$270),0),COLUMNS($A$274:$A$274)),"")</f>
        <v/>
      </c>
      <c r="W362" s="445" t="str">
        <f t="array" ref="W362">IFERROR(INDEX($A$171:$B$270,MATCH(LARGE(($B$171:$B$270=W$273)*1/ROW($A$171:$A$270),ROWS($A$274:$A362)),1/ROW($A$171:$A$270),0),COLUMNS($A$274:$A$274)),"")</f>
        <v/>
      </c>
      <c r="X362" s="445" t="str">
        <f t="array" ref="X362">IFERROR(INDEX($A$171:$B$270,MATCH(LARGE(($B$171:$B$270=X$273)*1/ROW($A$171:$A$270),ROWS($A$274:$A362)),1/ROW($A$171:$A$270),0),COLUMNS($A$274:$A$274)),"")</f>
        <v/>
      </c>
      <c r="Y362" s="445" t="str">
        <f t="array" ref="Y362">IFERROR(INDEX($A$171:$B$270,MATCH(LARGE(($B$171:$B$270=Y$273)*1/ROW($A$171:$A$270),ROWS($A$274:$A362)),1/ROW($A$171:$A$270),0),COLUMNS($A$274:$A$274)),"")</f>
        <v/>
      </c>
      <c r="Z362" s="445" t="str">
        <f t="array" ref="Z362">IFERROR(INDEX($A$171:$B$270,MATCH(LARGE(($B$171:$B$270=Z$273)*1/ROW($A$171:$A$270),ROWS($A$274:$A362)),1/ROW($A$171:$A$270),0),COLUMNS($A$274:$A$274)),"")</f>
        <v/>
      </c>
      <c r="AA362" s="445" t="str">
        <f t="array" ref="AA362">IFERROR(INDEX($A$171:$B$270,MATCH(LARGE(($B$171:$B$270=AA$273)*1/ROW($A$171:$A$270),ROWS($A$274:$A362)),1/ROW($A$171:$A$270),0),COLUMNS($A$274:$A$274)),"")</f>
        <v/>
      </c>
      <c r="AB362" s="445" t="str">
        <f t="array" ref="AB362">IFERROR(INDEX($A$171:$B$270,MATCH(LARGE(($B$171:$B$270=AB$273)*1/ROW($A$171:$A$270),ROWS($A$274:$A362)),1/ROW($A$171:$A$270),0),COLUMNS($A$274:$A$274)),"")</f>
        <v/>
      </c>
      <c r="AC362" s="445" t="str">
        <f t="array" ref="AC362">IFERROR(INDEX($A$171:$B$270,MATCH(LARGE(($B$171:$B$270=AC$273)*1/ROW($A$171:$A$270),ROWS($A$274:$A362)),1/ROW($A$171:$A$270),0),COLUMNS($A$274:$A$274)),"")</f>
        <v/>
      </c>
      <c r="AD362" s="445" t="str">
        <f t="array" ref="AD362">IFERROR(INDEX($A$171:$B$270,MATCH(LARGE(($B$171:$B$270=AD$273)*1/ROW($A$171:$A$270),ROWS($A$274:$A362)),1/ROW($A$171:$A$270),0),COLUMNS($A$274:$A$274)),"")</f>
        <v/>
      </c>
      <c r="AE362" s="445" t="str">
        <f t="array" ref="AE362">IFERROR(INDEX($A$171:$B$270,MATCH(LARGE(($B$171:$B$270=AE$273)*1/ROW($A$171:$A$270),ROWS($A$274:$A362)),1/ROW($A$171:$A$270),0),COLUMNS($A$274:$A$274)),"")</f>
        <v/>
      </c>
      <c r="AF362" s="445" t="str">
        <f t="array" ref="AF362">IFERROR(INDEX($A$171:$B$270,MATCH(LARGE(($B$171:$B$270=AF$273)*1/ROW($A$171:$A$270),ROWS($A$274:$A362)),1/ROW($A$171:$A$270),0),COLUMNS($A$274:$A$274)),"")</f>
        <v/>
      </c>
      <c r="AG362" s="454" t="str">
        <f t="array" ref="AG362">IFERROR(INDEX($A$171:$B$270,MATCH(LARGE(($B$171:$B$270=AG$273)*1/ROW($A$171:$A$270),ROWS($A$274:$A362)),1/ROW($A$171:$A$270),0),COLUMNS($A$274:$A$274)),"")</f>
        <v/>
      </c>
      <c r="AH362" s="445" t="str">
        <f t="array" ref="AH362">IFERROR(INDEX($A$171:$F$270,MATCH(LARGE(($D$171:$D$270=AH$273)*1/ROW($A$171:$A$270),ROWS($A$274:$A362)),1/ROW($A$171:$A$270),0),COLUMNS($A$274:$A$274)),"")</f>
        <v/>
      </c>
      <c r="AI362" s="445" t="str">
        <f t="array" ref="AI362">IFERROR(INDEX($A$171:$F$270,MATCH(LARGE(($D$171:$D$270=AI$273)*1/ROW($A$171:$A$270),ROWS($A$274:$A362)),1/ROW($A$171:$A$270),0),COLUMNS($A$274:$A$274)),"")</f>
        <v/>
      </c>
      <c r="AJ362" s="445" t="str">
        <f t="array" ref="AJ362">IFERROR(INDEX($A$171:$F$270,MATCH(LARGE(($D$171:$D$270=AJ$273)*1/ROW($A$171:$A$270),ROWS($A$274:$A362)),1/ROW($A$171:$A$270),0),COLUMNS($A$274:$A$274)),"")</f>
        <v/>
      </c>
      <c r="AK362" s="445" t="str">
        <f t="array" ref="AK362">IFERROR(INDEX($A$171:$F$270,MATCH(LARGE(($E$171:$E$270=AK$273)*1/ROW($A$171:$A$270),ROWS($A$274:$A362)),1/ROW($A$171:$A$270),0),COLUMNS($A$274:$A$274)),"")</f>
        <v/>
      </c>
      <c r="AL362" s="445" t="str">
        <f t="array" ref="AL362">IFERROR(INDEX($A$171:$F$270,MATCH(LARGE(($E$171:$E$270=AL$273)*1/ROW($A$171:$A$270),ROWS($A$274:$A362)),1/ROW($A$171:$A$270),0),COLUMNS($A$274:$A$274)),"")</f>
        <v/>
      </c>
      <c r="AM362" s="445" t="str">
        <f t="array" ref="AM362">IFERROR(INDEX($A$171:$F$270,MATCH(LARGE(($E$171:$E$270=AM$273)*1/ROW($A$171:$A$270),ROWS($A$274:$A362)),1/ROW($A$171:$A$270),0),COLUMNS($A$274:$A$274)),"")</f>
        <v/>
      </c>
      <c r="AN362" s="445" t="str">
        <f t="array" ref="AN362">IFERROR(INDEX($A$171:$F$270,MATCH(LARGE(($F$171:$F$270=AN$273)*1/ROW($A$171:$A$270),ROWS($A$274:$A362)),1/ROW($A$171:$A$270),0),COLUMNS($A$274:$A$274)),"")</f>
        <v/>
      </c>
      <c r="AO362" s="445" t="str">
        <f t="array" ref="AO362">IFERROR(INDEX($A$171:$F$270,MATCH(LARGE(($F$171:$F$270=AO$273)*1/ROW($A$171:$A$270),ROWS($A$274:$A362)),1/ROW($A$171:$A$270),0),COLUMNS($A$274:$A$274)),"")</f>
        <v/>
      </c>
      <c r="AP362" s="445" t="str">
        <f t="array" ref="AP362">IFERROR(INDEX($A$171:$F$270,MATCH(LARGE(($F$171:$F$270=AP$273)*1/ROW($A$171:$A$270),ROWS($A$274:$A362)),1/ROW($A$171:$A$270),0),COLUMNS($A$274:$A$274)),"")</f>
        <v/>
      </c>
      <c r="AQ362" s="445" t="str">
        <f t="array" ref="AQ362">IFERROR(INDEX($A$171:$F$270,MATCH(LARGE(($F$171:$F$270=AQ$273)*1/ROW($A$171:$A$270),ROWS($A$274:$A362)),1/ROW($A$171:$A$270),0),COLUMNS($A$274:$A$274)),"")</f>
        <v/>
      </c>
      <c r="AR362" s="445" t="str">
        <f t="array" ref="AR362">IFERROR(INDEX($A$171:$B$270,MATCH(LARGE(($B$171:$B$270=AR$273)*1/ROW($A$171:$A$270),ROWS($A$274:$A362)),1/ROW($A$171:$A$270),0),COLUMNS($A$274:$A$274)),"")</f>
        <v/>
      </c>
      <c r="AS362" s="445" t="str">
        <f t="shared" si="97"/>
        <v/>
      </c>
      <c r="AT362" s="445" t="str">
        <f t="shared" si="98"/>
        <v/>
      </c>
      <c r="AU362" s="445" t="str">
        <f t="shared" si="99"/>
        <v/>
      </c>
      <c r="BE362" s="435"/>
      <c r="BK362" s="50"/>
      <c r="BM362" s="118"/>
      <c r="EE362" s="435"/>
    </row>
    <row r="363" spans="1:135" hidden="1">
      <c r="A363" s="445" t="str">
        <f t="array" ref="A363">IFERROR(INDEX($A$171:$B$270,MATCH(LARGE(($B$171:$B$270=A$273)*1/ROW($A$171:$A$270),ROWS($A$274:$A363)),1/ROW($A$171:$A$270),0),COLUMNS($A$274:$A$274)),"")</f>
        <v/>
      </c>
      <c r="B363" s="445" t="str">
        <f t="array" ref="B363">IFERROR(INDEX($A$171:$B$270,MATCH(LARGE(($B$171:$B$270=B$273)*1/ROW($A$171:$A$270),ROWS($A$274:$A363)),1/ROW($A$171:$A$270),0),COLUMNS($A$274:$A$274)),"")</f>
        <v/>
      </c>
      <c r="C363" s="444" t="str">
        <f t="array" ref="C363">IFERROR(INDEX($A$171:$B$270,MATCH(LARGE(($B$171:$B$270=C$273)*1/ROW($A$171:$A$270),ROWS($A$274:$A363)),1/ROW($A$171:$A$270),0),COLUMNS($A$274:$A$274)),"")</f>
        <v/>
      </c>
      <c r="D363" s="445" t="str">
        <f t="array" ref="D363">IFERROR(INDEX($A$171:$B$270,MATCH(LARGE(($B$171:$B$270=D$273)*1/ROW($A$171:$A$270),ROWS($A$274:$A363)),1/ROW($A$171:$A$270),0),COLUMNS($A$274:$A$274)),"")</f>
        <v/>
      </c>
      <c r="E363" s="445" t="str">
        <f t="array" ref="E363">IFERROR(INDEX($A$171:$B$270,MATCH(LARGE(($B$171:$B$270=E$273)*1/ROW($A$171:$A$270),ROWS($A$274:$A363)),1/ROW($A$171:$A$270),0),COLUMNS($A$274:$A$274)),"")</f>
        <v/>
      </c>
      <c r="F363" s="445" t="str">
        <f t="array" ref="F363">IFERROR(INDEX($A$171:$B$270,MATCH(LARGE(($B$171:$B$270=F$273)*1/ROW($A$171:$A$270),ROWS($A$274:$A363)),1/ROW($A$171:$A$270),0),COLUMNS($A$274:$A$274)),"")</f>
        <v/>
      </c>
      <c r="G363" s="445" t="str">
        <f t="array" ref="G363">IFERROR(INDEX($A$171:$B$270,MATCH(LARGE(($B$171:$B$270=G$273)*1/ROW($A$171:$A$270),ROWS($A$274:$A363)),1/ROW($A$171:$A$270),0),COLUMNS($A$274:$A$274)),"")</f>
        <v/>
      </c>
      <c r="H363" s="445" t="str">
        <f t="array" ref="H363">IFERROR(INDEX($A$171:$B$270,MATCH(LARGE(($B$171:$B$270=H$273)*1/ROW($A$171:$A$270),ROWS($A$274:$A363)),1/ROW($A$171:$A$270),0),COLUMNS($A$274:$A$274)),"")</f>
        <v/>
      </c>
      <c r="I363" s="445" t="str">
        <f t="array" ref="I363">IFERROR(INDEX($A$171:$B$270,MATCH(LARGE(($B$171:$B$270=I$273)*1/ROW($A$171:$A$270),ROWS($A$274:$A363)),1/ROW($A$171:$A$270),0),COLUMNS($A$274:$A$274)),"")</f>
        <v/>
      </c>
      <c r="J363" s="445" t="str">
        <f t="array" ref="J363">IFERROR(INDEX($A$171:$B$270,MATCH(LARGE(($B$171:$B$270=J$273)*1/ROW($A$171:$A$270),ROWS($A$274:$A363)),1/ROW($A$171:$A$270),0),COLUMNS($A$274:$A$274)),"")</f>
        <v/>
      </c>
      <c r="K363" s="445" t="str">
        <f t="array" ref="K363">IFERROR(INDEX($A$171:$B$270,MATCH(LARGE(($B$171:$B$270=K$273)*1/ROW($A$171:$A$270),ROWS($A$274:$A363)),1/ROW($A$171:$A$270),0),COLUMNS($A$274:$A$274)),"")</f>
        <v/>
      </c>
      <c r="L363" s="445" t="str">
        <f t="array" ref="L363">IFERROR(INDEX($A$171:$B$270,MATCH(LARGE(($B$171:$B$270=L$273)*1/ROW($A$171:$A$270),ROWS($A$274:$A363)),1/ROW($A$171:$A$270),0),COLUMNS($A$274:$A$274)),"")</f>
        <v/>
      </c>
      <c r="M363" s="445" t="str">
        <f t="array" ref="M363">IFERROR(INDEX($A$171:$B$270,MATCH(LARGE(($B$171:$B$270=M$273)*1/ROW($A$171:$A$270),ROWS($A$274:$A363)),1/ROW($A$171:$A$270),0),COLUMNS($A$274:$A$274)),"")</f>
        <v/>
      </c>
      <c r="N363" s="445" t="str">
        <f t="array" ref="N363">IFERROR(INDEX($A$171:$B$270,MATCH(LARGE(($B$171:$B$270=N$273)*1/ROW($A$171:$A$270),ROWS($A$274:$A363)),1/ROW($A$171:$A$270),0),COLUMNS($A$274:$A$274)),"")</f>
        <v/>
      </c>
      <c r="O363" s="445" t="str">
        <f t="array" ref="O363">IFERROR(INDEX($A$171:$B$270,MATCH(LARGE(($B$171:$B$270=O$273)*1/ROW($A$171:$A$270),ROWS($A$274:$A363)),1/ROW($A$171:$A$270),0),COLUMNS($A$274:$A$274)),"")</f>
        <v/>
      </c>
      <c r="P363" s="445" t="str">
        <f t="array" ref="P363">IFERROR(INDEX($A$171:$B$270,MATCH(LARGE(($B$171:$B$270=P$273)*1/ROW($A$171:$A$270),ROWS($A$274:$A363)),1/ROW($A$171:$A$270),0),COLUMNS($A$274:$A$274)),"")</f>
        <v/>
      </c>
      <c r="Q363" s="445" t="str">
        <f t="array" ref="Q363">IFERROR(INDEX($A$171:$B$270,MATCH(LARGE(($B$171:$B$270=Q$273)*1/ROW($A$171:$A$270),ROWS($A$274:$A363)),1/ROW($A$171:$A$270),0),COLUMNS($A$274:$A$274)),"")</f>
        <v/>
      </c>
      <c r="R363" s="445" t="str">
        <f t="array" ref="R363">IFERROR(INDEX($A$171:$B$270,MATCH(LARGE(($B$171:$B$270=R$273)*1/ROW($A$171:$A$270),ROWS($A$274:$A363)),1/ROW($A$171:$A$270),0),COLUMNS($A$274:$A$274)),"")</f>
        <v/>
      </c>
      <c r="S363" s="445" t="str">
        <f t="array" ref="S363">IFERROR(INDEX($A$171:$B$270,MATCH(LARGE(($B$171:$B$270=S$273)*1/ROW($A$171:$A$270),ROWS($A$274:$A363)),1/ROW($A$171:$A$270),0),COLUMNS($A$274:$A$274)),"")</f>
        <v/>
      </c>
      <c r="T363" s="445" t="str">
        <f t="array" ref="T363">IFERROR(INDEX($A$171:$B$270,MATCH(LARGE(($B$171:$B$270=T$273)*1/ROW($A$171:$A$270),ROWS($A$274:$A363)),1/ROW($A$171:$A$270),0),COLUMNS($A$274:$A$274)),"")</f>
        <v/>
      </c>
      <c r="U363" s="445" t="str">
        <f t="array" ref="U363">IFERROR(INDEX($A$171:$B$270,MATCH(LARGE(($B$171:$B$270=U$273)*1/ROW($A$171:$A$270),ROWS($A$274:$A363)),1/ROW($A$171:$A$270),0),COLUMNS($A$274:$A$274)),"")</f>
        <v/>
      </c>
      <c r="V363" s="453" t="str">
        <f t="array" ref="V363">IFERROR(INDEX($A$171:$B$270,MATCH(LARGE(($B$171:$B$270=V$273)*1/ROW($A$171:$A$270),ROWS($A$274:$A363)),1/ROW($A$171:$A$270),0),COLUMNS($A$274:$A$274)),"")</f>
        <v/>
      </c>
      <c r="W363" s="445" t="str">
        <f t="array" ref="W363">IFERROR(INDEX($A$171:$B$270,MATCH(LARGE(($B$171:$B$270=W$273)*1/ROW($A$171:$A$270),ROWS($A$274:$A363)),1/ROW($A$171:$A$270),0),COLUMNS($A$274:$A$274)),"")</f>
        <v/>
      </c>
      <c r="X363" s="445" t="str">
        <f t="array" ref="X363">IFERROR(INDEX($A$171:$B$270,MATCH(LARGE(($B$171:$B$270=X$273)*1/ROW($A$171:$A$270),ROWS($A$274:$A363)),1/ROW($A$171:$A$270),0),COLUMNS($A$274:$A$274)),"")</f>
        <v/>
      </c>
      <c r="Y363" s="445" t="str">
        <f t="array" ref="Y363">IFERROR(INDEX($A$171:$B$270,MATCH(LARGE(($B$171:$B$270=Y$273)*1/ROW($A$171:$A$270),ROWS($A$274:$A363)),1/ROW($A$171:$A$270),0),COLUMNS($A$274:$A$274)),"")</f>
        <v/>
      </c>
      <c r="Z363" s="445" t="str">
        <f t="array" ref="Z363">IFERROR(INDEX($A$171:$B$270,MATCH(LARGE(($B$171:$B$270=Z$273)*1/ROW($A$171:$A$270),ROWS($A$274:$A363)),1/ROW($A$171:$A$270),0),COLUMNS($A$274:$A$274)),"")</f>
        <v/>
      </c>
      <c r="AA363" s="445" t="str">
        <f t="array" ref="AA363">IFERROR(INDEX($A$171:$B$270,MATCH(LARGE(($B$171:$B$270=AA$273)*1/ROW($A$171:$A$270),ROWS($A$274:$A363)),1/ROW($A$171:$A$270),0),COLUMNS($A$274:$A$274)),"")</f>
        <v/>
      </c>
      <c r="AB363" s="445" t="str">
        <f t="array" ref="AB363">IFERROR(INDEX($A$171:$B$270,MATCH(LARGE(($B$171:$B$270=AB$273)*1/ROW($A$171:$A$270),ROWS($A$274:$A363)),1/ROW($A$171:$A$270),0),COLUMNS($A$274:$A$274)),"")</f>
        <v/>
      </c>
      <c r="AC363" s="445" t="str">
        <f t="array" ref="AC363">IFERROR(INDEX($A$171:$B$270,MATCH(LARGE(($B$171:$B$270=AC$273)*1/ROW($A$171:$A$270),ROWS($A$274:$A363)),1/ROW($A$171:$A$270),0),COLUMNS($A$274:$A$274)),"")</f>
        <v/>
      </c>
      <c r="AD363" s="445" t="str">
        <f t="array" ref="AD363">IFERROR(INDEX($A$171:$B$270,MATCH(LARGE(($B$171:$B$270=AD$273)*1/ROW($A$171:$A$270),ROWS($A$274:$A363)),1/ROW($A$171:$A$270),0),COLUMNS($A$274:$A$274)),"")</f>
        <v/>
      </c>
      <c r="AE363" s="445" t="str">
        <f t="array" ref="AE363">IFERROR(INDEX($A$171:$B$270,MATCH(LARGE(($B$171:$B$270=AE$273)*1/ROW($A$171:$A$270),ROWS($A$274:$A363)),1/ROW($A$171:$A$270),0),COLUMNS($A$274:$A$274)),"")</f>
        <v/>
      </c>
      <c r="AF363" s="445" t="str">
        <f t="array" ref="AF363">IFERROR(INDEX($A$171:$B$270,MATCH(LARGE(($B$171:$B$270=AF$273)*1/ROW($A$171:$A$270),ROWS($A$274:$A363)),1/ROW($A$171:$A$270),0),COLUMNS($A$274:$A$274)),"")</f>
        <v/>
      </c>
      <c r="AG363" s="454" t="str">
        <f t="array" ref="AG363">IFERROR(INDEX($A$171:$B$270,MATCH(LARGE(($B$171:$B$270=AG$273)*1/ROW($A$171:$A$270),ROWS($A$274:$A363)),1/ROW($A$171:$A$270),0),COLUMNS($A$274:$A$274)),"")</f>
        <v/>
      </c>
      <c r="AH363" s="445" t="str">
        <f t="array" ref="AH363">IFERROR(INDEX($A$171:$F$270,MATCH(LARGE(($D$171:$D$270=AH$273)*1/ROW($A$171:$A$270),ROWS($A$274:$A363)),1/ROW($A$171:$A$270),0),COLUMNS($A$274:$A$274)),"")</f>
        <v/>
      </c>
      <c r="AI363" s="445" t="str">
        <f t="array" ref="AI363">IFERROR(INDEX($A$171:$F$270,MATCH(LARGE(($D$171:$D$270=AI$273)*1/ROW($A$171:$A$270),ROWS($A$274:$A363)),1/ROW($A$171:$A$270),0),COLUMNS($A$274:$A$274)),"")</f>
        <v/>
      </c>
      <c r="AJ363" s="445" t="str">
        <f t="array" ref="AJ363">IFERROR(INDEX($A$171:$F$270,MATCH(LARGE(($D$171:$D$270=AJ$273)*1/ROW($A$171:$A$270),ROWS($A$274:$A363)),1/ROW($A$171:$A$270),0),COLUMNS($A$274:$A$274)),"")</f>
        <v/>
      </c>
      <c r="AK363" s="445" t="str">
        <f t="array" ref="AK363">IFERROR(INDEX($A$171:$F$270,MATCH(LARGE(($E$171:$E$270=AK$273)*1/ROW($A$171:$A$270),ROWS($A$274:$A363)),1/ROW($A$171:$A$270),0),COLUMNS($A$274:$A$274)),"")</f>
        <v/>
      </c>
      <c r="AL363" s="445" t="str">
        <f t="array" ref="AL363">IFERROR(INDEX($A$171:$F$270,MATCH(LARGE(($E$171:$E$270=AL$273)*1/ROW($A$171:$A$270),ROWS($A$274:$A363)),1/ROW($A$171:$A$270),0),COLUMNS($A$274:$A$274)),"")</f>
        <v/>
      </c>
      <c r="AM363" s="445" t="str">
        <f t="array" ref="AM363">IFERROR(INDEX($A$171:$F$270,MATCH(LARGE(($E$171:$E$270=AM$273)*1/ROW($A$171:$A$270),ROWS($A$274:$A363)),1/ROW($A$171:$A$270),0),COLUMNS($A$274:$A$274)),"")</f>
        <v/>
      </c>
      <c r="AN363" s="445" t="str">
        <f t="array" ref="AN363">IFERROR(INDEX($A$171:$F$270,MATCH(LARGE(($F$171:$F$270=AN$273)*1/ROW($A$171:$A$270),ROWS($A$274:$A363)),1/ROW($A$171:$A$270),0),COLUMNS($A$274:$A$274)),"")</f>
        <v/>
      </c>
      <c r="AO363" s="445" t="str">
        <f t="array" ref="AO363">IFERROR(INDEX($A$171:$F$270,MATCH(LARGE(($F$171:$F$270=AO$273)*1/ROW($A$171:$A$270),ROWS($A$274:$A363)),1/ROW($A$171:$A$270),0),COLUMNS($A$274:$A$274)),"")</f>
        <v/>
      </c>
      <c r="AP363" s="445" t="str">
        <f t="array" ref="AP363">IFERROR(INDEX($A$171:$F$270,MATCH(LARGE(($F$171:$F$270=AP$273)*1/ROW($A$171:$A$270),ROWS($A$274:$A363)),1/ROW($A$171:$A$270),0),COLUMNS($A$274:$A$274)),"")</f>
        <v/>
      </c>
      <c r="AQ363" s="445" t="str">
        <f t="array" ref="AQ363">IFERROR(INDEX($A$171:$F$270,MATCH(LARGE(($F$171:$F$270=AQ$273)*1/ROW($A$171:$A$270),ROWS($A$274:$A363)),1/ROW($A$171:$A$270),0),COLUMNS($A$274:$A$274)),"")</f>
        <v/>
      </c>
      <c r="AR363" s="445" t="str">
        <f t="array" ref="AR363">IFERROR(INDEX($A$171:$B$270,MATCH(LARGE(($B$171:$B$270=AR$273)*1/ROW($A$171:$A$270),ROWS($A$274:$A363)),1/ROW($A$171:$A$270),0),COLUMNS($A$274:$A$274)),"")</f>
        <v/>
      </c>
      <c r="AS363" s="445" t="str">
        <f t="shared" si="97"/>
        <v/>
      </c>
      <c r="AT363" s="445" t="str">
        <f t="shared" si="98"/>
        <v/>
      </c>
      <c r="AU363" s="445" t="str">
        <f t="shared" si="99"/>
        <v/>
      </c>
      <c r="BE363" s="435"/>
      <c r="BK363" s="50"/>
      <c r="BM363" s="118"/>
      <c r="EE363" s="435"/>
    </row>
    <row r="364" spans="1:135" hidden="1">
      <c r="A364" s="445" t="str">
        <f t="array" ref="A364">IFERROR(INDEX($A$171:$B$270,MATCH(LARGE(($B$171:$B$270=A$273)*1/ROW($A$171:$A$270),ROWS($A$274:$A364)),1/ROW($A$171:$A$270),0),COLUMNS($A$274:$A$274)),"")</f>
        <v/>
      </c>
      <c r="B364" s="445" t="str">
        <f t="array" ref="B364">IFERROR(INDEX($A$171:$B$270,MATCH(LARGE(($B$171:$B$270=B$273)*1/ROW($A$171:$A$270),ROWS($A$274:$A364)),1/ROW($A$171:$A$270),0),COLUMNS($A$274:$A$274)),"")</f>
        <v/>
      </c>
      <c r="C364" s="444" t="str">
        <f t="array" ref="C364">IFERROR(INDEX($A$171:$B$270,MATCH(LARGE(($B$171:$B$270=C$273)*1/ROW($A$171:$A$270),ROWS($A$274:$A364)),1/ROW($A$171:$A$270),0),COLUMNS($A$274:$A$274)),"")</f>
        <v/>
      </c>
      <c r="D364" s="445" t="str">
        <f t="array" ref="D364">IFERROR(INDEX($A$171:$B$270,MATCH(LARGE(($B$171:$B$270=D$273)*1/ROW($A$171:$A$270),ROWS($A$274:$A364)),1/ROW($A$171:$A$270),0),COLUMNS($A$274:$A$274)),"")</f>
        <v/>
      </c>
      <c r="E364" s="445" t="str">
        <f t="array" ref="E364">IFERROR(INDEX($A$171:$B$270,MATCH(LARGE(($B$171:$B$270=E$273)*1/ROW($A$171:$A$270),ROWS($A$274:$A364)),1/ROW($A$171:$A$270),0),COLUMNS($A$274:$A$274)),"")</f>
        <v/>
      </c>
      <c r="F364" s="445" t="str">
        <f t="array" ref="F364">IFERROR(INDEX($A$171:$B$270,MATCH(LARGE(($B$171:$B$270=F$273)*1/ROW($A$171:$A$270),ROWS($A$274:$A364)),1/ROW($A$171:$A$270),0),COLUMNS($A$274:$A$274)),"")</f>
        <v/>
      </c>
      <c r="G364" s="445" t="str">
        <f t="array" ref="G364">IFERROR(INDEX($A$171:$B$270,MATCH(LARGE(($B$171:$B$270=G$273)*1/ROW($A$171:$A$270),ROWS($A$274:$A364)),1/ROW($A$171:$A$270),0),COLUMNS($A$274:$A$274)),"")</f>
        <v/>
      </c>
      <c r="H364" s="445" t="str">
        <f t="array" ref="H364">IFERROR(INDEX($A$171:$B$270,MATCH(LARGE(($B$171:$B$270=H$273)*1/ROW($A$171:$A$270),ROWS($A$274:$A364)),1/ROW($A$171:$A$270),0),COLUMNS($A$274:$A$274)),"")</f>
        <v/>
      </c>
      <c r="I364" s="445" t="str">
        <f t="array" ref="I364">IFERROR(INDEX($A$171:$B$270,MATCH(LARGE(($B$171:$B$270=I$273)*1/ROW($A$171:$A$270),ROWS($A$274:$A364)),1/ROW($A$171:$A$270),0),COLUMNS($A$274:$A$274)),"")</f>
        <v/>
      </c>
      <c r="J364" s="445" t="str">
        <f t="array" ref="J364">IFERROR(INDEX($A$171:$B$270,MATCH(LARGE(($B$171:$B$270=J$273)*1/ROW($A$171:$A$270),ROWS($A$274:$A364)),1/ROW($A$171:$A$270),0),COLUMNS($A$274:$A$274)),"")</f>
        <v/>
      </c>
      <c r="K364" s="445" t="str">
        <f t="array" ref="K364">IFERROR(INDEX($A$171:$B$270,MATCH(LARGE(($B$171:$B$270=K$273)*1/ROW($A$171:$A$270),ROWS($A$274:$A364)),1/ROW($A$171:$A$270),0),COLUMNS($A$274:$A$274)),"")</f>
        <v/>
      </c>
      <c r="L364" s="445" t="str">
        <f t="array" ref="L364">IFERROR(INDEX($A$171:$B$270,MATCH(LARGE(($B$171:$B$270=L$273)*1/ROW($A$171:$A$270),ROWS($A$274:$A364)),1/ROW($A$171:$A$270),0),COLUMNS($A$274:$A$274)),"")</f>
        <v/>
      </c>
      <c r="M364" s="445" t="str">
        <f t="array" ref="M364">IFERROR(INDEX($A$171:$B$270,MATCH(LARGE(($B$171:$B$270=M$273)*1/ROW($A$171:$A$270),ROWS($A$274:$A364)),1/ROW($A$171:$A$270),0),COLUMNS($A$274:$A$274)),"")</f>
        <v/>
      </c>
      <c r="N364" s="445" t="str">
        <f t="array" ref="N364">IFERROR(INDEX($A$171:$B$270,MATCH(LARGE(($B$171:$B$270=N$273)*1/ROW($A$171:$A$270),ROWS($A$274:$A364)),1/ROW($A$171:$A$270),0),COLUMNS($A$274:$A$274)),"")</f>
        <v/>
      </c>
      <c r="O364" s="445" t="str">
        <f t="array" ref="O364">IFERROR(INDEX($A$171:$B$270,MATCH(LARGE(($B$171:$B$270=O$273)*1/ROW($A$171:$A$270),ROWS($A$274:$A364)),1/ROW($A$171:$A$270),0),COLUMNS($A$274:$A$274)),"")</f>
        <v/>
      </c>
      <c r="P364" s="445" t="str">
        <f t="array" ref="P364">IFERROR(INDEX($A$171:$B$270,MATCH(LARGE(($B$171:$B$270=P$273)*1/ROW($A$171:$A$270),ROWS($A$274:$A364)),1/ROW($A$171:$A$270),0),COLUMNS($A$274:$A$274)),"")</f>
        <v/>
      </c>
      <c r="Q364" s="445" t="str">
        <f t="array" ref="Q364">IFERROR(INDEX($A$171:$B$270,MATCH(LARGE(($B$171:$B$270=Q$273)*1/ROW($A$171:$A$270),ROWS($A$274:$A364)),1/ROW($A$171:$A$270),0),COLUMNS($A$274:$A$274)),"")</f>
        <v/>
      </c>
      <c r="R364" s="445" t="str">
        <f t="array" ref="R364">IFERROR(INDEX($A$171:$B$270,MATCH(LARGE(($B$171:$B$270=R$273)*1/ROW($A$171:$A$270),ROWS($A$274:$A364)),1/ROW($A$171:$A$270),0),COLUMNS($A$274:$A$274)),"")</f>
        <v/>
      </c>
      <c r="S364" s="445" t="str">
        <f t="array" ref="S364">IFERROR(INDEX($A$171:$B$270,MATCH(LARGE(($B$171:$B$270=S$273)*1/ROW($A$171:$A$270),ROWS($A$274:$A364)),1/ROW($A$171:$A$270),0),COLUMNS($A$274:$A$274)),"")</f>
        <v/>
      </c>
      <c r="T364" s="445" t="str">
        <f t="array" ref="T364">IFERROR(INDEX($A$171:$B$270,MATCH(LARGE(($B$171:$B$270=T$273)*1/ROW($A$171:$A$270),ROWS($A$274:$A364)),1/ROW($A$171:$A$270),0),COLUMNS($A$274:$A$274)),"")</f>
        <v/>
      </c>
      <c r="U364" s="445" t="str">
        <f t="array" ref="U364">IFERROR(INDEX($A$171:$B$270,MATCH(LARGE(($B$171:$B$270=U$273)*1/ROW($A$171:$A$270),ROWS($A$274:$A364)),1/ROW($A$171:$A$270),0),COLUMNS($A$274:$A$274)),"")</f>
        <v/>
      </c>
      <c r="V364" s="453" t="str">
        <f t="array" ref="V364">IFERROR(INDEX($A$171:$B$270,MATCH(LARGE(($B$171:$B$270=V$273)*1/ROW($A$171:$A$270),ROWS($A$274:$A364)),1/ROW($A$171:$A$270),0),COLUMNS($A$274:$A$274)),"")</f>
        <v/>
      </c>
      <c r="W364" s="445" t="str">
        <f t="array" ref="W364">IFERROR(INDEX($A$171:$B$270,MATCH(LARGE(($B$171:$B$270=W$273)*1/ROW($A$171:$A$270),ROWS($A$274:$A364)),1/ROW($A$171:$A$270),0),COLUMNS($A$274:$A$274)),"")</f>
        <v/>
      </c>
      <c r="X364" s="445" t="str">
        <f t="array" ref="X364">IFERROR(INDEX($A$171:$B$270,MATCH(LARGE(($B$171:$B$270=X$273)*1/ROW($A$171:$A$270),ROWS($A$274:$A364)),1/ROW($A$171:$A$270),0),COLUMNS($A$274:$A$274)),"")</f>
        <v/>
      </c>
      <c r="Y364" s="445" t="str">
        <f t="array" ref="Y364">IFERROR(INDEX($A$171:$B$270,MATCH(LARGE(($B$171:$B$270=Y$273)*1/ROW($A$171:$A$270),ROWS($A$274:$A364)),1/ROW($A$171:$A$270),0),COLUMNS($A$274:$A$274)),"")</f>
        <v/>
      </c>
      <c r="Z364" s="445" t="str">
        <f t="array" ref="Z364">IFERROR(INDEX($A$171:$B$270,MATCH(LARGE(($B$171:$B$270=Z$273)*1/ROW($A$171:$A$270),ROWS($A$274:$A364)),1/ROW($A$171:$A$270),0),COLUMNS($A$274:$A$274)),"")</f>
        <v/>
      </c>
      <c r="AA364" s="445" t="str">
        <f t="array" ref="AA364">IFERROR(INDEX($A$171:$B$270,MATCH(LARGE(($B$171:$B$270=AA$273)*1/ROW($A$171:$A$270),ROWS($A$274:$A364)),1/ROW($A$171:$A$270),0),COLUMNS($A$274:$A$274)),"")</f>
        <v/>
      </c>
      <c r="AB364" s="445" t="str">
        <f t="array" ref="AB364">IFERROR(INDEX($A$171:$B$270,MATCH(LARGE(($B$171:$B$270=AB$273)*1/ROW($A$171:$A$270),ROWS($A$274:$A364)),1/ROW($A$171:$A$270),0),COLUMNS($A$274:$A$274)),"")</f>
        <v/>
      </c>
      <c r="AC364" s="445" t="str">
        <f t="array" ref="AC364">IFERROR(INDEX($A$171:$B$270,MATCH(LARGE(($B$171:$B$270=AC$273)*1/ROW($A$171:$A$270),ROWS($A$274:$A364)),1/ROW($A$171:$A$270),0),COLUMNS($A$274:$A$274)),"")</f>
        <v/>
      </c>
      <c r="AD364" s="445" t="str">
        <f t="array" ref="AD364">IFERROR(INDEX($A$171:$B$270,MATCH(LARGE(($B$171:$B$270=AD$273)*1/ROW($A$171:$A$270),ROWS($A$274:$A364)),1/ROW($A$171:$A$270),0),COLUMNS($A$274:$A$274)),"")</f>
        <v/>
      </c>
      <c r="AE364" s="445" t="str">
        <f t="array" ref="AE364">IFERROR(INDEX($A$171:$B$270,MATCH(LARGE(($B$171:$B$270=AE$273)*1/ROW($A$171:$A$270),ROWS($A$274:$A364)),1/ROW($A$171:$A$270),0),COLUMNS($A$274:$A$274)),"")</f>
        <v/>
      </c>
      <c r="AF364" s="445" t="str">
        <f t="array" ref="AF364">IFERROR(INDEX($A$171:$B$270,MATCH(LARGE(($B$171:$B$270=AF$273)*1/ROW($A$171:$A$270),ROWS($A$274:$A364)),1/ROW($A$171:$A$270),0),COLUMNS($A$274:$A$274)),"")</f>
        <v/>
      </c>
      <c r="AG364" s="454" t="str">
        <f t="array" ref="AG364">IFERROR(INDEX($A$171:$B$270,MATCH(LARGE(($B$171:$B$270=AG$273)*1/ROW($A$171:$A$270),ROWS($A$274:$A364)),1/ROW($A$171:$A$270),0),COLUMNS($A$274:$A$274)),"")</f>
        <v/>
      </c>
      <c r="AH364" s="445" t="str">
        <f t="array" ref="AH364">IFERROR(INDEX($A$171:$F$270,MATCH(LARGE(($D$171:$D$270=AH$273)*1/ROW($A$171:$A$270),ROWS($A$274:$A364)),1/ROW($A$171:$A$270),0),COLUMNS($A$274:$A$274)),"")</f>
        <v/>
      </c>
      <c r="AI364" s="445" t="str">
        <f t="array" ref="AI364">IFERROR(INDEX($A$171:$F$270,MATCH(LARGE(($D$171:$D$270=AI$273)*1/ROW($A$171:$A$270),ROWS($A$274:$A364)),1/ROW($A$171:$A$270),0),COLUMNS($A$274:$A$274)),"")</f>
        <v/>
      </c>
      <c r="AJ364" s="445" t="str">
        <f t="array" ref="AJ364">IFERROR(INDEX($A$171:$F$270,MATCH(LARGE(($D$171:$D$270=AJ$273)*1/ROW($A$171:$A$270),ROWS($A$274:$A364)),1/ROW($A$171:$A$270),0),COLUMNS($A$274:$A$274)),"")</f>
        <v/>
      </c>
      <c r="AK364" s="445" t="str">
        <f t="array" ref="AK364">IFERROR(INDEX($A$171:$F$270,MATCH(LARGE(($E$171:$E$270=AK$273)*1/ROW($A$171:$A$270),ROWS($A$274:$A364)),1/ROW($A$171:$A$270),0),COLUMNS($A$274:$A$274)),"")</f>
        <v/>
      </c>
      <c r="AL364" s="445" t="str">
        <f t="array" ref="AL364">IFERROR(INDEX($A$171:$F$270,MATCH(LARGE(($E$171:$E$270=AL$273)*1/ROW($A$171:$A$270),ROWS($A$274:$A364)),1/ROW($A$171:$A$270),0),COLUMNS($A$274:$A$274)),"")</f>
        <v/>
      </c>
      <c r="AM364" s="445" t="str">
        <f t="array" ref="AM364">IFERROR(INDEX($A$171:$F$270,MATCH(LARGE(($E$171:$E$270=AM$273)*1/ROW($A$171:$A$270),ROWS($A$274:$A364)),1/ROW($A$171:$A$270),0),COLUMNS($A$274:$A$274)),"")</f>
        <v/>
      </c>
      <c r="AN364" s="445" t="str">
        <f t="array" ref="AN364">IFERROR(INDEX($A$171:$F$270,MATCH(LARGE(($F$171:$F$270=AN$273)*1/ROW($A$171:$A$270),ROWS($A$274:$A364)),1/ROW($A$171:$A$270),0),COLUMNS($A$274:$A$274)),"")</f>
        <v/>
      </c>
      <c r="AO364" s="445" t="str">
        <f t="array" ref="AO364">IFERROR(INDEX($A$171:$F$270,MATCH(LARGE(($F$171:$F$270=AO$273)*1/ROW($A$171:$A$270),ROWS($A$274:$A364)),1/ROW($A$171:$A$270),0),COLUMNS($A$274:$A$274)),"")</f>
        <v/>
      </c>
      <c r="AP364" s="445" t="str">
        <f t="array" ref="AP364">IFERROR(INDEX($A$171:$F$270,MATCH(LARGE(($F$171:$F$270=AP$273)*1/ROW($A$171:$A$270),ROWS($A$274:$A364)),1/ROW($A$171:$A$270),0),COLUMNS($A$274:$A$274)),"")</f>
        <v/>
      </c>
      <c r="AQ364" s="445" t="str">
        <f t="array" ref="AQ364">IFERROR(INDEX($A$171:$F$270,MATCH(LARGE(($F$171:$F$270=AQ$273)*1/ROW($A$171:$A$270),ROWS($A$274:$A364)),1/ROW($A$171:$A$270),0),COLUMNS($A$274:$A$274)),"")</f>
        <v/>
      </c>
      <c r="AR364" s="445" t="str">
        <f t="array" ref="AR364">IFERROR(INDEX($A$171:$B$270,MATCH(LARGE(($B$171:$B$270=AR$273)*1/ROW($A$171:$A$270),ROWS($A$274:$A364)),1/ROW($A$171:$A$270),0),COLUMNS($A$274:$A$274)),"")</f>
        <v/>
      </c>
      <c r="AS364" s="445" t="str">
        <f t="shared" si="97"/>
        <v/>
      </c>
      <c r="AT364" s="445" t="str">
        <f t="shared" si="98"/>
        <v/>
      </c>
      <c r="AU364" s="445" t="str">
        <f t="shared" si="99"/>
        <v/>
      </c>
      <c r="BE364" s="435"/>
      <c r="BK364" s="50"/>
      <c r="BM364" s="118"/>
      <c r="EE364" s="435"/>
    </row>
    <row r="365" spans="1:135" hidden="1">
      <c r="A365" s="445" t="str">
        <f t="array" ref="A365">IFERROR(INDEX($A$171:$B$270,MATCH(LARGE(($B$171:$B$270=A$273)*1/ROW($A$171:$A$270),ROWS($A$274:$A365)),1/ROW($A$171:$A$270),0),COLUMNS($A$274:$A$274)),"")</f>
        <v/>
      </c>
      <c r="B365" s="445" t="str">
        <f t="array" ref="B365">IFERROR(INDEX($A$171:$B$270,MATCH(LARGE(($B$171:$B$270=B$273)*1/ROW($A$171:$A$270),ROWS($A$274:$A365)),1/ROW($A$171:$A$270),0),COLUMNS($A$274:$A$274)),"")</f>
        <v/>
      </c>
      <c r="C365" s="444" t="str">
        <f t="array" ref="C365">IFERROR(INDEX($A$171:$B$270,MATCH(LARGE(($B$171:$B$270=C$273)*1/ROW($A$171:$A$270),ROWS($A$274:$A365)),1/ROW($A$171:$A$270),0),COLUMNS($A$274:$A$274)),"")</f>
        <v/>
      </c>
      <c r="D365" s="445" t="str">
        <f t="array" ref="D365">IFERROR(INDEX($A$171:$B$270,MATCH(LARGE(($B$171:$B$270=D$273)*1/ROW($A$171:$A$270),ROWS($A$274:$A365)),1/ROW($A$171:$A$270),0),COLUMNS($A$274:$A$274)),"")</f>
        <v/>
      </c>
      <c r="E365" s="445" t="str">
        <f t="array" ref="E365">IFERROR(INDEX($A$171:$B$270,MATCH(LARGE(($B$171:$B$270=E$273)*1/ROW($A$171:$A$270),ROWS($A$274:$A365)),1/ROW($A$171:$A$270),0),COLUMNS($A$274:$A$274)),"")</f>
        <v/>
      </c>
      <c r="F365" s="445" t="str">
        <f t="array" ref="F365">IFERROR(INDEX($A$171:$B$270,MATCH(LARGE(($B$171:$B$270=F$273)*1/ROW($A$171:$A$270),ROWS($A$274:$A365)),1/ROW($A$171:$A$270),0),COLUMNS($A$274:$A$274)),"")</f>
        <v/>
      </c>
      <c r="G365" s="445" t="str">
        <f t="array" ref="G365">IFERROR(INDEX($A$171:$B$270,MATCH(LARGE(($B$171:$B$270=G$273)*1/ROW($A$171:$A$270),ROWS($A$274:$A365)),1/ROW($A$171:$A$270),0),COLUMNS($A$274:$A$274)),"")</f>
        <v/>
      </c>
      <c r="H365" s="445" t="str">
        <f t="array" ref="H365">IFERROR(INDEX($A$171:$B$270,MATCH(LARGE(($B$171:$B$270=H$273)*1/ROW($A$171:$A$270),ROWS($A$274:$A365)),1/ROW($A$171:$A$270),0),COLUMNS($A$274:$A$274)),"")</f>
        <v/>
      </c>
      <c r="I365" s="445" t="str">
        <f t="array" ref="I365">IFERROR(INDEX($A$171:$B$270,MATCH(LARGE(($B$171:$B$270=I$273)*1/ROW($A$171:$A$270),ROWS($A$274:$A365)),1/ROW($A$171:$A$270),0),COLUMNS($A$274:$A$274)),"")</f>
        <v/>
      </c>
      <c r="J365" s="445" t="str">
        <f t="array" ref="J365">IFERROR(INDEX($A$171:$B$270,MATCH(LARGE(($B$171:$B$270=J$273)*1/ROW($A$171:$A$270),ROWS($A$274:$A365)),1/ROW($A$171:$A$270),0),COLUMNS($A$274:$A$274)),"")</f>
        <v/>
      </c>
      <c r="K365" s="445" t="str">
        <f t="array" ref="K365">IFERROR(INDEX($A$171:$B$270,MATCH(LARGE(($B$171:$B$270=K$273)*1/ROW($A$171:$A$270),ROWS($A$274:$A365)),1/ROW($A$171:$A$270),0),COLUMNS($A$274:$A$274)),"")</f>
        <v/>
      </c>
      <c r="L365" s="445" t="str">
        <f t="array" ref="L365">IFERROR(INDEX($A$171:$B$270,MATCH(LARGE(($B$171:$B$270=L$273)*1/ROW($A$171:$A$270),ROWS($A$274:$A365)),1/ROW($A$171:$A$270),0),COLUMNS($A$274:$A$274)),"")</f>
        <v/>
      </c>
      <c r="M365" s="445" t="str">
        <f t="array" ref="M365">IFERROR(INDEX($A$171:$B$270,MATCH(LARGE(($B$171:$B$270=M$273)*1/ROW($A$171:$A$270),ROWS($A$274:$A365)),1/ROW($A$171:$A$270),0),COLUMNS($A$274:$A$274)),"")</f>
        <v/>
      </c>
      <c r="N365" s="445" t="str">
        <f t="array" ref="N365">IFERROR(INDEX($A$171:$B$270,MATCH(LARGE(($B$171:$B$270=N$273)*1/ROW($A$171:$A$270),ROWS($A$274:$A365)),1/ROW($A$171:$A$270),0),COLUMNS($A$274:$A$274)),"")</f>
        <v/>
      </c>
      <c r="O365" s="445" t="str">
        <f t="array" ref="O365">IFERROR(INDEX($A$171:$B$270,MATCH(LARGE(($B$171:$B$270=O$273)*1/ROW($A$171:$A$270),ROWS($A$274:$A365)),1/ROW($A$171:$A$270),0),COLUMNS($A$274:$A$274)),"")</f>
        <v/>
      </c>
      <c r="P365" s="445" t="str">
        <f t="array" ref="P365">IFERROR(INDEX($A$171:$B$270,MATCH(LARGE(($B$171:$B$270=P$273)*1/ROW($A$171:$A$270),ROWS($A$274:$A365)),1/ROW($A$171:$A$270),0),COLUMNS($A$274:$A$274)),"")</f>
        <v/>
      </c>
      <c r="Q365" s="445" t="str">
        <f t="array" ref="Q365">IFERROR(INDEX($A$171:$B$270,MATCH(LARGE(($B$171:$B$270=Q$273)*1/ROW($A$171:$A$270),ROWS($A$274:$A365)),1/ROW($A$171:$A$270),0),COLUMNS($A$274:$A$274)),"")</f>
        <v/>
      </c>
      <c r="R365" s="445" t="str">
        <f t="array" ref="R365">IFERROR(INDEX($A$171:$B$270,MATCH(LARGE(($B$171:$B$270=R$273)*1/ROW($A$171:$A$270),ROWS($A$274:$A365)),1/ROW($A$171:$A$270),0),COLUMNS($A$274:$A$274)),"")</f>
        <v/>
      </c>
      <c r="S365" s="445" t="str">
        <f t="array" ref="S365">IFERROR(INDEX($A$171:$B$270,MATCH(LARGE(($B$171:$B$270=S$273)*1/ROW($A$171:$A$270),ROWS($A$274:$A365)),1/ROW($A$171:$A$270),0),COLUMNS($A$274:$A$274)),"")</f>
        <v/>
      </c>
      <c r="T365" s="445" t="str">
        <f t="array" ref="T365">IFERROR(INDEX($A$171:$B$270,MATCH(LARGE(($B$171:$B$270=T$273)*1/ROW($A$171:$A$270),ROWS($A$274:$A365)),1/ROW($A$171:$A$270),0),COLUMNS($A$274:$A$274)),"")</f>
        <v/>
      </c>
      <c r="U365" s="445" t="str">
        <f t="array" ref="U365">IFERROR(INDEX($A$171:$B$270,MATCH(LARGE(($B$171:$B$270=U$273)*1/ROW($A$171:$A$270),ROWS($A$274:$A365)),1/ROW($A$171:$A$270),0),COLUMNS($A$274:$A$274)),"")</f>
        <v/>
      </c>
      <c r="V365" s="453" t="str">
        <f t="array" ref="V365">IFERROR(INDEX($A$171:$B$270,MATCH(LARGE(($B$171:$B$270=V$273)*1/ROW($A$171:$A$270),ROWS($A$274:$A365)),1/ROW($A$171:$A$270),0),COLUMNS($A$274:$A$274)),"")</f>
        <v/>
      </c>
      <c r="W365" s="445" t="str">
        <f t="array" ref="W365">IFERROR(INDEX($A$171:$B$270,MATCH(LARGE(($B$171:$B$270=W$273)*1/ROW($A$171:$A$270),ROWS($A$274:$A365)),1/ROW($A$171:$A$270),0),COLUMNS($A$274:$A$274)),"")</f>
        <v/>
      </c>
      <c r="X365" s="445" t="str">
        <f t="array" ref="X365">IFERROR(INDEX($A$171:$B$270,MATCH(LARGE(($B$171:$B$270=X$273)*1/ROW($A$171:$A$270),ROWS($A$274:$A365)),1/ROW($A$171:$A$270),0),COLUMNS($A$274:$A$274)),"")</f>
        <v/>
      </c>
      <c r="Y365" s="445" t="str">
        <f t="array" ref="Y365">IFERROR(INDEX($A$171:$B$270,MATCH(LARGE(($B$171:$B$270=Y$273)*1/ROW($A$171:$A$270),ROWS($A$274:$A365)),1/ROW($A$171:$A$270),0),COLUMNS($A$274:$A$274)),"")</f>
        <v/>
      </c>
      <c r="Z365" s="445" t="str">
        <f t="array" ref="Z365">IFERROR(INDEX($A$171:$B$270,MATCH(LARGE(($B$171:$B$270=Z$273)*1/ROW($A$171:$A$270),ROWS($A$274:$A365)),1/ROW($A$171:$A$270),0),COLUMNS($A$274:$A$274)),"")</f>
        <v/>
      </c>
      <c r="AA365" s="445" t="str">
        <f t="array" ref="AA365">IFERROR(INDEX($A$171:$B$270,MATCH(LARGE(($B$171:$B$270=AA$273)*1/ROW($A$171:$A$270),ROWS($A$274:$A365)),1/ROW($A$171:$A$270),0),COLUMNS($A$274:$A$274)),"")</f>
        <v/>
      </c>
      <c r="AB365" s="445" t="str">
        <f t="array" ref="AB365">IFERROR(INDEX($A$171:$B$270,MATCH(LARGE(($B$171:$B$270=AB$273)*1/ROW($A$171:$A$270),ROWS($A$274:$A365)),1/ROW($A$171:$A$270),0),COLUMNS($A$274:$A$274)),"")</f>
        <v/>
      </c>
      <c r="AC365" s="445" t="str">
        <f t="array" ref="AC365">IFERROR(INDEX($A$171:$B$270,MATCH(LARGE(($B$171:$B$270=AC$273)*1/ROW($A$171:$A$270),ROWS($A$274:$A365)),1/ROW($A$171:$A$270),0),COLUMNS($A$274:$A$274)),"")</f>
        <v/>
      </c>
      <c r="AD365" s="445" t="str">
        <f t="array" ref="AD365">IFERROR(INDEX($A$171:$B$270,MATCH(LARGE(($B$171:$B$270=AD$273)*1/ROW($A$171:$A$270),ROWS($A$274:$A365)),1/ROW($A$171:$A$270),0),COLUMNS($A$274:$A$274)),"")</f>
        <v/>
      </c>
      <c r="AE365" s="445" t="str">
        <f t="array" ref="AE365">IFERROR(INDEX($A$171:$B$270,MATCH(LARGE(($B$171:$B$270=AE$273)*1/ROW($A$171:$A$270),ROWS($A$274:$A365)),1/ROW($A$171:$A$270),0),COLUMNS($A$274:$A$274)),"")</f>
        <v/>
      </c>
      <c r="AF365" s="445" t="str">
        <f t="array" ref="AF365">IFERROR(INDEX($A$171:$B$270,MATCH(LARGE(($B$171:$B$270=AF$273)*1/ROW($A$171:$A$270),ROWS($A$274:$A365)),1/ROW($A$171:$A$270),0),COLUMNS($A$274:$A$274)),"")</f>
        <v/>
      </c>
      <c r="AG365" s="454" t="str">
        <f t="array" ref="AG365">IFERROR(INDEX($A$171:$B$270,MATCH(LARGE(($B$171:$B$270=AG$273)*1/ROW($A$171:$A$270),ROWS($A$274:$A365)),1/ROW($A$171:$A$270),0),COLUMNS($A$274:$A$274)),"")</f>
        <v/>
      </c>
      <c r="AH365" s="445" t="str">
        <f t="array" ref="AH365">IFERROR(INDEX($A$171:$F$270,MATCH(LARGE(($D$171:$D$270=AH$273)*1/ROW($A$171:$A$270),ROWS($A$274:$A365)),1/ROW($A$171:$A$270),0),COLUMNS($A$274:$A$274)),"")</f>
        <v/>
      </c>
      <c r="AI365" s="445" t="str">
        <f t="array" ref="AI365">IFERROR(INDEX($A$171:$F$270,MATCH(LARGE(($D$171:$D$270=AI$273)*1/ROW($A$171:$A$270),ROWS($A$274:$A365)),1/ROW($A$171:$A$270),0),COLUMNS($A$274:$A$274)),"")</f>
        <v/>
      </c>
      <c r="AJ365" s="445" t="str">
        <f t="array" ref="AJ365">IFERROR(INDEX($A$171:$F$270,MATCH(LARGE(($D$171:$D$270=AJ$273)*1/ROW($A$171:$A$270),ROWS($A$274:$A365)),1/ROW($A$171:$A$270),0),COLUMNS($A$274:$A$274)),"")</f>
        <v/>
      </c>
      <c r="AK365" s="445" t="str">
        <f t="array" ref="AK365">IFERROR(INDEX($A$171:$F$270,MATCH(LARGE(($E$171:$E$270=AK$273)*1/ROW($A$171:$A$270),ROWS($A$274:$A365)),1/ROW($A$171:$A$270),0),COLUMNS($A$274:$A$274)),"")</f>
        <v/>
      </c>
      <c r="AL365" s="445" t="str">
        <f t="array" ref="AL365">IFERROR(INDEX($A$171:$F$270,MATCH(LARGE(($E$171:$E$270=AL$273)*1/ROW($A$171:$A$270),ROWS($A$274:$A365)),1/ROW($A$171:$A$270),0),COLUMNS($A$274:$A$274)),"")</f>
        <v/>
      </c>
      <c r="AM365" s="445" t="str">
        <f t="array" ref="AM365">IFERROR(INDEX($A$171:$F$270,MATCH(LARGE(($E$171:$E$270=AM$273)*1/ROW($A$171:$A$270),ROWS($A$274:$A365)),1/ROW($A$171:$A$270),0),COLUMNS($A$274:$A$274)),"")</f>
        <v/>
      </c>
      <c r="AN365" s="445" t="str">
        <f t="array" ref="AN365">IFERROR(INDEX($A$171:$F$270,MATCH(LARGE(($F$171:$F$270=AN$273)*1/ROW($A$171:$A$270),ROWS($A$274:$A365)),1/ROW($A$171:$A$270),0),COLUMNS($A$274:$A$274)),"")</f>
        <v/>
      </c>
      <c r="AO365" s="445" t="str">
        <f t="array" ref="AO365">IFERROR(INDEX($A$171:$F$270,MATCH(LARGE(($F$171:$F$270=AO$273)*1/ROW($A$171:$A$270),ROWS($A$274:$A365)),1/ROW($A$171:$A$270),0),COLUMNS($A$274:$A$274)),"")</f>
        <v/>
      </c>
      <c r="AP365" s="445" t="str">
        <f t="array" ref="AP365">IFERROR(INDEX($A$171:$F$270,MATCH(LARGE(($F$171:$F$270=AP$273)*1/ROW($A$171:$A$270),ROWS($A$274:$A365)),1/ROW($A$171:$A$270),0),COLUMNS($A$274:$A$274)),"")</f>
        <v/>
      </c>
      <c r="AQ365" s="445" t="str">
        <f t="array" ref="AQ365">IFERROR(INDEX($A$171:$F$270,MATCH(LARGE(($F$171:$F$270=AQ$273)*1/ROW($A$171:$A$270),ROWS($A$274:$A365)),1/ROW($A$171:$A$270),0),COLUMNS($A$274:$A$274)),"")</f>
        <v/>
      </c>
      <c r="AR365" s="445" t="str">
        <f t="array" ref="AR365">IFERROR(INDEX($A$171:$B$270,MATCH(LARGE(($B$171:$B$270=AR$273)*1/ROW($A$171:$A$270),ROWS($A$274:$A365)),1/ROW($A$171:$A$270),0),COLUMNS($A$274:$A$274)),"")</f>
        <v/>
      </c>
      <c r="AS365" s="445" t="str">
        <f t="shared" si="97"/>
        <v/>
      </c>
      <c r="AT365" s="445" t="str">
        <f t="shared" si="98"/>
        <v/>
      </c>
      <c r="AU365" s="445" t="str">
        <f t="shared" si="99"/>
        <v/>
      </c>
      <c r="BE365" s="435"/>
      <c r="BK365" s="50"/>
      <c r="BM365" s="118"/>
      <c r="EE365" s="435"/>
    </row>
    <row r="366" spans="1:135" hidden="1">
      <c r="A366" s="445" t="str">
        <f t="array" ref="A366">IFERROR(INDEX($A$171:$B$270,MATCH(LARGE(($B$171:$B$270=A$273)*1/ROW($A$171:$A$270),ROWS($A$274:$A366)),1/ROW($A$171:$A$270),0),COLUMNS($A$274:$A$274)),"")</f>
        <v/>
      </c>
      <c r="B366" s="445" t="str">
        <f t="array" ref="B366">IFERROR(INDEX($A$171:$B$270,MATCH(LARGE(($B$171:$B$270=B$273)*1/ROW($A$171:$A$270),ROWS($A$274:$A366)),1/ROW($A$171:$A$270),0),COLUMNS($A$274:$A$274)),"")</f>
        <v/>
      </c>
      <c r="C366" s="444" t="str">
        <f t="array" ref="C366">IFERROR(INDEX($A$171:$B$270,MATCH(LARGE(($B$171:$B$270=C$273)*1/ROW($A$171:$A$270),ROWS($A$274:$A366)),1/ROW($A$171:$A$270),0),COLUMNS($A$274:$A$274)),"")</f>
        <v/>
      </c>
      <c r="D366" s="445" t="str">
        <f t="array" ref="D366">IFERROR(INDEX($A$171:$B$270,MATCH(LARGE(($B$171:$B$270=D$273)*1/ROW($A$171:$A$270),ROWS($A$274:$A366)),1/ROW($A$171:$A$270),0),COLUMNS($A$274:$A$274)),"")</f>
        <v/>
      </c>
      <c r="E366" s="445" t="str">
        <f t="array" ref="E366">IFERROR(INDEX($A$171:$B$270,MATCH(LARGE(($B$171:$B$270=E$273)*1/ROW($A$171:$A$270),ROWS($A$274:$A366)),1/ROW($A$171:$A$270),0),COLUMNS($A$274:$A$274)),"")</f>
        <v/>
      </c>
      <c r="F366" s="445" t="str">
        <f t="array" ref="F366">IFERROR(INDEX($A$171:$B$270,MATCH(LARGE(($B$171:$B$270=F$273)*1/ROW($A$171:$A$270),ROWS($A$274:$A366)),1/ROW($A$171:$A$270),0),COLUMNS($A$274:$A$274)),"")</f>
        <v/>
      </c>
      <c r="G366" s="445" t="str">
        <f t="array" ref="G366">IFERROR(INDEX($A$171:$B$270,MATCH(LARGE(($B$171:$B$270=G$273)*1/ROW($A$171:$A$270),ROWS($A$274:$A366)),1/ROW($A$171:$A$270),0),COLUMNS($A$274:$A$274)),"")</f>
        <v/>
      </c>
      <c r="H366" s="445" t="str">
        <f t="array" ref="H366">IFERROR(INDEX($A$171:$B$270,MATCH(LARGE(($B$171:$B$270=H$273)*1/ROW($A$171:$A$270),ROWS($A$274:$A366)),1/ROW($A$171:$A$270),0),COLUMNS($A$274:$A$274)),"")</f>
        <v/>
      </c>
      <c r="I366" s="445" t="str">
        <f t="array" ref="I366">IFERROR(INDEX($A$171:$B$270,MATCH(LARGE(($B$171:$B$270=I$273)*1/ROW($A$171:$A$270),ROWS($A$274:$A366)),1/ROW($A$171:$A$270),0),COLUMNS($A$274:$A$274)),"")</f>
        <v/>
      </c>
      <c r="J366" s="445" t="str">
        <f t="array" ref="J366">IFERROR(INDEX($A$171:$B$270,MATCH(LARGE(($B$171:$B$270=J$273)*1/ROW($A$171:$A$270),ROWS($A$274:$A366)),1/ROW($A$171:$A$270),0),COLUMNS($A$274:$A$274)),"")</f>
        <v/>
      </c>
      <c r="K366" s="445" t="str">
        <f t="array" ref="K366">IFERROR(INDEX($A$171:$B$270,MATCH(LARGE(($B$171:$B$270=K$273)*1/ROW($A$171:$A$270),ROWS($A$274:$A366)),1/ROW($A$171:$A$270),0),COLUMNS($A$274:$A$274)),"")</f>
        <v/>
      </c>
      <c r="L366" s="445" t="str">
        <f t="array" ref="L366">IFERROR(INDEX($A$171:$B$270,MATCH(LARGE(($B$171:$B$270=L$273)*1/ROW($A$171:$A$270),ROWS($A$274:$A366)),1/ROW($A$171:$A$270),0),COLUMNS($A$274:$A$274)),"")</f>
        <v/>
      </c>
      <c r="M366" s="445" t="str">
        <f t="array" ref="M366">IFERROR(INDEX($A$171:$B$270,MATCH(LARGE(($B$171:$B$270=M$273)*1/ROW($A$171:$A$270),ROWS($A$274:$A366)),1/ROW($A$171:$A$270),0),COLUMNS($A$274:$A$274)),"")</f>
        <v/>
      </c>
      <c r="N366" s="445" t="str">
        <f t="array" ref="N366">IFERROR(INDEX($A$171:$B$270,MATCH(LARGE(($B$171:$B$270=N$273)*1/ROW($A$171:$A$270),ROWS($A$274:$A366)),1/ROW($A$171:$A$270),0),COLUMNS($A$274:$A$274)),"")</f>
        <v/>
      </c>
      <c r="O366" s="445" t="str">
        <f t="array" ref="O366">IFERROR(INDEX($A$171:$B$270,MATCH(LARGE(($B$171:$B$270=O$273)*1/ROW($A$171:$A$270),ROWS($A$274:$A366)),1/ROW($A$171:$A$270),0),COLUMNS($A$274:$A$274)),"")</f>
        <v/>
      </c>
      <c r="P366" s="445" t="str">
        <f t="array" ref="P366">IFERROR(INDEX($A$171:$B$270,MATCH(LARGE(($B$171:$B$270=P$273)*1/ROW($A$171:$A$270),ROWS($A$274:$A366)),1/ROW($A$171:$A$270),0),COLUMNS($A$274:$A$274)),"")</f>
        <v/>
      </c>
      <c r="Q366" s="445" t="str">
        <f t="array" ref="Q366">IFERROR(INDEX($A$171:$B$270,MATCH(LARGE(($B$171:$B$270=Q$273)*1/ROW($A$171:$A$270),ROWS($A$274:$A366)),1/ROW($A$171:$A$270),0),COLUMNS($A$274:$A$274)),"")</f>
        <v/>
      </c>
      <c r="R366" s="445" t="str">
        <f t="array" ref="R366">IFERROR(INDEX($A$171:$B$270,MATCH(LARGE(($B$171:$B$270=R$273)*1/ROW($A$171:$A$270),ROWS($A$274:$A366)),1/ROW($A$171:$A$270),0),COLUMNS($A$274:$A$274)),"")</f>
        <v/>
      </c>
      <c r="S366" s="445" t="str">
        <f t="array" ref="S366">IFERROR(INDEX($A$171:$B$270,MATCH(LARGE(($B$171:$B$270=S$273)*1/ROW($A$171:$A$270),ROWS($A$274:$A366)),1/ROW($A$171:$A$270),0),COLUMNS($A$274:$A$274)),"")</f>
        <v/>
      </c>
      <c r="T366" s="445" t="str">
        <f t="array" ref="T366">IFERROR(INDEX($A$171:$B$270,MATCH(LARGE(($B$171:$B$270=T$273)*1/ROW($A$171:$A$270),ROWS($A$274:$A366)),1/ROW($A$171:$A$270),0),COLUMNS($A$274:$A$274)),"")</f>
        <v/>
      </c>
      <c r="U366" s="445" t="str">
        <f t="array" ref="U366">IFERROR(INDEX($A$171:$B$270,MATCH(LARGE(($B$171:$B$270=U$273)*1/ROW($A$171:$A$270),ROWS($A$274:$A366)),1/ROW($A$171:$A$270),0),COLUMNS($A$274:$A$274)),"")</f>
        <v/>
      </c>
      <c r="V366" s="453" t="str">
        <f t="array" ref="V366">IFERROR(INDEX($A$171:$B$270,MATCH(LARGE(($B$171:$B$270=V$273)*1/ROW($A$171:$A$270),ROWS($A$274:$A366)),1/ROW($A$171:$A$270),0),COLUMNS($A$274:$A$274)),"")</f>
        <v/>
      </c>
      <c r="W366" s="445" t="str">
        <f t="array" ref="W366">IFERROR(INDEX($A$171:$B$270,MATCH(LARGE(($B$171:$B$270=W$273)*1/ROW($A$171:$A$270),ROWS($A$274:$A366)),1/ROW($A$171:$A$270),0),COLUMNS($A$274:$A$274)),"")</f>
        <v/>
      </c>
      <c r="X366" s="445" t="str">
        <f t="array" ref="X366">IFERROR(INDEX($A$171:$B$270,MATCH(LARGE(($B$171:$B$270=X$273)*1/ROW($A$171:$A$270),ROWS($A$274:$A366)),1/ROW($A$171:$A$270),0),COLUMNS($A$274:$A$274)),"")</f>
        <v/>
      </c>
      <c r="Y366" s="445" t="str">
        <f t="array" ref="Y366">IFERROR(INDEX($A$171:$B$270,MATCH(LARGE(($B$171:$B$270=Y$273)*1/ROW($A$171:$A$270),ROWS($A$274:$A366)),1/ROW($A$171:$A$270),0),COLUMNS($A$274:$A$274)),"")</f>
        <v/>
      </c>
      <c r="Z366" s="445" t="str">
        <f t="array" ref="Z366">IFERROR(INDEX($A$171:$B$270,MATCH(LARGE(($B$171:$B$270=Z$273)*1/ROW($A$171:$A$270),ROWS($A$274:$A366)),1/ROW($A$171:$A$270),0),COLUMNS($A$274:$A$274)),"")</f>
        <v/>
      </c>
      <c r="AA366" s="445" t="str">
        <f t="array" ref="AA366">IFERROR(INDEX($A$171:$B$270,MATCH(LARGE(($B$171:$B$270=AA$273)*1/ROW($A$171:$A$270),ROWS($A$274:$A366)),1/ROW($A$171:$A$270),0),COLUMNS($A$274:$A$274)),"")</f>
        <v/>
      </c>
      <c r="AB366" s="445" t="str">
        <f t="array" ref="AB366">IFERROR(INDEX($A$171:$B$270,MATCH(LARGE(($B$171:$B$270=AB$273)*1/ROW($A$171:$A$270),ROWS($A$274:$A366)),1/ROW($A$171:$A$270),0),COLUMNS($A$274:$A$274)),"")</f>
        <v/>
      </c>
      <c r="AC366" s="445" t="str">
        <f t="array" ref="AC366">IFERROR(INDEX($A$171:$B$270,MATCH(LARGE(($B$171:$B$270=AC$273)*1/ROW($A$171:$A$270),ROWS($A$274:$A366)),1/ROW($A$171:$A$270),0),COLUMNS($A$274:$A$274)),"")</f>
        <v/>
      </c>
      <c r="AD366" s="445" t="str">
        <f t="array" ref="AD366">IFERROR(INDEX($A$171:$B$270,MATCH(LARGE(($B$171:$B$270=AD$273)*1/ROW($A$171:$A$270),ROWS($A$274:$A366)),1/ROW($A$171:$A$270),0),COLUMNS($A$274:$A$274)),"")</f>
        <v/>
      </c>
      <c r="AE366" s="445" t="str">
        <f t="array" ref="AE366">IFERROR(INDEX($A$171:$B$270,MATCH(LARGE(($B$171:$B$270=AE$273)*1/ROW($A$171:$A$270),ROWS($A$274:$A366)),1/ROW($A$171:$A$270),0),COLUMNS($A$274:$A$274)),"")</f>
        <v/>
      </c>
      <c r="AF366" s="445" t="str">
        <f t="array" ref="AF366">IFERROR(INDEX($A$171:$B$270,MATCH(LARGE(($B$171:$B$270=AF$273)*1/ROW($A$171:$A$270),ROWS($A$274:$A366)),1/ROW($A$171:$A$270),0),COLUMNS($A$274:$A$274)),"")</f>
        <v/>
      </c>
      <c r="AG366" s="454" t="str">
        <f t="array" ref="AG366">IFERROR(INDEX($A$171:$B$270,MATCH(LARGE(($B$171:$B$270=AG$273)*1/ROW($A$171:$A$270),ROWS($A$274:$A366)),1/ROW($A$171:$A$270),0),COLUMNS($A$274:$A$274)),"")</f>
        <v/>
      </c>
      <c r="AH366" s="445" t="str">
        <f t="array" ref="AH366">IFERROR(INDEX($A$171:$F$270,MATCH(LARGE(($D$171:$D$270=AH$273)*1/ROW($A$171:$A$270),ROWS($A$274:$A366)),1/ROW($A$171:$A$270),0),COLUMNS($A$274:$A$274)),"")</f>
        <v/>
      </c>
      <c r="AI366" s="445" t="str">
        <f t="array" ref="AI366">IFERROR(INDEX($A$171:$F$270,MATCH(LARGE(($D$171:$D$270=AI$273)*1/ROW($A$171:$A$270),ROWS($A$274:$A366)),1/ROW($A$171:$A$270),0),COLUMNS($A$274:$A$274)),"")</f>
        <v/>
      </c>
      <c r="AJ366" s="445" t="str">
        <f t="array" ref="AJ366">IFERROR(INDEX($A$171:$F$270,MATCH(LARGE(($D$171:$D$270=AJ$273)*1/ROW($A$171:$A$270),ROWS($A$274:$A366)),1/ROW($A$171:$A$270),0),COLUMNS($A$274:$A$274)),"")</f>
        <v/>
      </c>
      <c r="AK366" s="445" t="str">
        <f t="array" ref="AK366">IFERROR(INDEX($A$171:$F$270,MATCH(LARGE(($E$171:$E$270=AK$273)*1/ROW($A$171:$A$270),ROWS($A$274:$A366)),1/ROW($A$171:$A$270),0),COLUMNS($A$274:$A$274)),"")</f>
        <v/>
      </c>
      <c r="AL366" s="445" t="str">
        <f t="array" ref="AL366">IFERROR(INDEX($A$171:$F$270,MATCH(LARGE(($E$171:$E$270=AL$273)*1/ROW($A$171:$A$270),ROWS($A$274:$A366)),1/ROW($A$171:$A$270),0),COLUMNS($A$274:$A$274)),"")</f>
        <v/>
      </c>
      <c r="AM366" s="445" t="str">
        <f t="array" ref="AM366">IFERROR(INDEX($A$171:$F$270,MATCH(LARGE(($E$171:$E$270=AM$273)*1/ROW($A$171:$A$270),ROWS($A$274:$A366)),1/ROW($A$171:$A$270),0),COLUMNS($A$274:$A$274)),"")</f>
        <v/>
      </c>
      <c r="AN366" s="445" t="str">
        <f t="array" ref="AN366">IFERROR(INDEX($A$171:$F$270,MATCH(LARGE(($F$171:$F$270=AN$273)*1/ROW($A$171:$A$270),ROWS($A$274:$A366)),1/ROW($A$171:$A$270),0),COLUMNS($A$274:$A$274)),"")</f>
        <v/>
      </c>
      <c r="AO366" s="445" t="str">
        <f t="array" ref="AO366">IFERROR(INDEX($A$171:$F$270,MATCH(LARGE(($F$171:$F$270=AO$273)*1/ROW($A$171:$A$270),ROWS($A$274:$A366)),1/ROW($A$171:$A$270),0),COLUMNS($A$274:$A$274)),"")</f>
        <v/>
      </c>
      <c r="AP366" s="445" t="str">
        <f t="array" ref="AP366">IFERROR(INDEX($A$171:$F$270,MATCH(LARGE(($F$171:$F$270=AP$273)*1/ROW($A$171:$A$270),ROWS($A$274:$A366)),1/ROW($A$171:$A$270),0),COLUMNS($A$274:$A$274)),"")</f>
        <v/>
      </c>
      <c r="AQ366" s="445" t="str">
        <f t="array" ref="AQ366">IFERROR(INDEX($A$171:$F$270,MATCH(LARGE(($F$171:$F$270=AQ$273)*1/ROW($A$171:$A$270),ROWS($A$274:$A366)),1/ROW($A$171:$A$270),0),COLUMNS($A$274:$A$274)),"")</f>
        <v/>
      </c>
      <c r="AR366" s="445" t="str">
        <f t="array" ref="AR366">IFERROR(INDEX($A$171:$B$270,MATCH(LARGE(($B$171:$B$270=AR$273)*1/ROW($A$171:$A$270),ROWS($A$274:$A366)),1/ROW($A$171:$A$270),0),COLUMNS($A$274:$A$274)),"")</f>
        <v/>
      </c>
      <c r="AS366" s="445" t="str">
        <f t="shared" si="97"/>
        <v/>
      </c>
      <c r="AT366" s="445" t="str">
        <f t="shared" si="98"/>
        <v/>
      </c>
      <c r="AU366" s="445" t="str">
        <f t="shared" si="99"/>
        <v/>
      </c>
      <c r="BE366" s="435"/>
      <c r="BK366" s="50"/>
      <c r="BM366" s="118"/>
      <c r="EE366" s="435"/>
    </row>
    <row r="367" spans="1:135" hidden="1">
      <c r="A367" s="445" t="str">
        <f t="array" ref="A367">IFERROR(INDEX($A$171:$B$270,MATCH(LARGE(($B$171:$B$270=A$273)*1/ROW($A$171:$A$270),ROWS($A$274:$A367)),1/ROW($A$171:$A$270),0),COLUMNS($A$274:$A$274)),"")</f>
        <v/>
      </c>
      <c r="B367" s="445" t="str">
        <f t="array" ref="B367">IFERROR(INDEX($A$171:$B$270,MATCH(LARGE(($B$171:$B$270=B$273)*1/ROW($A$171:$A$270),ROWS($A$274:$A367)),1/ROW($A$171:$A$270),0),COLUMNS($A$274:$A$274)),"")</f>
        <v/>
      </c>
      <c r="C367" s="444" t="str">
        <f t="array" ref="C367">IFERROR(INDEX($A$171:$B$270,MATCH(LARGE(($B$171:$B$270=C$273)*1/ROW($A$171:$A$270),ROWS($A$274:$A367)),1/ROW($A$171:$A$270),0),COLUMNS($A$274:$A$274)),"")</f>
        <v/>
      </c>
      <c r="D367" s="445" t="str">
        <f t="array" ref="D367">IFERROR(INDEX($A$171:$B$270,MATCH(LARGE(($B$171:$B$270=D$273)*1/ROW($A$171:$A$270),ROWS($A$274:$A367)),1/ROW($A$171:$A$270),0),COLUMNS($A$274:$A$274)),"")</f>
        <v/>
      </c>
      <c r="E367" s="445" t="str">
        <f t="array" ref="E367">IFERROR(INDEX($A$171:$B$270,MATCH(LARGE(($B$171:$B$270=E$273)*1/ROW($A$171:$A$270),ROWS($A$274:$A367)),1/ROW($A$171:$A$270),0),COLUMNS($A$274:$A$274)),"")</f>
        <v/>
      </c>
      <c r="F367" s="445" t="str">
        <f t="array" ref="F367">IFERROR(INDEX($A$171:$B$270,MATCH(LARGE(($B$171:$B$270=F$273)*1/ROW($A$171:$A$270),ROWS($A$274:$A367)),1/ROW($A$171:$A$270),0),COLUMNS($A$274:$A$274)),"")</f>
        <v/>
      </c>
      <c r="G367" s="445" t="str">
        <f t="array" ref="G367">IFERROR(INDEX($A$171:$B$270,MATCH(LARGE(($B$171:$B$270=G$273)*1/ROW($A$171:$A$270),ROWS($A$274:$A367)),1/ROW($A$171:$A$270),0),COLUMNS($A$274:$A$274)),"")</f>
        <v/>
      </c>
      <c r="H367" s="445" t="str">
        <f t="array" ref="H367">IFERROR(INDEX($A$171:$B$270,MATCH(LARGE(($B$171:$B$270=H$273)*1/ROW($A$171:$A$270),ROWS($A$274:$A367)),1/ROW($A$171:$A$270),0),COLUMNS($A$274:$A$274)),"")</f>
        <v/>
      </c>
      <c r="I367" s="445" t="str">
        <f t="array" ref="I367">IFERROR(INDEX($A$171:$B$270,MATCH(LARGE(($B$171:$B$270=I$273)*1/ROW($A$171:$A$270),ROWS($A$274:$A367)),1/ROW($A$171:$A$270),0),COLUMNS($A$274:$A$274)),"")</f>
        <v/>
      </c>
      <c r="J367" s="445" t="str">
        <f t="array" ref="J367">IFERROR(INDEX($A$171:$B$270,MATCH(LARGE(($B$171:$B$270=J$273)*1/ROW($A$171:$A$270),ROWS($A$274:$A367)),1/ROW($A$171:$A$270),0),COLUMNS($A$274:$A$274)),"")</f>
        <v/>
      </c>
      <c r="K367" s="445" t="str">
        <f t="array" ref="K367">IFERROR(INDEX($A$171:$B$270,MATCH(LARGE(($B$171:$B$270=K$273)*1/ROW($A$171:$A$270),ROWS($A$274:$A367)),1/ROW($A$171:$A$270),0),COLUMNS($A$274:$A$274)),"")</f>
        <v/>
      </c>
      <c r="L367" s="445" t="str">
        <f t="array" ref="L367">IFERROR(INDEX($A$171:$B$270,MATCH(LARGE(($B$171:$B$270=L$273)*1/ROW($A$171:$A$270),ROWS($A$274:$A367)),1/ROW($A$171:$A$270),0),COLUMNS($A$274:$A$274)),"")</f>
        <v/>
      </c>
      <c r="M367" s="445" t="str">
        <f t="array" ref="M367">IFERROR(INDEX($A$171:$B$270,MATCH(LARGE(($B$171:$B$270=M$273)*1/ROW($A$171:$A$270),ROWS($A$274:$A367)),1/ROW($A$171:$A$270),0),COLUMNS($A$274:$A$274)),"")</f>
        <v/>
      </c>
      <c r="N367" s="445" t="str">
        <f t="array" ref="N367">IFERROR(INDEX($A$171:$B$270,MATCH(LARGE(($B$171:$B$270=N$273)*1/ROW($A$171:$A$270),ROWS($A$274:$A367)),1/ROW($A$171:$A$270),0),COLUMNS($A$274:$A$274)),"")</f>
        <v/>
      </c>
      <c r="O367" s="445" t="str">
        <f t="array" ref="O367">IFERROR(INDEX($A$171:$B$270,MATCH(LARGE(($B$171:$B$270=O$273)*1/ROW($A$171:$A$270),ROWS($A$274:$A367)),1/ROW($A$171:$A$270),0),COLUMNS($A$274:$A$274)),"")</f>
        <v/>
      </c>
      <c r="P367" s="445" t="str">
        <f t="array" ref="P367">IFERROR(INDEX($A$171:$B$270,MATCH(LARGE(($B$171:$B$270=P$273)*1/ROW($A$171:$A$270),ROWS($A$274:$A367)),1/ROW($A$171:$A$270),0),COLUMNS($A$274:$A$274)),"")</f>
        <v/>
      </c>
      <c r="Q367" s="445" t="str">
        <f t="array" ref="Q367">IFERROR(INDEX($A$171:$B$270,MATCH(LARGE(($B$171:$B$270=Q$273)*1/ROW($A$171:$A$270),ROWS($A$274:$A367)),1/ROW($A$171:$A$270),0),COLUMNS($A$274:$A$274)),"")</f>
        <v/>
      </c>
      <c r="R367" s="445" t="str">
        <f t="array" ref="R367">IFERROR(INDEX($A$171:$B$270,MATCH(LARGE(($B$171:$B$270=R$273)*1/ROW($A$171:$A$270),ROWS($A$274:$A367)),1/ROW($A$171:$A$270),0),COLUMNS($A$274:$A$274)),"")</f>
        <v/>
      </c>
      <c r="S367" s="445" t="str">
        <f t="array" ref="S367">IFERROR(INDEX($A$171:$B$270,MATCH(LARGE(($B$171:$B$270=S$273)*1/ROW($A$171:$A$270),ROWS($A$274:$A367)),1/ROW($A$171:$A$270),0),COLUMNS($A$274:$A$274)),"")</f>
        <v/>
      </c>
      <c r="T367" s="445" t="str">
        <f t="array" ref="T367">IFERROR(INDEX($A$171:$B$270,MATCH(LARGE(($B$171:$B$270=T$273)*1/ROW($A$171:$A$270),ROWS($A$274:$A367)),1/ROW($A$171:$A$270),0),COLUMNS($A$274:$A$274)),"")</f>
        <v/>
      </c>
      <c r="U367" s="445" t="str">
        <f t="array" ref="U367">IFERROR(INDEX($A$171:$B$270,MATCH(LARGE(($B$171:$B$270=U$273)*1/ROW($A$171:$A$270),ROWS($A$274:$A367)),1/ROW($A$171:$A$270),0),COLUMNS($A$274:$A$274)),"")</f>
        <v/>
      </c>
      <c r="V367" s="453" t="str">
        <f t="array" ref="V367">IFERROR(INDEX($A$171:$B$270,MATCH(LARGE(($B$171:$B$270=V$273)*1/ROW($A$171:$A$270),ROWS($A$274:$A367)),1/ROW($A$171:$A$270),0),COLUMNS($A$274:$A$274)),"")</f>
        <v/>
      </c>
      <c r="W367" s="445" t="str">
        <f t="array" ref="W367">IFERROR(INDEX($A$171:$B$270,MATCH(LARGE(($B$171:$B$270=W$273)*1/ROW($A$171:$A$270),ROWS($A$274:$A367)),1/ROW($A$171:$A$270),0),COLUMNS($A$274:$A$274)),"")</f>
        <v/>
      </c>
      <c r="X367" s="445" t="str">
        <f t="array" ref="X367">IFERROR(INDEX($A$171:$B$270,MATCH(LARGE(($B$171:$B$270=X$273)*1/ROW($A$171:$A$270),ROWS($A$274:$A367)),1/ROW($A$171:$A$270),0),COLUMNS($A$274:$A$274)),"")</f>
        <v/>
      </c>
      <c r="Y367" s="445" t="str">
        <f t="array" ref="Y367">IFERROR(INDEX($A$171:$B$270,MATCH(LARGE(($B$171:$B$270=Y$273)*1/ROW($A$171:$A$270),ROWS($A$274:$A367)),1/ROW($A$171:$A$270),0),COLUMNS($A$274:$A$274)),"")</f>
        <v/>
      </c>
      <c r="Z367" s="445" t="str">
        <f t="array" ref="Z367">IFERROR(INDEX($A$171:$B$270,MATCH(LARGE(($B$171:$B$270=Z$273)*1/ROW($A$171:$A$270),ROWS($A$274:$A367)),1/ROW($A$171:$A$270),0),COLUMNS($A$274:$A$274)),"")</f>
        <v/>
      </c>
      <c r="AA367" s="445" t="str">
        <f t="array" ref="AA367">IFERROR(INDEX($A$171:$B$270,MATCH(LARGE(($B$171:$B$270=AA$273)*1/ROW($A$171:$A$270),ROWS($A$274:$A367)),1/ROW($A$171:$A$270),0),COLUMNS($A$274:$A$274)),"")</f>
        <v/>
      </c>
      <c r="AB367" s="445" t="str">
        <f t="array" ref="AB367">IFERROR(INDEX($A$171:$B$270,MATCH(LARGE(($B$171:$B$270=AB$273)*1/ROW($A$171:$A$270),ROWS($A$274:$A367)),1/ROW($A$171:$A$270),0),COLUMNS($A$274:$A$274)),"")</f>
        <v/>
      </c>
      <c r="AC367" s="445" t="str">
        <f t="array" ref="AC367">IFERROR(INDEX($A$171:$B$270,MATCH(LARGE(($B$171:$B$270=AC$273)*1/ROW($A$171:$A$270),ROWS($A$274:$A367)),1/ROW($A$171:$A$270),0),COLUMNS($A$274:$A$274)),"")</f>
        <v/>
      </c>
      <c r="AD367" s="445" t="str">
        <f t="array" ref="AD367">IFERROR(INDEX($A$171:$B$270,MATCH(LARGE(($B$171:$B$270=AD$273)*1/ROW($A$171:$A$270),ROWS($A$274:$A367)),1/ROW($A$171:$A$270),0),COLUMNS($A$274:$A$274)),"")</f>
        <v/>
      </c>
      <c r="AE367" s="445" t="str">
        <f t="array" ref="AE367">IFERROR(INDEX($A$171:$B$270,MATCH(LARGE(($B$171:$B$270=AE$273)*1/ROW($A$171:$A$270),ROWS($A$274:$A367)),1/ROW($A$171:$A$270),0),COLUMNS($A$274:$A$274)),"")</f>
        <v/>
      </c>
      <c r="AF367" s="445" t="str">
        <f t="array" ref="AF367">IFERROR(INDEX($A$171:$B$270,MATCH(LARGE(($B$171:$B$270=AF$273)*1/ROW($A$171:$A$270),ROWS($A$274:$A367)),1/ROW($A$171:$A$270),0),COLUMNS($A$274:$A$274)),"")</f>
        <v/>
      </c>
      <c r="AG367" s="454" t="str">
        <f t="array" ref="AG367">IFERROR(INDEX($A$171:$B$270,MATCH(LARGE(($B$171:$B$270=AG$273)*1/ROW($A$171:$A$270),ROWS($A$274:$A367)),1/ROW($A$171:$A$270),0),COLUMNS($A$274:$A$274)),"")</f>
        <v/>
      </c>
      <c r="AH367" s="445" t="str">
        <f t="array" ref="AH367">IFERROR(INDEX($A$171:$F$270,MATCH(LARGE(($D$171:$D$270=AH$273)*1/ROW($A$171:$A$270),ROWS($A$274:$A367)),1/ROW($A$171:$A$270),0),COLUMNS($A$274:$A$274)),"")</f>
        <v/>
      </c>
      <c r="AI367" s="445" t="str">
        <f t="array" ref="AI367">IFERROR(INDEX($A$171:$F$270,MATCH(LARGE(($D$171:$D$270=AI$273)*1/ROW($A$171:$A$270),ROWS($A$274:$A367)),1/ROW($A$171:$A$270),0),COLUMNS($A$274:$A$274)),"")</f>
        <v/>
      </c>
      <c r="AJ367" s="445" t="str">
        <f t="array" ref="AJ367">IFERROR(INDEX($A$171:$F$270,MATCH(LARGE(($D$171:$D$270=AJ$273)*1/ROW($A$171:$A$270),ROWS($A$274:$A367)),1/ROW($A$171:$A$270),0),COLUMNS($A$274:$A$274)),"")</f>
        <v/>
      </c>
      <c r="AK367" s="445" t="str">
        <f t="array" ref="AK367">IFERROR(INDEX($A$171:$F$270,MATCH(LARGE(($E$171:$E$270=AK$273)*1/ROW($A$171:$A$270),ROWS($A$274:$A367)),1/ROW($A$171:$A$270),0),COLUMNS($A$274:$A$274)),"")</f>
        <v/>
      </c>
      <c r="AL367" s="445" t="str">
        <f t="array" ref="AL367">IFERROR(INDEX($A$171:$F$270,MATCH(LARGE(($E$171:$E$270=AL$273)*1/ROW($A$171:$A$270),ROWS($A$274:$A367)),1/ROW($A$171:$A$270),0),COLUMNS($A$274:$A$274)),"")</f>
        <v/>
      </c>
      <c r="AM367" s="445" t="str">
        <f t="array" ref="AM367">IFERROR(INDEX($A$171:$F$270,MATCH(LARGE(($E$171:$E$270=AM$273)*1/ROW($A$171:$A$270),ROWS($A$274:$A367)),1/ROW($A$171:$A$270),0),COLUMNS($A$274:$A$274)),"")</f>
        <v/>
      </c>
      <c r="AN367" s="445" t="str">
        <f t="array" ref="AN367">IFERROR(INDEX($A$171:$F$270,MATCH(LARGE(($F$171:$F$270=AN$273)*1/ROW($A$171:$A$270),ROWS($A$274:$A367)),1/ROW($A$171:$A$270),0),COLUMNS($A$274:$A$274)),"")</f>
        <v/>
      </c>
      <c r="AO367" s="445" t="str">
        <f t="array" ref="AO367">IFERROR(INDEX($A$171:$F$270,MATCH(LARGE(($F$171:$F$270=AO$273)*1/ROW($A$171:$A$270),ROWS($A$274:$A367)),1/ROW($A$171:$A$270),0),COLUMNS($A$274:$A$274)),"")</f>
        <v/>
      </c>
      <c r="AP367" s="445" t="str">
        <f t="array" ref="AP367">IFERROR(INDEX($A$171:$F$270,MATCH(LARGE(($F$171:$F$270=AP$273)*1/ROW($A$171:$A$270),ROWS($A$274:$A367)),1/ROW($A$171:$A$270),0),COLUMNS($A$274:$A$274)),"")</f>
        <v/>
      </c>
      <c r="AQ367" s="445" t="str">
        <f t="array" ref="AQ367">IFERROR(INDEX($A$171:$F$270,MATCH(LARGE(($F$171:$F$270=AQ$273)*1/ROW($A$171:$A$270),ROWS($A$274:$A367)),1/ROW($A$171:$A$270),0),COLUMNS($A$274:$A$274)),"")</f>
        <v/>
      </c>
      <c r="AR367" s="445" t="str">
        <f t="array" ref="AR367">IFERROR(INDEX($A$171:$B$270,MATCH(LARGE(($B$171:$B$270=AR$273)*1/ROW($A$171:$A$270),ROWS($A$274:$A367)),1/ROW($A$171:$A$270),0),COLUMNS($A$274:$A$274)),"")</f>
        <v/>
      </c>
      <c r="AS367" s="445" t="str">
        <f t="shared" si="97"/>
        <v/>
      </c>
      <c r="AT367" s="445" t="str">
        <f t="shared" si="98"/>
        <v/>
      </c>
      <c r="AU367" s="445" t="str">
        <f t="shared" si="99"/>
        <v/>
      </c>
      <c r="BE367" s="435"/>
      <c r="BK367" s="50"/>
      <c r="BM367" s="118"/>
      <c r="EE367" s="435"/>
    </row>
    <row r="368" spans="1:135" hidden="1">
      <c r="A368" s="445" t="str">
        <f t="array" ref="A368">IFERROR(INDEX($A$171:$B$270,MATCH(LARGE(($B$171:$B$270=A$273)*1/ROW($A$171:$A$270),ROWS($A$274:$A368)),1/ROW($A$171:$A$270),0),COLUMNS($A$274:$A$274)),"")</f>
        <v/>
      </c>
      <c r="B368" s="445" t="str">
        <f t="array" ref="B368">IFERROR(INDEX($A$171:$B$270,MATCH(LARGE(($B$171:$B$270=B$273)*1/ROW($A$171:$A$270),ROWS($A$274:$A368)),1/ROW($A$171:$A$270),0),COLUMNS($A$274:$A$274)),"")</f>
        <v/>
      </c>
      <c r="C368" s="444" t="str">
        <f t="array" ref="C368">IFERROR(INDEX($A$171:$B$270,MATCH(LARGE(($B$171:$B$270=C$273)*1/ROW($A$171:$A$270),ROWS($A$274:$A368)),1/ROW($A$171:$A$270),0),COLUMNS($A$274:$A$274)),"")</f>
        <v/>
      </c>
      <c r="D368" s="445" t="str">
        <f t="array" ref="D368">IFERROR(INDEX($A$171:$B$270,MATCH(LARGE(($B$171:$B$270=D$273)*1/ROW($A$171:$A$270),ROWS($A$274:$A368)),1/ROW($A$171:$A$270),0),COLUMNS($A$274:$A$274)),"")</f>
        <v/>
      </c>
      <c r="E368" s="445" t="str">
        <f t="array" ref="E368">IFERROR(INDEX($A$171:$B$270,MATCH(LARGE(($B$171:$B$270=E$273)*1/ROW($A$171:$A$270),ROWS($A$274:$A368)),1/ROW($A$171:$A$270),0),COLUMNS($A$274:$A$274)),"")</f>
        <v/>
      </c>
      <c r="F368" s="445" t="str">
        <f t="array" ref="F368">IFERROR(INDEX($A$171:$B$270,MATCH(LARGE(($B$171:$B$270=F$273)*1/ROW($A$171:$A$270),ROWS($A$274:$A368)),1/ROW($A$171:$A$270),0),COLUMNS($A$274:$A$274)),"")</f>
        <v/>
      </c>
      <c r="G368" s="445" t="str">
        <f t="array" ref="G368">IFERROR(INDEX($A$171:$B$270,MATCH(LARGE(($B$171:$B$270=G$273)*1/ROW($A$171:$A$270),ROWS($A$274:$A368)),1/ROW($A$171:$A$270),0),COLUMNS($A$274:$A$274)),"")</f>
        <v/>
      </c>
      <c r="H368" s="445" t="str">
        <f t="array" ref="H368">IFERROR(INDEX($A$171:$B$270,MATCH(LARGE(($B$171:$B$270=H$273)*1/ROW($A$171:$A$270),ROWS($A$274:$A368)),1/ROW($A$171:$A$270),0),COLUMNS($A$274:$A$274)),"")</f>
        <v/>
      </c>
      <c r="I368" s="445" t="str">
        <f t="array" ref="I368">IFERROR(INDEX($A$171:$B$270,MATCH(LARGE(($B$171:$B$270=I$273)*1/ROW($A$171:$A$270),ROWS($A$274:$A368)),1/ROW($A$171:$A$270),0),COLUMNS($A$274:$A$274)),"")</f>
        <v/>
      </c>
      <c r="J368" s="445" t="str">
        <f t="array" ref="J368">IFERROR(INDEX($A$171:$B$270,MATCH(LARGE(($B$171:$B$270=J$273)*1/ROW($A$171:$A$270),ROWS($A$274:$A368)),1/ROW($A$171:$A$270),0),COLUMNS($A$274:$A$274)),"")</f>
        <v/>
      </c>
      <c r="K368" s="445" t="str">
        <f t="array" ref="K368">IFERROR(INDEX($A$171:$B$270,MATCH(LARGE(($B$171:$B$270=K$273)*1/ROW($A$171:$A$270),ROWS($A$274:$A368)),1/ROW($A$171:$A$270),0),COLUMNS($A$274:$A$274)),"")</f>
        <v/>
      </c>
      <c r="L368" s="445" t="str">
        <f t="array" ref="L368">IFERROR(INDEX($A$171:$B$270,MATCH(LARGE(($B$171:$B$270=L$273)*1/ROW($A$171:$A$270),ROWS($A$274:$A368)),1/ROW($A$171:$A$270),0),COLUMNS($A$274:$A$274)),"")</f>
        <v/>
      </c>
      <c r="M368" s="445" t="str">
        <f t="array" ref="M368">IFERROR(INDEX($A$171:$B$270,MATCH(LARGE(($B$171:$B$270=M$273)*1/ROW($A$171:$A$270),ROWS($A$274:$A368)),1/ROW($A$171:$A$270),0),COLUMNS($A$274:$A$274)),"")</f>
        <v/>
      </c>
      <c r="N368" s="445" t="str">
        <f t="array" ref="N368">IFERROR(INDEX($A$171:$B$270,MATCH(LARGE(($B$171:$B$270=N$273)*1/ROW($A$171:$A$270),ROWS($A$274:$A368)),1/ROW($A$171:$A$270),0),COLUMNS($A$274:$A$274)),"")</f>
        <v/>
      </c>
      <c r="O368" s="445" t="str">
        <f t="array" ref="O368">IFERROR(INDEX($A$171:$B$270,MATCH(LARGE(($B$171:$B$270=O$273)*1/ROW($A$171:$A$270),ROWS($A$274:$A368)),1/ROW($A$171:$A$270),0),COLUMNS($A$274:$A$274)),"")</f>
        <v/>
      </c>
      <c r="P368" s="445" t="str">
        <f t="array" ref="P368">IFERROR(INDEX($A$171:$B$270,MATCH(LARGE(($B$171:$B$270=P$273)*1/ROW($A$171:$A$270),ROWS($A$274:$A368)),1/ROW($A$171:$A$270),0),COLUMNS($A$274:$A$274)),"")</f>
        <v/>
      </c>
      <c r="Q368" s="445" t="str">
        <f t="array" ref="Q368">IFERROR(INDEX($A$171:$B$270,MATCH(LARGE(($B$171:$B$270=Q$273)*1/ROW($A$171:$A$270),ROWS($A$274:$A368)),1/ROW($A$171:$A$270),0),COLUMNS($A$274:$A$274)),"")</f>
        <v/>
      </c>
      <c r="R368" s="445" t="str">
        <f t="array" ref="R368">IFERROR(INDEX($A$171:$B$270,MATCH(LARGE(($B$171:$B$270=R$273)*1/ROW($A$171:$A$270),ROWS($A$274:$A368)),1/ROW($A$171:$A$270),0),COLUMNS($A$274:$A$274)),"")</f>
        <v/>
      </c>
      <c r="S368" s="445" t="str">
        <f t="array" ref="S368">IFERROR(INDEX($A$171:$B$270,MATCH(LARGE(($B$171:$B$270=S$273)*1/ROW($A$171:$A$270),ROWS($A$274:$A368)),1/ROW($A$171:$A$270),0),COLUMNS($A$274:$A$274)),"")</f>
        <v/>
      </c>
      <c r="T368" s="445" t="str">
        <f t="array" ref="T368">IFERROR(INDEX($A$171:$B$270,MATCH(LARGE(($B$171:$B$270=T$273)*1/ROW($A$171:$A$270),ROWS($A$274:$A368)),1/ROW($A$171:$A$270),0),COLUMNS($A$274:$A$274)),"")</f>
        <v/>
      </c>
      <c r="U368" s="445" t="str">
        <f t="array" ref="U368">IFERROR(INDEX($A$171:$B$270,MATCH(LARGE(($B$171:$B$270=U$273)*1/ROW($A$171:$A$270),ROWS($A$274:$A368)),1/ROW($A$171:$A$270),0),COLUMNS($A$274:$A$274)),"")</f>
        <v/>
      </c>
      <c r="V368" s="453" t="str">
        <f t="array" ref="V368">IFERROR(INDEX($A$171:$B$270,MATCH(LARGE(($B$171:$B$270=V$273)*1/ROW($A$171:$A$270),ROWS($A$274:$A368)),1/ROW($A$171:$A$270),0),COLUMNS($A$274:$A$274)),"")</f>
        <v/>
      </c>
      <c r="W368" s="445" t="str">
        <f t="array" ref="W368">IFERROR(INDEX($A$171:$B$270,MATCH(LARGE(($B$171:$B$270=W$273)*1/ROW($A$171:$A$270),ROWS($A$274:$A368)),1/ROW($A$171:$A$270),0),COLUMNS($A$274:$A$274)),"")</f>
        <v/>
      </c>
      <c r="X368" s="445" t="str">
        <f t="array" ref="X368">IFERROR(INDEX($A$171:$B$270,MATCH(LARGE(($B$171:$B$270=X$273)*1/ROW($A$171:$A$270),ROWS($A$274:$A368)),1/ROW($A$171:$A$270),0),COLUMNS($A$274:$A$274)),"")</f>
        <v/>
      </c>
      <c r="Y368" s="445" t="str">
        <f t="array" ref="Y368">IFERROR(INDEX($A$171:$B$270,MATCH(LARGE(($B$171:$B$270=Y$273)*1/ROW($A$171:$A$270),ROWS($A$274:$A368)),1/ROW($A$171:$A$270),0),COLUMNS($A$274:$A$274)),"")</f>
        <v/>
      </c>
      <c r="Z368" s="445" t="str">
        <f t="array" ref="Z368">IFERROR(INDEX($A$171:$B$270,MATCH(LARGE(($B$171:$B$270=Z$273)*1/ROW($A$171:$A$270),ROWS($A$274:$A368)),1/ROW($A$171:$A$270),0),COLUMNS($A$274:$A$274)),"")</f>
        <v/>
      </c>
      <c r="AA368" s="445" t="str">
        <f t="array" ref="AA368">IFERROR(INDEX($A$171:$B$270,MATCH(LARGE(($B$171:$B$270=AA$273)*1/ROW($A$171:$A$270),ROWS($A$274:$A368)),1/ROW($A$171:$A$270),0),COLUMNS($A$274:$A$274)),"")</f>
        <v/>
      </c>
      <c r="AB368" s="445" t="str">
        <f t="array" ref="AB368">IFERROR(INDEX($A$171:$B$270,MATCH(LARGE(($B$171:$B$270=AB$273)*1/ROW($A$171:$A$270),ROWS($A$274:$A368)),1/ROW($A$171:$A$270),0),COLUMNS($A$274:$A$274)),"")</f>
        <v/>
      </c>
      <c r="AC368" s="445" t="str">
        <f t="array" ref="AC368">IFERROR(INDEX($A$171:$B$270,MATCH(LARGE(($B$171:$B$270=AC$273)*1/ROW($A$171:$A$270),ROWS($A$274:$A368)),1/ROW($A$171:$A$270),0),COLUMNS($A$274:$A$274)),"")</f>
        <v/>
      </c>
      <c r="AD368" s="445" t="str">
        <f t="array" ref="AD368">IFERROR(INDEX($A$171:$B$270,MATCH(LARGE(($B$171:$B$270=AD$273)*1/ROW($A$171:$A$270),ROWS($A$274:$A368)),1/ROW($A$171:$A$270),0),COLUMNS($A$274:$A$274)),"")</f>
        <v/>
      </c>
      <c r="AE368" s="445" t="str">
        <f t="array" ref="AE368">IFERROR(INDEX($A$171:$B$270,MATCH(LARGE(($B$171:$B$270=AE$273)*1/ROW($A$171:$A$270),ROWS($A$274:$A368)),1/ROW($A$171:$A$270),0),COLUMNS($A$274:$A$274)),"")</f>
        <v/>
      </c>
      <c r="AF368" s="445" t="str">
        <f t="array" ref="AF368">IFERROR(INDEX($A$171:$B$270,MATCH(LARGE(($B$171:$B$270=AF$273)*1/ROW($A$171:$A$270),ROWS($A$274:$A368)),1/ROW($A$171:$A$270),0),COLUMNS($A$274:$A$274)),"")</f>
        <v/>
      </c>
      <c r="AG368" s="454" t="str">
        <f t="array" ref="AG368">IFERROR(INDEX($A$171:$B$270,MATCH(LARGE(($B$171:$B$270=AG$273)*1/ROW($A$171:$A$270),ROWS($A$274:$A368)),1/ROW($A$171:$A$270),0),COLUMNS($A$274:$A$274)),"")</f>
        <v/>
      </c>
      <c r="AH368" s="445" t="str">
        <f t="array" ref="AH368">IFERROR(INDEX($A$171:$F$270,MATCH(LARGE(($D$171:$D$270=AH$273)*1/ROW($A$171:$A$270),ROWS($A$274:$A368)),1/ROW($A$171:$A$270),0),COLUMNS($A$274:$A$274)),"")</f>
        <v/>
      </c>
      <c r="AI368" s="445" t="str">
        <f t="array" ref="AI368">IFERROR(INDEX($A$171:$F$270,MATCH(LARGE(($D$171:$D$270=AI$273)*1/ROW($A$171:$A$270),ROWS($A$274:$A368)),1/ROW($A$171:$A$270),0),COLUMNS($A$274:$A$274)),"")</f>
        <v/>
      </c>
      <c r="AJ368" s="445" t="str">
        <f t="array" ref="AJ368">IFERROR(INDEX($A$171:$F$270,MATCH(LARGE(($D$171:$D$270=AJ$273)*1/ROW($A$171:$A$270),ROWS($A$274:$A368)),1/ROW($A$171:$A$270),0),COLUMNS($A$274:$A$274)),"")</f>
        <v/>
      </c>
      <c r="AK368" s="445" t="str">
        <f t="array" ref="AK368">IFERROR(INDEX($A$171:$F$270,MATCH(LARGE(($E$171:$E$270=AK$273)*1/ROW($A$171:$A$270),ROWS($A$274:$A368)),1/ROW($A$171:$A$270),0),COLUMNS($A$274:$A$274)),"")</f>
        <v/>
      </c>
      <c r="AL368" s="445" t="str">
        <f t="array" ref="AL368">IFERROR(INDEX($A$171:$F$270,MATCH(LARGE(($E$171:$E$270=AL$273)*1/ROW($A$171:$A$270),ROWS($A$274:$A368)),1/ROW($A$171:$A$270),0),COLUMNS($A$274:$A$274)),"")</f>
        <v/>
      </c>
      <c r="AM368" s="445" t="str">
        <f t="array" ref="AM368">IFERROR(INDEX($A$171:$F$270,MATCH(LARGE(($E$171:$E$270=AM$273)*1/ROW($A$171:$A$270),ROWS($A$274:$A368)),1/ROW($A$171:$A$270),0),COLUMNS($A$274:$A$274)),"")</f>
        <v/>
      </c>
      <c r="AN368" s="445" t="str">
        <f t="array" ref="AN368">IFERROR(INDEX($A$171:$F$270,MATCH(LARGE(($F$171:$F$270=AN$273)*1/ROW($A$171:$A$270),ROWS($A$274:$A368)),1/ROW($A$171:$A$270),0),COLUMNS($A$274:$A$274)),"")</f>
        <v/>
      </c>
      <c r="AO368" s="445" t="str">
        <f t="array" ref="AO368">IFERROR(INDEX($A$171:$F$270,MATCH(LARGE(($F$171:$F$270=AO$273)*1/ROW($A$171:$A$270),ROWS($A$274:$A368)),1/ROW($A$171:$A$270),0),COLUMNS($A$274:$A$274)),"")</f>
        <v/>
      </c>
      <c r="AP368" s="445" t="str">
        <f t="array" ref="AP368">IFERROR(INDEX($A$171:$F$270,MATCH(LARGE(($F$171:$F$270=AP$273)*1/ROW($A$171:$A$270),ROWS($A$274:$A368)),1/ROW($A$171:$A$270),0),COLUMNS($A$274:$A$274)),"")</f>
        <v/>
      </c>
      <c r="AQ368" s="445" t="str">
        <f t="array" ref="AQ368">IFERROR(INDEX($A$171:$F$270,MATCH(LARGE(($F$171:$F$270=AQ$273)*1/ROW($A$171:$A$270),ROWS($A$274:$A368)),1/ROW($A$171:$A$270),0),COLUMNS($A$274:$A$274)),"")</f>
        <v/>
      </c>
      <c r="AR368" s="445" t="str">
        <f t="array" ref="AR368">IFERROR(INDEX($A$171:$B$270,MATCH(LARGE(($B$171:$B$270=AR$273)*1/ROW($A$171:$A$270),ROWS($A$274:$A368)),1/ROW($A$171:$A$270),0),COLUMNS($A$274:$A$274)),"")</f>
        <v/>
      </c>
      <c r="AS368" s="445" t="str">
        <f t="shared" si="97"/>
        <v/>
      </c>
      <c r="AT368" s="445" t="str">
        <f t="shared" si="98"/>
        <v/>
      </c>
      <c r="AU368" s="445" t="str">
        <f t="shared" si="99"/>
        <v/>
      </c>
      <c r="BE368" s="435"/>
      <c r="BK368" s="50"/>
      <c r="BM368" s="118"/>
      <c r="EE368" s="435"/>
    </row>
    <row r="369" spans="1:135" hidden="1">
      <c r="A369" s="445" t="str">
        <f t="array" ref="A369">IFERROR(INDEX($A$171:$B$270,MATCH(LARGE(($B$171:$B$270=A$273)*1/ROW($A$171:$A$270),ROWS($A$274:$A369)),1/ROW($A$171:$A$270),0),COLUMNS($A$274:$A$274)),"")</f>
        <v/>
      </c>
      <c r="B369" s="445" t="str">
        <f t="array" ref="B369">IFERROR(INDEX($A$171:$B$270,MATCH(LARGE(($B$171:$B$270=B$273)*1/ROW($A$171:$A$270),ROWS($A$274:$A369)),1/ROW($A$171:$A$270),0),COLUMNS($A$274:$A$274)),"")</f>
        <v/>
      </c>
      <c r="C369" s="444" t="str">
        <f t="array" ref="C369">IFERROR(INDEX($A$171:$B$270,MATCH(LARGE(($B$171:$B$270=C$273)*1/ROW($A$171:$A$270),ROWS($A$274:$A369)),1/ROW($A$171:$A$270),0),COLUMNS($A$274:$A$274)),"")</f>
        <v/>
      </c>
      <c r="D369" s="445" t="str">
        <f t="array" ref="D369">IFERROR(INDEX($A$171:$B$270,MATCH(LARGE(($B$171:$B$270=D$273)*1/ROW($A$171:$A$270),ROWS($A$274:$A369)),1/ROW($A$171:$A$270),0),COLUMNS($A$274:$A$274)),"")</f>
        <v/>
      </c>
      <c r="E369" s="445" t="str">
        <f t="array" ref="E369">IFERROR(INDEX($A$171:$B$270,MATCH(LARGE(($B$171:$B$270=E$273)*1/ROW($A$171:$A$270),ROWS($A$274:$A369)),1/ROW($A$171:$A$270),0),COLUMNS($A$274:$A$274)),"")</f>
        <v/>
      </c>
      <c r="F369" s="445" t="str">
        <f t="array" ref="F369">IFERROR(INDEX($A$171:$B$270,MATCH(LARGE(($B$171:$B$270=F$273)*1/ROW($A$171:$A$270),ROWS($A$274:$A369)),1/ROW($A$171:$A$270),0),COLUMNS($A$274:$A$274)),"")</f>
        <v/>
      </c>
      <c r="G369" s="445" t="str">
        <f t="array" ref="G369">IFERROR(INDEX($A$171:$B$270,MATCH(LARGE(($B$171:$B$270=G$273)*1/ROW($A$171:$A$270),ROWS($A$274:$A369)),1/ROW($A$171:$A$270),0),COLUMNS($A$274:$A$274)),"")</f>
        <v/>
      </c>
      <c r="H369" s="445" t="str">
        <f t="array" ref="H369">IFERROR(INDEX($A$171:$B$270,MATCH(LARGE(($B$171:$B$270=H$273)*1/ROW($A$171:$A$270),ROWS($A$274:$A369)),1/ROW($A$171:$A$270),0),COLUMNS($A$274:$A$274)),"")</f>
        <v/>
      </c>
      <c r="I369" s="445" t="str">
        <f t="array" ref="I369">IFERROR(INDEX($A$171:$B$270,MATCH(LARGE(($B$171:$B$270=I$273)*1/ROW($A$171:$A$270),ROWS($A$274:$A369)),1/ROW($A$171:$A$270),0),COLUMNS($A$274:$A$274)),"")</f>
        <v/>
      </c>
      <c r="J369" s="445" t="str">
        <f t="array" ref="J369">IFERROR(INDEX($A$171:$B$270,MATCH(LARGE(($B$171:$B$270=J$273)*1/ROW($A$171:$A$270),ROWS($A$274:$A369)),1/ROW($A$171:$A$270),0),COLUMNS($A$274:$A$274)),"")</f>
        <v/>
      </c>
      <c r="K369" s="445" t="str">
        <f t="array" ref="K369">IFERROR(INDEX($A$171:$B$270,MATCH(LARGE(($B$171:$B$270=K$273)*1/ROW($A$171:$A$270),ROWS($A$274:$A369)),1/ROW($A$171:$A$270),0),COLUMNS($A$274:$A$274)),"")</f>
        <v/>
      </c>
      <c r="L369" s="445" t="str">
        <f t="array" ref="L369">IFERROR(INDEX($A$171:$B$270,MATCH(LARGE(($B$171:$B$270=L$273)*1/ROW($A$171:$A$270),ROWS($A$274:$A369)),1/ROW($A$171:$A$270),0),COLUMNS($A$274:$A$274)),"")</f>
        <v/>
      </c>
      <c r="M369" s="445" t="str">
        <f t="array" ref="M369">IFERROR(INDEX($A$171:$B$270,MATCH(LARGE(($B$171:$B$270=M$273)*1/ROW($A$171:$A$270),ROWS($A$274:$A369)),1/ROW($A$171:$A$270),0),COLUMNS($A$274:$A$274)),"")</f>
        <v/>
      </c>
      <c r="N369" s="445" t="str">
        <f t="array" ref="N369">IFERROR(INDEX($A$171:$B$270,MATCH(LARGE(($B$171:$B$270=N$273)*1/ROW($A$171:$A$270),ROWS($A$274:$A369)),1/ROW($A$171:$A$270),0),COLUMNS($A$274:$A$274)),"")</f>
        <v/>
      </c>
      <c r="O369" s="445" t="str">
        <f t="array" ref="O369">IFERROR(INDEX($A$171:$B$270,MATCH(LARGE(($B$171:$B$270=O$273)*1/ROW($A$171:$A$270),ROWS($A$274:$A369)),1/ROW($A$171:$A$270),0),COLUMNS($A$274:$A$274)),"")</f>
        <v/>
      </c>
      <c r="P369" s="445" t="str">
        <f t="array" ref="P369">IFERROR(INDEX($A$171:$B$270,MATCH(LARGE(($B$171:$B$270=P$273)*1/ROW($A$171:$A$270),ROWS($A$274:$A369)),1/ROW($A$171:$A$270),0),COLUMNS($A$274:$A$274)),"")</f>
        <v/>
      </c>
      <c r="Q369" s="445" t="str">
        <f t="array" ref="Q369">IFERROR(INDEX($A$171:$B$270,MATCH(LARGE(($B$171:$B$270=Q$273)*1/ROW($A$171:$A$270),ROWS($A$274:$A369)),1/ROW($A$171:$A$270),0),COLUMNS($A$274:$A$274)),"")</f>
        <v/>
      </c>
      <c r="R369" s="445" t="str">
        <f t="array" ref="R369">IFERROR(INDEX($A$171:$B$270,MATCH(LARGE(($B$171:$B$270=R$273)*1/ROW($A$171:$A$270),ROWS($A$274:$A369)),1/ROW($A$171:$A$270),0),COLUMNS($A$274:$A$274)),"")</f>
        <v/>
      </c>
      <c r="S369" s="445" t="str">
        <f t="array" ref="S369">IFERROR(INDEX($A$171:$B$270,MATCH(LARGE(($B$171:$B$270=S$273)*1/ROW($A$171:$A$270),ROWS($A$274:$A369)),1/ROW($A$171:$A$270),0),COLUMNS($A$274:$A$274)),"")</f>
        <v/>
      </c>
      <c r="T369" s="445" t="str">
        <f t="array" ref="T369">IFERROR(INDEX($A$171:$B$270,MATCH(LARGE(($B$171:$B$270=T$273)*1/ROW($A$171:$A$270),ROWS($A$274:$A369)),1/ROW($A$171:$A$270),0),COLUMNS($A$274:$A$274)),"")</f>
        <v/>
      </c>
      <c r="U369" s="445" t="str">
        <f t="array" ref="U369">IFERROR(INDEX($A$171:$B$270,MATCH(LARGE(($B$171:$B$270=U$273)*1/ROW($A$171:$A$270),ROWS($A$274:$A369)),1/ROW($A$171:$A$270),0),COLUMNS($A$274:$A$274)),"")</f>
        <v/>
      </c>
      <c r="V369" s="453" t="str">
        <f t="array" ref="V369">IFERROR(INDEX($A$171:$B$270,MATCH(LARGE(($B$171:$B$270=V$273)*1/ROW($A$171:$A$270),ROWS($A$274:$A369)),1/ROW($A$171:$A$270),0),COLUMNS($A$274:$A$274)),"")</f>
        <v/>
      </c>
      <c r="W369" s="445" t="str">
        <f t="array" ref="W369">IFERROR(INDEX($A$171:$B$270,MATCH(LARGE(($B$171:$B$270=W$273)*1/ROW($A$171:$A$270),ROWS($A$274:$A369)),1/ROW($A$171:$A$270),0),COLUMNS($A$274:$A$274)),"")</f>
        <v/>
      </c>
      <c r="X369" s="445" t="str">
        <f t="array" ref="X369">IFERROR(INDEX($A$171:$B$270,MATCH(LARGE(($B$171:$B$270=X$273)*1/ROW($A$171:$A$270),ROWS($A$274:$A369)),1/ROW($A$171:$A$270),0),COLUMNS($A$274:$A$274)),"")</f>
        <v/>
      </c>
      <c r="Y369" s="445" t="str">
        <f t="array" ref="Y369">IFERROR(INDEX($A$171:$B$270,MATCH(LARGE(($B$171:$B$270=Y$273)*1/ROW($A$171:$A$270),ROWS($A$274:$A369)),1/ROW($A$171:$A$270),0),COLUMNS($A$274:$A$274)),"")</f>
        <v/>
      </c>
      <c r="Z369" s="445" t="str">
        <f t="array" ref="Z369">IFERROR(INDEX($A$171:$B$270,MATCH(LARGE(($B$171:$B$270=Z$273)*1/ROW($A$171:$A$270),ROWS($A$274:$A369)),1/ROW($A$171:$A$270),0),COLUMNS($A$274:$A$274)),"")</f>
        <v/>
      </c>
      <c r="AA369" s="445" t="str">
        <f t="array" ref="AA369">IFERROR(INDEX($A$171:$B$270,MATCH(LARGE(($B$171:$B$270=AA$273)*1/ROW($A$171:$A$270),ROWS($A$274:$A369)),1/ROW($A$171:$A$270),0),COLUMNS($A$274:$A$274)),"")</f>
        <v/>
      </c>
      <c r="AB369" s="445" t="str">
        <f t="array" ref="AB369">IFERROR(INDEX($A$171:$B$270,MATCH(LARGE(($B$171:$B$270=AB$273)*1/ROW($A$171:$A$270),ROWS($A$274:$A369)),1/ROW($A$171:$A$270),0),COLUMNS($A$274:$A$274)),"")</f>
        <v/>
      </c>
      <c r="AC369" s="445" t="str">
        <f t="array" ref="AC369">IFERROR(INDEX($A$171:$B$270,MATCH(LARGE(($B$171:$B$270=AC$273)*1/ROW($A$171:$A$270),ROWS($A$274:$A369)),1/ROW($A$171:$A$270),0),COLUMNS($A$274:$A$274)),"")</f>
        <v/>
      </c>
      <c r="AD369" s="445" t="str">
        <f t="array" ref="AD369">IFERROR(INDEX($A$171:$B$270,MATCH(LARGE(($B$171:$B$270=AD$273)*1/ROW($A$171:$A$270),ROWS($A$274:$A369)),1/ROW($A$171:$A$270),0),COLUMNS($A$274:$A$274)),"")</f>
        <v/>
      </c>
      <c r="AE369" s="445" t="str">
        <f t="array" ref="AE369">IFERROR(INDEX($A$171:$B$270,MATCH(LARGE(($B$171:$B$270=AE$273)*1/ROW($A$171:$A$270),ROWS($A$274:$A369)),1/ROW($A$171:$A$270),0),COLUMNS($A$274:$A$274)),"")</f>
        <v/>
      </c>
      <c r="AF369" s="445" t="str">
        <f t="array" ref="AF369">IFERROR(INDEX($A$171:$B$270,MATCH(LARGE(($B$171:$B$270=AF$273)*1/ROW($A$171:$A$270),ROWS($A$274:$A369)),1/ROW($A$171:$A$270),0),COLUMNS($A$274:$A$274)),"")</f>
        <v/>
      </c>
      <c r="AG369" s="454" t="str">
        <f t="array" ref="AG369">IFERROR(INDEX($A$171:$B$270,MATCH(LARGE(($B$171:$B$270=AG$273)*1/ROW($A$171:$A$270),ROWS($A$274:$A369)),1/ROW($A$171:$A$270),0),COLUMNS($A$274:$A$274)),"")</f>
        <v/>
      </c>
      <c r="AH369" s="445" t="str">
        <f t="array" ref="AH369">IFERROR(INDEX($A$171:$F$270,MATCH(LARGE(($D$171:$D$270=AH$273)*1/ROW($A$171:$A$270),ROWS($A$274:$A369)),1/ROW($A$171:$A$270),0),COLUMNS($A$274:$A$274)),"")</f>
        <v/>
      </c>
      <c r="AI369" s="445" t="str">
        <f t="array" ref="AI369">IFERROR(INDEX($A$171:$F$270,MATCH(LARGE(($D$171:$D$270=AI$273)*1/ROW($A$171:$A$270),ROWS($A$274:$A369)),1/ROW($A$171:$A$270),0),COLUMNS($A$274:$A$274)),"")</f>
        <v/>
      </c>
      <c r="AJ369" s="445" t="str">
        <f t="array" ref="AJ369">IFERROR(INDEX($A$171:$F$270,MATCH(LARGE(($D$171:$D$270=AJ$273)*1/ROW($A$171:$A$270),ROWS($A$274:$A369)),1/ROW($A$171:$A$270),0),COLUMNS($A$274:$A$274)),"")</f>
        <v/>
      </c>
      <c r="AK369" s="445" t="str">
        <f t="array" ref="AK369">IFERROR(INDEX($A$171:$F$270,MATCH(LARGE(($E$171:$E$270=AK$273)*1/ROW($A$171:$A$270),ROWS($A$274:$A369)),1/ROW($A$171:$A$270),0),COLUMNS($A$274:$A$274)),"")</f>
        <v/>
      </c>
      <c r="AL369" s="445" t="str">
        <f t="array" ref="AL369">IFERROR(INDEX($A$171:$F$270,MATCH(LARGE(($E$171:$E$270=AL$273)*1/ROW($A$171:$A$270),ROWS($A$274:$A369)),1/ROW($A$171:$A$270),0),COLUMNS($A$274:$A$274)),"")</f>
        <v/>
      </c>
      <c r="AM369" s="445" t="str">
        <f t="array" ref="AM369">IFERROR(INDEX($A$171:$F$270,MATCH(LARGE(($E$171:$E$270=AM$273)*1/ROW($A$171:$A$270),ROWS($A$274:$A369)),1/ROW($A$171:$A$270),0),COLUMNS($A$274:$A$274)),"")</f>
        <v/>
      </c>
      <c r="AN369" s="445" t="str">
        <f t="array" ref="AN369">IFERROR(INDEX($A$171:$F$270,MATCH(LARGE(($F$171:$F$270=AN$273)*1/ROW($A$171:$A$270),ROWS($A$274:$A369)),1/ROW($A$171:$A$270),0),COLUMNS($A$274:$A$274)),"")</f>
        <v/>
      </c>
      <c r="AO369" s="445" t="str">
        <f t="array" ref="AO369">IFERROR(INDEX($A$171:$F$270,MATCH(LARGE(($F$171:$F$270=AO$273)*1/ROW($A$171:$A$270),ROWS($A$274:$A369)),1/ROW($A$171:$A$270),0),COLUMNS($A$274:$A$274)),"")</f>
        <v/>
      </c>
      <c r="AP369" s="445" t="str">
        <f t="array" ref="AP369">IFERROR(INDEX($A$171:$F$270,MATCH(LARGE(($F$171:$F$270=AP$273)*1/ROW($A$171:$A$270),ROWS($A$274:$A369)),1/ROW($A$171:$A$270),0),COLUMNS($A$274:$A$274)),"")</f>
        <v/>
      </c>
      <c r="AQ369" s="445" t="str">
        <f t="array" ref="AQ369">IFERROR(INDEX($A$171:$F$270,MATCH(LARGE(($F$171:$F$270=AQ$273)*1/ROW($A$171:$A$270),ROWS($A$274:$A369)),1/ROW($A$171:$A$270),0),COLUMNS($A$274:$A$274)),"")</f>
        <v/>
      </c>
      <c r="AR369" s="445" t="str">
        <f t="array" ref="AR369">IFERROR(INDEX($A$171:$B$270,MATCH(LARGE(($B$171:$B$270=AR$273)*1/ROW($A$171:$A$270),ROWS($A$274:$A369)),1/ROW($A$171:$A$270),0),COLUMNS($A$274:$A$274)),"")</f>
        <v/>
      </c>
      <c r="AS369" s="445" t="str">
        <f t="shared" si="97"/>
        <v/>
      </c>
      <c r="AT369" s="445" t="str">
        <f t="shared" si="98"/>
        <v/>
      </c>
      <c r="AU369" s="445" t="str">
        <f t="shared" si="99"/>
        <v/>
      </c>
      <c r="BE369" s="435"/>
      <c r="BK369" s="50"/>
      <c r="BM369" s="118"/>
      <c r="EE369" s="435"/>
    </row>
    <row r="370" spans="1:135" hidden="1">
      <c r="A370" s="445" t="str">
        <f t="array" ref="A370">IFERROR(INDEX($A$171:$B$270,MATCH(LARGE(($B$171:$B$270=A$273)*1/ROW($A$171:$A$270),ROWS($A$274:$A370)),1/ROW($A$171:$A$270),0),COLUMNS($A$274:$A$274)),"")</f>
        <v/>
      </c>
      <c r="B370" s="445" t="str">
        <f t="array" ref="B370">IFERROR(INDEX($A$171:$B$270,MATCH(LARGE(($B$171:$B$270=B$273)*1/ROW($A$171:$A$270),ROWS($A$274:$A370)),1/ROW($A$171:$A$270),0),COLUMNS($A$274:$A$274)),"")</f>
        <v/>
      </c>
      <c r="C370" s="444" t="str">
        <f t="array" ref="C370">IFERROR(INDEX($A$171:$B$270,MATCH(LARGE(($B$171:$B$270=C$273)*1/ROW($A$171:$A$270),ROWS($A$274:$A370)),1/ROW($A$171:$A$270),0),COLUMNS($A$274:$A$274)),"")</f>
        <v/>
      </c>
      <c r="D370" s="445" t="str">
        <f t="array" ref="D370">IFERROR(INDEX($A$171:$B$270,MATCH(LARGE(($B$171:$B$270=D$273)*1/ROW($A$171:$A$270),ROWS($A$274:$A370)),1/ROW($A$171:$A$270),0),COLUMNS($A$274:$A$274)),"")</f>
        <v/>
      </c>
      <c r="E370" s="445" t="str">
        <f t="array" ref="E370">IFERROR(INDEX($A$171:$B$270,MATCH(LARGE(($B$171:$B$270=E$273)*1/ROW($A$171:$A$270),ROWS($A$274:$A370)),1/ROW($A$171:$A$270),0),COLUMNS($A$274:$A$274)),"")</f>
        <v/>
      </c>
      <c r="F370" s="445" t="str">
        <f t="array" ref="F370">IFERROR(INDEX($A$171:$B$270,MATCH(LARGE(($B$171:$B$270=F$273)*1/ROW($A$171:$A$270),ROWS($A$274:$A370)),1/ROW($A$171:$A$270),0),COLUMNS($A$274:$A$274)),"")</f>
        <v/>
      </c>
      <c r="G370" s="445" t="str">
        <f t="array" ref="G370">IFERROR(INDEX($A$171:$B$270,MATCH(LARGE(($B$171:$B$270=G$273)*1/ROW($A$171:$A$270),ROWS($A$274:$A370)),1/ROW($A$171:$A$270),0),COLUMNS($A$274:$A$274)),"")</f>
        <v/>
      </c>
      <c r="H370" s="445" t="str">
        <f t="array" ref="H370">IFERROR(INDEX($A$171:$B$270,MATCH(LARGE(($B$171:$B$270=H$273)*1/ROW($A$171:$A$270),ROWS($A$274:$A370)),1/ROW($A$171:$A$270),0),COLUMNS($A$274:$A$274)),"")</f>
        <v/>
      </c>
      <c r="I370" s="445" t="str">
        <f t="array" ref="I370">IFERROR(INDEX($A$171:$B$270,MATCH(LARGE(($B$171:$B$270=I$273)*1/ROW($A$171:$A$270),ROWS($A$274:$A370)),1/ROW($A$171:$A$270),0),COLUMNS($A$274:$A$274)),"")</f>
        <v/>
      </c>
      <c r="J370" s="445" t="str">
        <f t="array" ref="J370">IFERROR(INDEX($A$171:$B$270,MATCH(LARGE(($B$171:$B$270=J$273)*1/ROW($A$171:$A$270),ROWS($A$274:$A370)),1/ROW($A$171:$A$270),0),COLUMNS($A$274:$A$274)),"")</f>
        <v/>
      </c>
      <c r="K370" s="445" t="str">
        <f t="array" ref="K370">IFERROR(INDEX($A$171:$B$270,MATCH(LARGE(($B$171:$B$270=K$273)*1/ROW($A$171:$A$270),ROWS($A$274:$A370)),1/ROW($A$171:$A$270),0),COLUMNS($A$274:$A$274)),"")</f>
        <v/>
      </c>
      <c r="L370" s="445" t="str">
        <f t="array" ref="L370">IFERROR(INDEX($A$171:$B$270,MATCH(LARGE(($B$171:$B$270=L$273)*1/ROW($A$171:$A$270),ROWS($A$274:$A370)),1/ROW($A$171:$A$270),0),COLUMNS($A$274:$A$274)),"")</f>
        <v/>
      </c>
      <c r="M370" s="445" t="str">
        <f t="array" ref="M370">IFERROR(INDEX($A$171:$B$270,MATCH(LARGE(($B$171:$B$270=M$273)*1/ROW($A$171:$A$270),ROWS($A$274:$A370)),1/ROW($A$171:$A$270),0),COLUMNS($A$274:$A$274)),"")</f>
        <v/>
      </c>
      <c r="N370" s="445" t="str">
        <f t="array" ref="N370">IFERROR(INDEX($A$171:$B$270,MATCH(LARGE(($B$171:$B$270=N$273)*1/ROW($A$171:$A$270),ROWS($A$274:$A370)),1/ROW($A$171:$A$270),0),COLUMNS($A$274:$A$274)),"")</f>
        <v/>
      </c>
      <c r="O370" s="445" t="str">
        <f t="array" ref="O370">IFERROR(INDEX($A$171:$B$270,MATCH(LARGE(($B$171:$B$270=O$273)*1/ROW($A$171:$A$270),ROWS($A$274:$A370)),1/ROW($A$171:$A$270),0),COLUMNS($A$274:$A$274)),"")</f>
        <v/>
      </c>
      <c r="P370" s="445" t="str">
        <f t="array" ref="P370">IFERROR(INDEX($A$171:$B$270,MATCH(LARGE(($B$171:$B$270=P$273)*1/ROW($A$171:$A$270),ROWS($A$274:$A370)),1/ROW($A$171:$A$270),0),COLUMNS($A$274:$A$274)),"")</f>
        <v/>
      </c>
      <c r="Q370" s="445" t="str">
        <f t="array" ref="Q370">IFERROR(INDEX($A$171:$B$270,MATCH(LARGE(($B$171:$B$270=Q$273)*1/ROW($A$171:$A$270),ROWS($A$274:$A370)),1/ROW($A$171:$A$270),0),COLUMNS($A$274:$A$274)),"")</f>
        <v/>
      </c>
      <c r="R370" s="445" t="str">
        <f t="array" ref="R370">IFERROR(INDEX($A$171:$B$270,MATCH(LARGE(($B$171:$B$270=R$273)*1/ROW($A$171:$A$270),ROWS($A$274:$A370)),1/ROW($A$171:$A$270),0),COLUMNS($A$274:$A$274)),"")</f>
        <v/>
      </c>
      <c r="S370" s="445" t="str">
        <f t="array" ref="S370">IFERROR(INDEX($A$171:$B$270,MATCH(LARGE(($B$171:$B$270=S$273)*1/ROW($A$171:$A$270),ROWS($A$274:$A370)),1/ROW($A$171:$A$270),0),COLUMNS($A$274:$A$274)),"")</f>
        <v/>
      </c>
      <c r="T370" s="445" t="str">
        <f t="array" ref="T370">IFERROR(INDEX($A$171:$B$270,MATCH(LARGE(($B$171:$B$270=T$273)*1/ROW($A$171:$A$270),ROWS($A$274:$A370)),1/ROW($A$171:$A$270),0),COLUMNS($A$274:$A$274)),"")</f>
        <v/>
      </c>
      <c r="U370" s="445" t="str">
        <f t="array" ref="U370">IFERROR(INDEX($A$171:$B$270,MATCH(LARGE(($B$171:$B$270=U$273)*1/ROW($A$171:$A$270),ROWS($A$274:$A370)),1/ROW($A$171:$A$270),0),COLUMNS($A$274:$A$274)),"")</f>
        <v/>
      </c>
      <c r="V370" s="453" t="str">
        <f t="array" ref="V370">IFERROR(INDEX($A$171:$B$270,MATCH(LARGE(($B$171:$B$270=V$273)*1/ROW($A$171:$A$270),ROWS($A$274:$A370)),1/ROW($A$171:$A$270),0),COLUMNS($A$274:$A$274)),"")</f>
        <v/>
      </c>
      <c r="W370" s="445" t="str">
        <f t="array" ref="W370">IFERROR(INDEX($A$171:$B$270,MATCH(LARGE(($B$171:$B$270=W$273)*1/ROW($A$171:$A$270),ROWS($A$274:$A370)),1/ROW($A$171:$A$270),0),COLUMNS($A$274:$A$274)),"")</f>
        <v/>
      </c>
      <c r="X370" s="445" t="str">
        <f t="array" ref="X370">IFERROR(INDEX($A$171:$B$270,MATCH(LARGE(($B$171:$B$270=X$273)*1/ROW($A$171:$A$270),ROWS($A$274:$A370)),1/ROW($A$171:$A$270),0),COLUMNS($A$274:$A$274)),"")</f>
        <v/>
      </c>
      <c r="Y370" s="445" t="str">
        <f t="array" ref="Y370">IFERROR(INDEX($A$171:$B$270,MATCH(LARGE(($B$171:$B$270=Y$273)*1/ROW($A$171:$A$270),ROWS($A$274:$A370)),1/ROW($A$171:$A$270),0),COLUMNS($A$274:$A$274)),"")</f>
        <v/>
      </c>
      <c r="Z370" s="445" t="str">
        <f t="array" ref="Z370">IFERROR(INDEX($A$171:$B$270,MATCH(LARGE(($B$171:$B$270=Z$273)*1/ROW($A$171:$A$270),ROWS($A$274:$A370)),1/ROW($A$171:$A$270),0),COLUMNS($A$274:$A$274)),"")</f>
        <v/>
      </c>
      <c r="AA370" s="445" t="str">
        <f t="array" ref="AA370">IFERROR(INDEX($A$171:$B$270,MATCH(LARGE(($B$171:$B$270=AA$273)*1/ROW($A$171:$A$270),ROWS($A$274:$A370)),1/ROW($A$171:$A$270),0),COLUMNS($A$274:$A$274)),"")</f>
        <v/>
      </c>
      <c r="AB370" s="445" t="str">
        <f t="array" ref="AB370">IFERROR(INDEX($A$171:$B$270,MATCH(LARGE(($B$171:$B$270=AB$273)*1/ROW($A$171:$A$270),ROWS($A$274:$A370)),1/ROW($A$171:$A$270),0),COLUMNS($A$274:$A$274)),"")</f>
        <v/>
      </c>
      <c r="AC370" s="445" t="str">
        <f t="array" ref="AC370">IFERROR(INDEX($A$171:$B$270,MATCH(LARGE(($B$171:$B$270=AC$273)*1/ROW($A$171:$A$270),ROWS($A$274:$A370)),1/ROW($A$171:$A$270),0),COLUMNS($A$274:$A$274)),"")</f>
        <v/>
      </c>
      <c r="AD370" s="445" t="str">
        <f t="array" ref="AD370">IFERROR(INDEX($A$171:$B$270,MATCH(LARGE(($B$171:$B$270=AD$273)*1/ROW($A$171:$A$270),ROWS($A$274:$A370)),1/ROW($A$171:$A$270),0),COLUMNS($A$274:$A$274)),"")</f>
        <v/>
      </c>
      <c r="AE370" s="445" t="str">
        <f t="array" ref="AE370">IFERROR(INDEX($A$171:$B$270,MATCH(LARGE(($B$171:$B$270=AE$273)*1/ROW($A$171:$A$270),ROWS($A$274:$A370)),1/ROW($A$171:$A$270),0),COLUMNS($A$274:$A$274)),"")</f>
        <v/>
      </c>
      <c r="AF370" s="445" t="str">
        <f t="array" ref="AF370">IFERROR(INDEX($A$171:$B$270,MATCH(LARGE(($B$171:$B$270=AF$273)*1/ROW($A$171:$A$270),ROWS($A$274:$A370)),1/ROW($A$171:$A$270),0),COLUMNS($A$274:$A$274)),"")</f>
        <v/>
      </c>
      <c r="AG370" s="454" t="str">
        <f t="array" ref="AG370">IFERROR(INDEX($A$171:$B$270,MATCH(LARGE(($B$171:$B$270=AG$273)*1/ROW($A$171:$A$270),ROWS($A$274:$A370)),1/ROW($A$171:$A$270),0),COLUMNS($A$274:$A$274)),"")</f>
        <v/>
      </c>
      <c r="AH370" s="445" t="str">
        <f t="array" ref="AH370">IFERROR(INDEX($A$171:$F$270,MATCH(LARGE(($D$171:$D$270=AH$273)*1/ROW($A$171:$A$270),ROWS($A$274:$A370)),1/ROW($A$171:$A$270),0),COLUMNS($A$274:$A$274)),"")</f>
        <v/>
      </c>
      <c r="AI370" s="445" t="str">
        <f t="array" ref="AI370">IFERROR(INDEX($A$171:$F$270,MATCH(LARGE(($D$171:$D$270=AI$273)*1/ROW($A$171:$A$270),ROWS($A$274:$A370)),1/ROW($A$171:$A$270),0),COLUMNS($A$274:$A$274)),"")</f>
        <v/>
      </c>
      <c r="AJ370" s="445" t="str">
        <f t="array" ref="AJ370">IFERROR(INDEX($A$171:$F$270,MATCH(LARGE(($D$171:$D$270=AJ$273)*1/ROW($A$171:$A$270),ROWS($A$274:$A370)),1/ROW($A$171:$A$270),0),COLUMNS($A$274:$A$274)),"")</f>
        <v/>
      </c>
      <c r="AK370" s="445" t="str">
        <f t="array" ref="AK370">IFERROR(INDEX($A$171:$F$270,MATCH(LARGE(($E$171:$E$270=AK$273)*1/ROW($A$171:$A$270),ROWS($A$274:$A370)),1/ROW($A$171:$A$270),0),COLUMNS($A$274:$A$274)),"")</f>
        <v/>
      </c>
      <c r="AL370" s="445" t="str">
        <f t="array" ref="AL370">IFERROR(INDEX($A$171:$F$270,MATCH(LARGE(($E$171:$E$270=AL$273)*1/ROW($A$171:$A$270),ROWS($A$274:$A370)),1/ROW($A$171:$A$270),0),COLUMNS($A$274:$A$274)),"")</f>
        <v/>
      </c>
      <c r="AM370" s="445" t="str">
        <f t="array" ref="AM370">IFERROR(INDEX($A$171:$F$270,MATCH(LARGE(($E$171:$E$270=AM$273)*1/ROW($A$171:$A$270),ROWS($A$274:$A370)),1/ROW($A$171:$A$270),0),COLUMNS($A$274:$A$274)),"")</f>
        <v/>
      </c>
      <c r="AN370" s="445" t="str">
        <f t="array" ref="AN370">IFERROR(INDEX($A$171:$F$270,MATCH(LARGE(($F$171:$F$270=AN$273)*1/ROW($A$171:$A$270),ROWS($A$274:$A370)),1/ROW($A$171:$A$270),0),COLUMNS($A$274:$A$274)),"")</f>
        <v/>
      </c>
      <c r="AO370" s="445" t="str">
        <f t="array" ref="AO370">IFERROR(INDEX($A$171:$F$270,MATCH(LARGE(($F$171:$F$270=AO$273)*1/ROW($A$171:$A$270),ROWS($A$274:$A370)),1/ROW($A$171:$A$270),0),COLUMNS($A$274:$A$274)),"")</f>
        <v/>
      </c>
      <c r="AP370" s="445" t="str">
        <f t="array" ref="AP370">IFERROR(INDEX($A$171:$F$270,MATCH(LARGE(($F$171:$F$270=AP$273)*1/ROW($A$171:$A$270),ROWS($A$274:$A370)),1/ROW($A$171:$A$270),0),COLUMNS($A$274:$A$274)),"")</f>
        <v/>
      </c>
      <c r="AQ370" s="445" t="str">
        <f t="array" ref="AQ370">IFERROR(INDEX($A$171:$F$270,MATCH(LARGE(($F$171:$F$270=AQ$273)*1/ROW($A$171:$A$270),ROWS($A$274:$A370)),1/ROW($A$171:$A$270),0),COLUMNS($A$274:$A$274)),"")</f>
        <v/>
      </c>
      <c r="AR370" s="445" t="str">
        <f t="array" ref="AR370">IFERROR(INDEX($A$171:$B$270,MATCH(LARGE(($B$171:$B$270=AR$273)*1/ROW($A$171:$A$270),ROWS($A$274:$A370)),1/ROW($A$171:$A$270),0),COLUMNS($A$274:$A$274)),"")</f>
        <v/>
      </c>
      <c r="AS370" s="445" t="str">
        <f t="shared" si="97"/>
        <v/>
      </c>
      <c r="AT370" s="445" t="str">
        <f t="shared" si="98"/>
        <v/>
      </c>
      <c r="AU370" s="445" t="str">
        <f t="shared" si="99"/>
        <v/>
      </c>
      <c r="BE370" s="435"/>
      <c r="BK370" s="50"/>
      <c r="BM370" s="118"/>
      <c r="EE370" s="435"/>
    </row>
    <row r="371" spans="1:135" hidden="1">
      <c r="A371" s="445" t="str">
        <f t="array" ref="A371">IFERROR(INDEX($A$171:$B$270,MATCH(LARGE(($B$171:$B$270=A$273)*1/ROW($A$171:$A$270),ROWS($A$274:$A371)),1/ROW($A$171:$A$270),0),COLUMNS($A$274:$A$274)),"")</f>
        <v/>
      </c>
      <c r="B371" s="445" t="str">
        <f t="array" ref="B371">IFERROR(INDEX($A$171:$B$270,MATCH(LARGE(($B$171:$B$270=B$273)*1/ROW($A$171:$A$270),ROWS($A$274:$A371)),1/ROW($A$171:$A$270),0),COLUMNS($A$274:$A$274)),"")</f>
        <v/>
      </c>
      <c r="C371" s="444" t="str">
        <f t="array" ref="C371">IFERROR(INDEX($A$171:$B$270,MATCH(LARGE(($B$171:$B$270=C$273)*1/ROW($A$171:$A$270),ROWS($A$274:$A371)),1/ROW($A$171:$A$270),0),COLUMNS($A$274:$A$274)),"")</f>
        <v/>
      </c>
      <c r="D371" s="445" t="str">
        <f t="array" ref="D371">IFERROR(INDEX($A$171:$B$270,MATCH(LARGE(($B$171:$B$270=D$273)*1/ROW($A$171:$A$270),ROWS($A$274:$A371)),1/ROW($A$171:$A$270),0),COLUMNS($A$274:$A$274)),"")</f>
        <v/>
      </c>
      <c r="E371" s="445" t="str">
        <f t="array" ref="E371">IFERROR(INDEX($A$171:$B$270,MATCH(LARGE(($B$171:$B$270=E$273)*1/ROW($A$171:$A$270),ROWS($A$274:$A371)),1/ROW($A$171:$A$270),0),COLUMNS($A$274:$A$274)),"")</f>
        <v/>
      </c>
      <c r="F371" s="445" t="str">
        <f t="array" ref="F371">IFERROR(INDEX($A$171:$B$270,MATCH(LARGE(($B$171:$B$270=F$273)*1/ROW($A$171:$A$270),ROWS($A$274:$A371)),1/ROW($A$171:$A$270),0),COLUMNS($A$274:$A$274)),"")</f>
        <v/>
      </c>
      <c r="G371" s="445" t="str">
        <f t="array" ref="G371">IFERROR(INDEX($A$171:$B$270,MATCH(LARGE(($B$171:$B$270=G$273)*1/ROW($A$171:$A$270),ROWS($A$274:$A371)),1/ROW($A$171:$A$270),0),COLUMNS($A$274:$A$274)),"")</f>
        <v/>
      </c>
      <c r="H371" s="445" t="str">
        <f t="array" ref="H371">IFERROR(INDEX($A$171:$B$270,MATCH(LARGE(($B$171:$B$270=H$273)*1/ROW($A$171:$A$270),ROWS($A$274:$A371)),1/ROW($A$171:$A$270),0),COLUMNS($A$274:$A$274)),"")</f>
        <v/>
      </c>
      <c r="I371" s="445" t="str">
        <f t="array" ref="I371">IFERROR(INDEX($A$171:$B$270,MATCH(LARGE(($B$171:$B$270=I$273)*1/ROW($A$171:$A$270),ROWS($A$274:$A371)),1/ROW($A$171:$A$270),0),COLUMNS($A$274:$A$274)),"")</f>
        <v/>
      </c>
      <c r="J371" s="445" t="str">
        <f t="array" ref="J371">IFERROR(INDEX($A$171:$B$270,MATCH(LARGE(($B$171:$B$270=J$273)*1/ROW($A$171:$A$270),ROWS($A$274:$A371)),1/ROW($A$171:$A$270),0),COLUMNS($A$274:$A$274)),"")</f>
        <v/>
      </c>
      <c r="K371" s="445" t="str">
        <f t="array" ref="K371">IFERROR(INDEX($A$171:$B$270,MATCH(LARGE(($B$171:$B$270=K$273)*1/ROW($A$171:$A$270),ROWS($A$274:$A371)),1/ROW($A$171:$A$270),0),COLUMNS($A$274:$A$274)),"")</f>
        <v/>
      </c>
      <c r="L371" s="445" t="str">
        <f t="array" ref="L371">IFERROR(INDEX($A$171:$B$270,MATCH(LARGE(($B$171:$B$270=L$273)*1/ROW($A$171:$A$270),ROWS($A$274:$A371)),1/ROW($A$171:$A$270),0),COLUMNS($A$274:$A$274)),"")</f>
        <v/>
      </c>
      <c r="M371" s="445" t="str">
        <f t="array" ref="M371">IFERROR(INDEX($A$171:$B$270,MATCH(LARGE(($B$171:$B$270=M$273)*1/ROW($A$171:$A$270),ROWS($A$274:$A371)),1/ROW($A$171:$A$270),0),COLUMNS($A$274:$A$274)),"")</f>
        <v/>
      </c>
      <c r="N371" s="445" t="str">
        <f t="array" ref="N371">IFERROR(INDEX($A$171:$B$270,MATCH(LARGE(($B$171:$B$270=N$273)*1/ROW($A$171:$A$270),ROWS($A$274:$A371)),1/ROW($A$171:$A$270),0),COLUMNS($A$274:$A$274)),"")</f>
        <v/>
      </c>
      <c r="O371" s="445" t="str">
        <f t="array" ref="O371">IFERROR(INDEX($A$171:$B$270,MATCH(LARGE(($B$171:$B$270=O$273)*1/ROW($A$171:$A$270),ROWS($A$274:$A371)),1/ROW($A$171:$A$270),0),COLUMNS($A$274:$A$274)),"")</f>
        <v/>
      </c>
      <c r="P371" s="445" t="str">
        <f t="array" ref="P371">IFERROR(INDEX($A$171:$B$270,MATCH(LARGE(($B$171:$B$270=P$273)*1/ROW($A$171:$A$270),ROWS($A$274:$A371)),1/ROW($A$171:$A$270),0),COLUMNS($A$274:$A$274)),"")</f>
        <v/>
      </c>
      <c r="Q371" s="445" t="str">
        <f t="array" ref="Q371">IFERROR(INDEX($A$171:$B$270,MATCH(LARGE(($B$171:$B$270=Q$273)*1/ROW($A$171:$A$270),ROWS($A$274:$A371)),1/ROW($A$171:$A$270),0),COLUMNS($A$274:$A$274)),"")</f>
        <v/>
      </c>
      <c r="R371" s="445" t="str">
        <f t="array" ref="R371">IFERROR(INDEX($A$171:$B$270,MATCH(LARGE(($B$171:$B$270=R$273)*1/ROW($A$171:$A$270),ROWS($A$274:$A371)),1/ROW($A$171:$A$270),0),COLUMNS($A$274:$A$274)),"")</f>
        <v/>
      </c>
      <c r="S371" s="445" t="str">
        <f t="array" ref="S371">IFERROR(INDEX($A$171:$B$270,MATCH(LARGE(($B$171:$B$270=S$273)*1/ROW($A$171:$A$270),ROWS($A$274:$A371)),1/ROW($A$171:$A$270),0),COLUMNS($A$274:$A$274)),"")</f>
        <v/>
      </c>
      <c r="T371" s="445" t="str">
        <f t="array" ref="T371">IFERROR(INDEX($A$171:$B$270,MATCH(LARGE(($B$171:$B$270=T$273)*1/ROW($A$171:$A$270),ROWS($A$274:$A371)),1/ROW($A$171:$A$270),0),COLUMNS($A$274:$A$274)),"")</f>
        <v/>
      </c>
      <c r="U371" s="445" t="str">
        <f t="array" ref="U371">IFERROR(INDEX($A$171:$B$270,MATCH(LARGE(($B$171:$B$270=U$273)*1/ROW($A$171:$A$270),ROWS($A$274:$A371)),1/ROW($A$171:$A$270),0),COLUMNS($A$274:$A$274)),"")</f>
        <v/>
      </c>
      <c r="V371" s="453" t="str">
        <f t="array" ref="V371">IFERROR(INDEX($A$171:$B$270,MATCH(LARGE(($B$171:$B$270=V$273)*1/ROW($A$171:$A$270),ROWS($A$274:$A371)),1/ROW($A$171:$A$270),0),COLUMNS($A$274:$A$274)),"")</f>
        <v/>
      </c>
      <c r="W371" s="445" t="str">
        <f t="array" ref="W371">IFERROR(INDEX($A$171:$B$270,MATCH(LARGE(($B$171:$B$270=W$273)*1/ROW($A$171:$A$270),ROWS($A$274:$A371)),1/ROW($A$171:$A$270),0),COLUMNS($A$274:$A$274)),"")</f>
        <v/>
      </c>
      <c r="X371" s="445" t="str">
        <f t="array" ref="X371">IFERROR(INDEX($A$171:$B$270,MATCH(LARGE(($B$171:$B$270=X$273)*1/ROW($A$171:$A$270),ROWS($A$274:$A371)),1/ROW($A$171:$A$270),0),COLUMNS($A$274:$A$274)),"")</f>
        <v/>
      </c>
      <c r="Y371" s="445" t="str">
        <f t="array" ref="Y371">IFERROR(INDEX($A$171:$B$270,MATCH(LARGE(($B$171:$B$270=Y$273)*1/ROW($A$171:$A$270),ROWS($A$274:$A371)),1/ROW($A$171:$A$270),0),COLUMNS($A$274:$A$274)),"")</f>
        <v/>
      </c>
      <c r="Z371" s="445" t="str">
        <f t="array" ref="Z371">IFERROR(INDEX($A$171:$B$270,MATCH(LARGE(($B$171:$B$270=Z$273)*1/ROW($A$171:$A$270),ROWS($A$274:$A371)),1/ROW($A$171:$A$270),0),COLUMNS($A$274:$A$274)),"")</f>
        <v/>
      </c>
      <c r="AA371" s="445" t="str">
        <f t="array" ref="AA371">IFERROR(INDEX($A$171:$B$270,MATCH(LARGE(($B$171:$B$270=AA$273)*1/ROW($A$171:$A$270),ROWS($A$274:$A371)),1/ROW($A$171:$A$270),0),COLUMNS($A$274:$A$274)),"")</f>
        <v/>
      </c>
      <c r="AB371" s="445" t="str">
        <f t="array" ref="AB371">IFERROR(INDEX($A$171:$B$270,MATCH(LARGE(($B$171:$B$270=AB$273)*1/ROW($A$171:$A$270),ROWS($A$274:$A371)),1/ROW($A$171:$A$270),0),COLUMNS($A$274:$A$274)),"")</f>
        <v/>
      </c>
      <c r="AC371" s="445" t="str">
        <f t="array" ref="AC371">IFERROR(INDEX($A$171:$B$270,MATCH(LARGE(($B$171:$B$270=AC$273)*1/ROW($A$171:$A$270),ROWS($A$274:$A371)),1/ROW($A$171:$A$270),0),COLUMNS($A$274:$A$274)),"")</f>
        <v/>
      </c>
      <c r="AD371" s="445" t="str">
        <f t="array" ref="AD371">IFERROR(INDEX($A$171:$B$270,MATCH(LARGE(($B$171:$B$270=AD$273)*1/ROW($A$171:$A$270),ROWS($A$274:$A371)),1/ROW($A$171:$A$270),0),COLUMNS($A$274:$A$274)),"")</f>
        <v/>
      </c>
      <c r="AE371" s="445" t="str">
        <f t="array" ref="AE371">IFERROR(INDEX($A$171:$B$270,MATCH(LARGE(($B$171:$B$270=AE$273)*1/ROW($A$171:$A$270),ROWS($A$274:$A371)),1/ROW($A$171:$A$270),0),COLUMNS($A$274:$A$274)),"")</f>
        <v/>
      </c>
      <c r="AF371" s="445" t="str">
        <f t="array" ref="AF371">IFERROR(INDEX($A$171:$B$270,MATCH(LARGE(($B$171:$B$270=AF$273)*1/ROW($A$171:$A$270),ROWS($A$274:$A371)),1/ROW($A$171:$A$270),0),COLUMNS($A$274:$A$274)),"")</f>
        <v/>
      </c>
      <c r="AG371" s="454" t="str">
        <f t="array" ref="AG371">IFERROR(INDEX($A$171:$B$270,MATCH(LARGE(($B$171:$B$270=AG$273)*1/ROW($A$171:$A$270),ROWS($A$274:$A371)),1/ROW($A$171:$A$270),0),COLUMNS($A$274:$A$274)),"")</f>
        <v/>
      </c>
      <c r="AH371" s="445" t="str">
        <f t="array" ref="AH371">IFERROR(INDEX($A$171:$F$270,MATCH(LARGE(($D$171:$D$270=AH$273)*1/ROW($A$171:$A$270),ROWS($A$274:$A371)),1/ROW($A$171:$A$270),0),COLUMNS($A$274:$A$274)),"")</f>
        <v/>
      </c>
      <c r="AI371" s="445" t="str">
        <f t="array" ref="AI371">IFERROR(INDEX($A$171:$F$270,MATCH(LARGE(($D$171:$D$270=AI$273)*1/ROW($A$171:$A$270),ROWS($A$274:$A371)),1/ROW($A$171:$A$270),0),COLUMNS($A$274:$A$274)),"")</f>
        <v/>
      </c>
      <c r="AJ371" s="445" t="str">
        <f t="array" ref="AJ371">IFERROR(INDEX($A$171:$F$270,MATCH(LARGE(($D$171:$D$270=AJ$273)*1/ROW($A$171:$A$270),ROWS($A$274:$A371)),1/ROW($A$171:$A$270),0),COLUMNS($A$274:$A$274)),"")</f>
        <v/>
      </c>
      <c r="AK371" s="445" t="str">
        <f t="array" ref="AK371">IFERROR(INDEX($A$171:$F$270,MATCH(LARGE(($E$171:$E$270=AK$273)*1/ROW($A$171:$A$270),ROWS($A$274:$A371)),1/ROW($A$171:$A$270),0),COLUMNS($A$274:$A$274)),"")</f>
        <v/>
      </c>
      <c r="AL371" s="445" t="str">
        <f t="array" ref="AL371">IFERROR(INDEX($A$171:$F$270,MATCH(LARGE(($E$171:$E$270=AL$273)*1/ROW($A$171:$A$270),ROWS($A$274:$A371)),1/ROW($A$171:$A$270),0),COLUMNS($A$274:$A$274)),"")</f>
        <v/>
      </c>
      <c r="AM371" s="445" t="str">
        <f t="array" ref="AM371">IFERROR(INDEX($A$171:$F$270,MATCH(LARGE(($E$171:$E$270=AM$273)*1/ROW($A$171:$A$270),ROWS($A$274:$A371)),1/ROW($A$171:$A$270),0),COLUMNS($A$274:$A$274)),"")</f>
        <v/>
      </c>
      <c r="AN371" s="445" t="str">
        <f t="array" ref="AN371">IFERROR(INDEX($A$171:$F$270,MATCH(LARGE(($F$171:$F$270=AN$273)*1/ROW($A$171:$A$270),ROWS($A$274:$A371)),1/ROW($A$171:$A$270),0),COLUMNS($A$274:$A$274)),"")</f>
        <v/>
      </c>
      <c r="AO371" s="445" t="str">
        <f t="array" ref="AO371">IFERROR(INDEX($A$171:$F$270,MATCH(LARGE(($F$171:$F$270=AO$273)*1/ROW($A$171:$A$270),ROWS($A$274:$A371)),1/ROW($A$171:$A$270),0),COLUMNS($A$274:$A$274)),"")</f>
        <v/>
      </c>
      <c r="AP371" s="445" t="str">
        <f t="array" ref="AP371">IFERROR(INDEX($A$171:$F$270,MATCH(LARGE(($F$171:$F$270=AP$273)*1/ROW($A$171:$A$270),ROWS($A$274:$A371)),1/ROW($A$171:$A$270),0),COLUMNS($A$274:$A$274)),"")</f>
        <v/>
      </c>
      <c r="AQ371" s="445" t="str">
        <f t="array" ref="AQ371">IFERROR(INDEX($A$171:$F$270,MATCH(LARGE(($F$171:$F$270=AQ$273)*1/ROW($A$171:$A$270),ROWS($A$274:$A371)),1/ROW($A$171:$A$270),0),COLUMNS($A$274:$A$274)),"")</f>
        <v/>
      </c>
      <c r="AR371" s="445" t="str">
        <f t="array" ref="AR371">IFERROR(INDEX($A$171:$B$270,MATCH(LARGE(($B$171:$B$270=AR$273)*1/ROW($A$171:$A$270),ROWS($A$274:$A371)),1/ROW($A$171:$A$270),0),COLUMNS($A$274:$A$274)),"")</f>
        <v/>
      </c>
      <c r="AS371" s="445" t="str">
        <f t="shared" si="97"/>
        <v/>
      </c>
      <c r="AT371" s="445" t="str">
        <f t="shared" si="98"/>
        <v/>
      </c>
      <c r="AU371" s="445" t="str">
        <f t="shared" si="99"/>
        <v/>
      </c>
      <c r="BE371" s="435"/>
      <c r="BK371" s="50"/>
      <c r="BM371" s="118"/>
      <c r="EE371" s="435"/>
    </row>
    <row r="372" spans="1:135" hidden="1">
      <c r="A372" s="445" t="str">
        <f t="array" ref="A372">IFERROR(INDEX($A$171:$B$270,MATCH(LARGE(($B$171:$B$270=A$273)*1/ROW($A$171:$A$270),ROWS($A$274:$A372)),1/ROW($A$171:$A$270),0),COLUMNS($A$274:$A$274)),"")</f>
        <v/>
      </c>
      <c r="B372" s="445" t="str">
        <f t="array" ref="B372">IFERROR(INDEX($A$171:$B$270,MATCH(LARGE(($B$171:$B$270=B$273)*1/ROW($A$171:$A$270),ROWS($A$274:$A372)),1/ROW($A$171:$A$270),0),COLUMNS($A$274:$A$274)),"")</f>
        <v/>
      </c>
      <c r="C372" s="444" t="str">
        <f t="array" ref="C372">IFERROR(INDEX($A$171:$B$270,MATCH(LARGE(($B$171:$B$270=C$273)*1/ROW($A$171:$A$270),ROWS($A$274:$A372)),1/ROW($A$171:$A$270),0),COLUMNS($A$274:$A$274)),"")</f>
        <v/>
      </c>
      <c r="D372" s="445" t="str">
        <f t="array" ref="D372">IFERROR(INDEX($A$171:$B$270,MATCH(LARGE(($B$171:$B$270=D$273)*1/ROW($A$171:$A$270),ROWS($A$274:$A372)),1/ROW($A$171:$A$270),0),COLUMNS($A$274:$A$274)),"")</f>
        <v/>
      </c>
      <c r="E372" s="445" t="str">
        <f t="array" ref="E372">IFERROR(INDEX($A$171:$B$270,MATCH(LARGE(($B$171:$B$270=E$273)*1/ROW($A$171:$A$270),ROWS($A$274:$A372)),1/ROW($A$171:$A$270),0),COLUMNS($A$274:$A$274)),"")</f>
        <v/>
      </c>
      <c r="F372" s="445" t="str">
        <f t="array" ref="F372">IFERROR(INDEX($A$171:$B$270,MATCH(LARGE(($B$171:$B$270=F$273)*1/ROW($A$171:$A$270),ROWS($A$274:$A372)),1/ROW($A$171:$A$270),0),COLUMNS($A$274:$A$274)),"")</f>
        <v/>
      </c>
      <c r="G372" s="445" t="str">
        <f t="array" ref="G372">IFERROR(INDEX($A$171:$B$270,MATCH(LARGE(($B$171:$B$270=G$273)*1/ROW($A$171:$A$270),ROWS($A$274:$A372)),1/ROW($A$171:$A$270),0),COLUMNS($A$274:$A$274)),"")</f>
        <v/>
      </c>
      <c r="H372" s="445" t="str">
        <f t="array" ref="H372">IFERROR(INDEX($A$171:$B$270,MATCH(LARGE(($B$171:$B$270=H$273)*1/ROW($A$171:$A$270),ROWS($A$274:$A372)),1/ROW($A$171:$A$270),0),COLUMNS($A$274:$A$274)),"")</f>
        <v/>
      </c>
      <c r="I372" s="445" t="str">
        <f t="array" ref="I372">IFERROR(INDEX($A$171:$B$270,MATCH(LARGE(($B$171:$B$270=I$273)*1/ROW($A$171:$A$270),ROWS($A$274:$A372)),1/ROW($A$171:$A$270),0),COLUMNS($A$274:$A$274)),"")</f>
        <v/>
      </c>
      <c r="J372" s="445" t="str">
        <f t="array" ref="J372">IFERROR(INDEX($A$171:$B$270,MATCH(LARGE(($B$171:$B$270=J$273)*1/ROW($A$171:$A$270),ROWS($A$274:$A372)),1/ROW($A$171:$A$270),0),COLUMNS($A$274:$A$274)),"")</f>
        <v/>
      </c>
      <c r="K372" s="445" t="str">
        <f t="array" ref="K372">IFERROR(INDEX($A$171:$B$270,MATCH(LARGE(($B$171:$B$270=K$273)*1/ROW($A$171:$A$270),ROWS($A$274:$A372)),1/ROW($A$171:$A$270),0),COLUMNS($A$274:$A$274)),"")</f>
        <v/>
      </c>
      <c r="L372" s="445" t="str">
        <f t="array" ref="L372">IFERROR(INDEX($A$171:$B$270,MATCH(LARGE(($B$171:$B$270=L$273)*1/ROW($A$171:$A$270),ROWS($A$274:$A372)),1/ROW($A$171:$A$270),0),COLUMNS($A$274:$A$274)),"")</f>
        <v/>
      </c>
      <c r="M372" s="445" t="str">
        <f t="array" ref="M372">IFERROR(INDEX($A$171:$B$270,MATCH(LARGE(($B$171:$B$270=M$273)*1/ROW($A$171:$A$270),ROWS($A$274:$A372)),1/ROW($A$171:$A$270),0),COLUMNS($A$274:$A$274)),"")</f>
        <v/>
      </c>
      <c r="N372" s="445" t="str">
        <f t="array" ref="N372">IFERROR(INDEX($A$171:$B$270,MATCH(LARGE(($B$171:$B$270=N$273)*1/ROW($A$171:$A$270),ROWS($A$274:$A372)),1/ROW($A$171:$A$270),0),COLUMNS($A$274:$A$274)),"")</f>
        <v/>
      </c>
      <c r="O372" s="445" t="str">
        <f t="array" ref="O372">IFERROR(INDEX($A$171:$B$270,MATCH(LARGE(($B$171:$B$270=O$273)*1/ROW($A$171:$A$270),ROWS($A$274:$A372)),1/ROW($A$171:$A$270),0),COLUMNS($A$274:$A$274)),"")</f>
        <v/>
      </c>
      <c r="P372" s="445" t="str">
        <f t="array" ref="P372">IFERROR(INDEX($A$171:$B$270,MATCH(LARGE(($B$171:$B$270=P$273)*1/ROW($A$171:$A$270),ROWS($A$274:$A372)),1/ROW($A$171:$A$270),0),COLUMNS($A$274:$A$274)),"")</f>
        <v/>
      </c>
      <c r="Q372" s="445" t="str">
        <f t="array" ref="Q372">IFERROR(INDEX($A$171:$B$270,MATCH(LARGE(($B$171:$B$270=Q$273)*1/ROW($A$171:$A$270),ROWS($A$274:$A372)),1/ROW($A$171:$A$270),0),COLUMNS($A$274:$A$274)),"")</f>
        <v/>
      </c>
      <c r="R372" s="445" t="str">
        <f t="array" ref="R372">IFERROR(INDEX($A$171:$B$270,MATCH(LARGE(($B$171:$B$270=R$273)*1/ROW($A$171:$A$270),ROWS($A$274:$A372)),1/ROW($A$171:$A$270),0),COLUMNS($A$274:$A$274)),"")</f>
        <v/>
      </c>
      <c r="S372" s="445" t="str">
        <f t="array" ref="S372">IFERROR(INDEX($A$171:$B$270,MATCH(LARGE(($B$171:$B$270=S$273)*1/ROW($A$171:$A$270),ROWS($A$274:$A372)),1/ROW($A$171:$A$270),0),COLUMNS($A$274:$A$274)),"")</f>
        <v/>
      </c>
      <c r="T372" s="445" t="str">
        <f t="array" ref="T372">IFERROR(INDEX($A$171:$B$270,MATCH(LARGE(($B$171:$B$270=T$273)*1/ROW($A$171:$A$270),ROWS($A$274:$A372)),1/ROW($A$171:$A$270),0),COLUMNS($A$274:$A$274)),"")</f>
        <v/>
      </c>
      <c r="U372" s="445" t="str">
        <f t="array" ref="U372">IFERROR(INDEX($A$171:$B$270,MATCH(LARGE(($B$171:$B$270=U$273)*1/ROW($A$171:$A$270),ROWS($A$274:$A372)),1/ROW($A$171:$A$270),0),COLUMNS($A$274:$A$274)),"")</f>
        <v/>
      </c>
      <c r="V372" s="453" t="str">
        <f t="array" ref="V372">IFERROR(INDEX($A$171:$B$270,MATCH(LARGE(($B$171:$B$270=V$273)*1/ROW($A$171:$A$270),ROWS($A$274:$A372)),1/ROW($A$171:$A$270),0),COLUMNS($A$274:$A$274)),"")</f>
        <v/>
      </c>
      <c r="W372" s="445" t="str">
        <f t="array" ref="W372">IFERROR(INDEX($A$171:$B$270,MATCH(LARGE(($B$171:$B$270=W$273)*1/ROW($A$171:$A$270),ROWS($A$274:$A372)),1/ROW($A$171:$A$270),0),COLUMNS($A$274:$A$274)),"")</f>
        <v/>
      </c>
      <c r="X372" s="445" t="str">
        <f t="array" ref="X372">IFERROR(INDEX($A$171:$B$270,MATCH(LARGE(($B$171:$B$270=X$273)*1/ROW($A$171:$A$270),ROWS($A$274:$A372)),1/ROW($A$171:$A$270),0),COLUMNS($A$274:$A$274)),"")</f>
        <v/>
      </c>
      <c r="Y372" s="445" t="str">
        <f t="array" ref="Y372">IFERROR(INDEX($A$171:$B$270,MATCH(LARGE(($B$171:$B$270=Y$273)*1/ROW($A$171:$A$270),ROWS($A$274:$A372)),1/ROW($A$171:$A$270),0),COLUMNS($A$274:$A$274)),"")</f>
        <v/>
      </c>
      <c r="Z372" s="445" t="str">
        <f t="array" ref="Z372">IFERROR(INDEX($A$171:$B$270,MATCH(LARGE(($B$171:$B$270=Z$273)*1/ROW($A$171:$A$270),ROWS($A$274:$A372)),1/ROW($A$171:$A$270),0),COLUMNS($A$274:$A$274)),"")</f>
        <v/>
      </c>
      <c r="AA372" s="445" t="str">
        <f t="array" ref="AA372">IFERROR(INDEX($A$171:$B$270,MATCH(LARGE(($B$171:$B$270=AA$273)*1/ROW($A$171:$A$270),ROWS($A$274:$A372)),1/ROW($A$171:$A$270),0),COLUMNS($A$274:$A$274)),"")</f>
        <v/>
      </c>
      <c r="AB372" s="445" t="str">
        <f t="array" ref="AB372">IFERROR(INDEX($A$171:$B$270,MATCH(LARGE(($B$171:$B$270=AB$273)*1/ROW($A$171:$A$270),ROWS($A$274:$A372)),1/ROW($A$171:$A$270),0),COLUMNS($A$274:$A$274)),"")</f>
        <v/>
      </c>
      <c r="AC372" s="445" t="str">
        <f t="array" ref="AC372">IFERROR(INDEX($A$171:$B$270,MATCH(LARGE(($B$171:$B$270=AC$273)*1/ROW($A$171:$A$270),ROWS($A$274:$A372)),1/ROW($A$171:$A$270),0),COLUMNS($A$274:$A$274)),"")</f>
        <v/>
      </c>
      <c r="AD372" s="445" t="str">
        <f t="array" ref="AD372">IFERROR(INDEX($A$171:$B$270,MATCH(LARGE(($B$171:$B$270=AD$273)*1/ROW($A$171:$A$270),ROWS($A$274:$A372)),1/ROW($A$171:$A$270),0),COLUMNS($A$274:$A$274)),"")</f>
        <v/>
      </c>
      <c r="AE372" s="445" t="str">
        <f t="array" ref="AE372">IFERROR(INDEX($A$171:$B$270,MATCH(LARGE(($B$171:$B$270=AE$273)*1/ROW($A$171:$A$270),ROWS($A$274:$A372)),1/ROW($A$171:$A$270),0),COLUMNS($A$274:$A$274)),"")</f>
        <v/>
      </c>
      <c r="AF372" s="445" t="str">
        <f t="array" ref="AF372">IFERROR(INDEX($A$171:$B$270,MATCH(LARGE(($B$171:$B$270=AF$273)*1/ROW($A$171:$A$270),ROWS($A$274:$A372)),1/ROW($A$171:$A$270),0),COLUMNS($A$274:$A$274)),"")</f>
        <v/>
      </c>
      <c r="AG372" s="454" t="str">
        <f t="array" ref="AG372">IFERROR(INDEX($A$171:$B$270,MATCH(LARGE(($B$171:$B$270=AG$273)*1/ROW($A$171:$A$270),ROWS($A$274:$A372)),1/ROW($A$171:$A$270),0),COLUMNS($A$274:$A$274)),"")</f>
        <v/>
      </c>
      <c r="AH372" s="445" t="str">
        <f t="array" ref="AH372">IFERROR(INDEX($A$171:$F$270,MATCH(LARGE(($D$171:$D$270=AH$273)*1/ROW($A$171:$A$270),ROWS($A$274:$A372)),1/ROW($A$171:$A$270),0),COLUMNS($A$274:$A$274)),"")</f>
        <v/>
      </c>
      <c r="AI372" s="445" t="str">
        <f t="array" ref="AI372">IFERROR(INDEX($A$171:$F$270,MATCH(LARGE(($D$171:$D$270=AI$273)*1/ROW($A$171:$A$270),ROWS($A$274:$A372)),1/ROW($A$171:$A$270),0),COLUMNS($A$274:$A$274)),"")</f>
        <v/>
      </c>
      <c r="AJ372" s="445" t="str">
        <f t="array" ref="AJ372">IFERROR(INDEX($A$171:$F$270,MATCH(LARGE(($D$171:$D$270=AJ$273)*1/ROW($A$171:$A$270),ROWS($A$274:$A372)),1/ROW($A$171:$A$270),0),COLUMNS($A$274:$A$274)),"")</f>
        <v/>
      </c>
      <c r="AK372" s="445" t="str">
        <f t="array" ref="AK372">IFERROR(INDEX($A$171:$F$270,MATCH(LARGE(($E$171:$E$270=AK$273)*1/ROW($A$171:$A$270),ROWS($A$274:$A372)),1/ROW($A$171:$A$270),0),COLUMNS($A$274:$A$274)),"")</f>
        <v/>
      </c>
      <c r="AL372" s="445" t="str">
        <f t="array" ref="AL372">IFERROR(INDEX($A$171:$F$270,MATCH(LARGE(($E$171:$E$270=AL$273)*1/ROW($A$171:$A$270),ROWS($A$274:$A372)),1/ROW($A$171:$A$270),0),COLUMNS($A$274:$A$274)),"")</f>
        <v/>
      </c>
      <c r="AM372" s="445" t="str">
        <f t="array" ref="AM372">IFERROR(INDEX($A$171:$F$270,MATCH(LARGE(($E$171:$E$270=AM$273)*1/ROW($A$171:$A$270),ROWS($A$274:$A372)),1/ROW($A$171:$A$270),0),COLUMNS($A$274:$A$274)),"")</f>
        <v/>
      </c>
      <c r="AN372" s="445" t="str">
        <f t="array" ref="AN372">IFERROR(INDEX($A$171:$F$270,MATCH(LARGE(($F$171:$F$270=AN$273)*1/ROW($A$171:$A$270),ROWS($A$274:$A372)),1/ROW($A$171:$A$270),0),COLUMNS($A$274:$A$274)),"")</f>
        <v/>
      </c>
      <c r="AO372" s="445" t="str">
        <f t="array" ref="AO372">IFERROR(INDEX($A$171:$F$270,MATCH(LARGE(($F$171:$F$270=AO$273)*1/ROW($A$171:$A$270),ROWS($A$274:$A372)),1/ROW($A$171:$A$270),0),COLUMNS($A$274:$A$274)),"")</f>
        <v/>
      </c>
      <c r="AP372" s="445" t="str">
        <f t="array" ref="AP372">IFERROR(INDEX($A$171:$F$270,MATCH(LARGE(($F$171:$F$270=AP$273)*1/ROW($A$171:$A$270),ROWS($A$274:$A372)),1/ROW($A$171:$A$270),0),COLUMNS($A$274:$A$274)),"")</f>
        <v/>
      </c>
      <c r="AQ372" s="445" t="str">
        <f t="array" ref="AQ372">IFERROR(INDEX($A$171:$F$270,MATCH(LARGE(($F$171:$F$270=AQ$273)*1/ROW($A$171:$A$270),ROWS($A$274:$A372)),1/ROW($A$171:$A$270),0),COLUMNS($A$274:$A$274)),"")</f>
        <v/>
      </c>
      <c r="AR372" s="445" t="str">
        <f t="array" ref="AR372">IFERROR(INDEX($A$171:$B$270,MATCH(LARGE(($B$171:$B$270=AR$273)*1/ROW($A$171:$A$270),ROWS($A$274:$A372)),1/ROW($A$171:$A$270),0),COLUMNS($A$274:$A$274)),"")</f>
        <v/>
      </c>
      <c r="AS372" s="445" t="str">
        <f t="shared" si="97"/>
        <v/>
      </c>
      <c r="AT372" s="445" t="str">
        <f t="shared" si="98"/>
        <v/>
      </c>
      <c r="AU372" s="445" t="str">
        <f t="shared" si="99"/>
        <v/>
      </c>
      <c r="BE372" s="435"/>
      <c r="BK372" s="50"/>
      <c r="BM372" s="118"/>
      <c r="EE372" s="435"/>
    </row>
    <row r="373" spans="1:135" hidden="1">
      <c r="A373" s="445" t="str">
        <f t="array" ref="A373">IFERROR(INDEX($A$171:$B$270,MATCH(LARGE(($B$171:$B$270=A$273)*1/ROW($A$171:$A$270),ROWS($A$274:$A373)),1/ROW($A$171:$A$270),0),COLUMNS($A$274:$A$274)),"")</f>
        <v/>
      </c>
      <c r="B373" s="445" t="str">
        <f t="array" ref="B373">IFERROR(INDEX($A$171:$B$270,MATCH(LARGE(($B$171:$B$270=B$273)*1/ROW($A$171:$A$270),ROWS($A$274:$A373)),1/ROW($A$171:$A$270),0),COLUMNS($A$274:$A$274)),"")</f>
        <v/>
      </c>
      <c r="C373" s="444" t="str">
        <f t="array" ref="C373">IFERROR(INDEX($A$171:$B$270,MATCH(LARGE(($B$171:$B$270=C$273)*1/ROW($A$171:$A$270),ROWS($A$274:$A373)),1/ROW($A$171:$A$270),0),COLUMNS($A$274:$A$274)),"")</f>
        <v/>
      </c>
      <c r="D373" s="445" t="str">
        <f t="array" ref="D373">IFERROR(INDEX($A$171:$B$270,MATCH(LARGE(($B$171:$B$270=D$273)*1/ROW($A$171:$A$270),ROWS($A$274:$A373)),1/ROW($A$171:$A$270),0),COLUMNS($A$274:$A$274)),"")</f>
        <v/>
      </c>
      <c r="E373" s="445" t="str">
        <f t="array" ref="E373">IFERROR(INDEX($A$171:$B$270,MATCH(LARGE(($B$171:$B$270=E$273)*1/ROW($A$171:$A$270),ROWS($A$274:$A373)),1/ROW($A$171:$A$270),0),COLUMNS($A$274:$A$274)),"")</f>
        <v/>
      </c>
      <c r="F373" s="445" t="str">
        <f t="array" ref="F373">IFERROR(INDEX($A$171:$B$270,MATCH(LARGE(($B$171:$B$270=F$273)*1/ROW($A$171:$A$270),ROWS($A$274:$A373)),1/ROW($A$171:$A$270),0),COLUMNS($A$274:$A$274)),"")</f>
        <v/>
      </c>
      <c r="G373" s="445" t="str">
        <f t="array" ref="G373">IFERROR(INDEX($A$171:$B$270,MATCH(LARGE(($B$171:$B$270=G$273)*1/ROW($A$171:$A$270),ROWS($A$274:$A373)),1/ROW($A$171:$A$270),0),COLUMNS($A$274:$A$274)),"")</f>
        <v/>
      </c>
      <c r="H373" s="445" t="str">
        <f t="array" ref="H373">IFERROR(INDEX($A$171:$B$270,MATCH(LARGE(($B$171:$B$270=H$273)*1/ROW($A$171:$A$270),ROWS($A$274:$A373)),1/ROW($A$171:$A$270),0),COLUMNS($A$274:$A$274)),"")</f>
        <v/>
      </c>
      <c r="I373" s="445" t="str">
        <f t="array" ref="I373">IFERROR(INDEX($A$171:$B$270,MATCH(LARGE(($B$171:$B$270=I$273)*1/ROW($A$171:$A$270),ROWS($A$274:$A373)),1/ROW($A$171:$A$270),0),COLUMNS($A$274:$A$274)),"")</f>
        <v/>
      </c>
      <c r="J373" s="445" t="str">
        <f t="array" ref="J373">IFERROR(INDEX($A$171:$B$270,MATCH(LARGE(($B$171:$B$270=J$273)*1/ROW($A$171:$A$270),ROWS($A$274:$A373)),1/ROW($A$171:$A$270),0),COLUMNS($A$274:$A$274)),"")</f>
        <v/>
      </c>
      <c r="K373" s="445" t="str">
        <f t="array" ref="K373">IFERROR(INDEX($A$171:$B$270,MATCH(LARGE(($B$171:$B$270=K$273)*1/ROW($A$171:$A$270),ROWS($A$274:$A373)),1/ROW($A$171:$A$270),0),COLUMNS($A$274:$A$274)),"")</f>
        <v/>
      </c>
      <c r="L373" s="445" t="str">
        <f t="array" ref="L373">IFERROR(INDEX($A$171:$B$270,MATCH(LARGE(($B$171:$B$270=L$273)*1/ROW($A$171:$A$270),ROWS($A$274:$A373)),1/ROW($A$171:$A$270),0),COLUMNS($A$274:$A$274)),"")</f>
        <v/>
      </c>
      <c r="M373" s="445" t="str">
        <f t="array" ref="M373">IFERROR(INDEX($A$171:$B$270,MATCH(LARGE(($B$171:$B$270=M$273)*1/ROW($A$171:$A$270),ROWS($A$274:$A373)),1/ROW($A$171:$A$270),0),COLUMNS($A$274:$A$274)),"")</f>
        <v/>
      </c>
      <c r="N373" s="445" t="str">
        <f t="array" ref="N373">IFERROR(INDEX($A$171:$B$270,MATCH(LARGE(($B$171:$B$270=N$273)*1/ROW($A$171:$A$270),ROWS($A$274:$A373)),1/ROW($A$171:$A$270),0),COLUMNS($A$274:$A$274)),"")</f>
        <v/>
      </c>
      <c r="O373" s="445" t="str">
        <f t="array" ref="O373">IFERROR(INDEX($A$171:$B$270,MATCH(LARGE(($B$171:$B$270=O$273)*1/ROW($A$171:$A$270),ROWS($A$274:$A373)),1/ROW($A$171:$A$270),0),COLUMNS($A$274:$A$274)),"")</f>
        <v/>
      </c>
      <c r="P373" s="445" t="str">
        <f t="array" ref="P373">IFERROR(INDEX($A$171:$B$270,MATCH(LARGE(($B$171:$B$270=P$273)*1/ROW($A$171:$A$270),ROWS($A$274:$A373)),1/ROW($A$171:$A$270),0),COLUMNS($A$274:$A$274)),"")</f>
        <v/>
      </c>
      <c r="Q373" s="445" t="str">
        <f t="array" ref="Q373">IFERROR(INDEX($A$171:$B$270,MATCH(LARGE(($B$171:$B$270=Q$273)*1/ROW($A$171:$A$270),ROWS($A$274:$A373)),1/ROW($A$171:$A$270),0),COLUMNS($A$274:$A$274)),"")</f>
        <v/>
      </c>
      <c r="R373" s="445" t="str">
        <f t="array" ref="R373">IFERROR(INDEX($A$171:$B$270,MATCH(LARGE(($B$171:$B$270=R$273)*1/ROW($A$171:$A$270),ROWS($A$274:$A373)),1/ROW($A$171:$A$270),0),COLUMNS($A$274:$A$274)),"")</f>
        <v/>
      </c>
      <c r="S373" s="445" t="str">
        <f t="array" ref="S373">IFERROR(INDEX($A$171:$B$270,MATCH(LARGE(($B$171:$B$270=S$273)*1/ROW($A$171:$A$270),ROWS($A$274:$A373)),1/ROW($A$171:$A$270),0),COLUMNS($A$274:$A$274)),"")</f>
        <v/>
      </c>
      <c r="T373" s="445" t="str">
        <f t="array" ref="T373">IFERROR(INDEX($A$171:$B$270,MATCH(LARGE(($B$171:$B$270=T$273)*1/ROW($A$171:$A$270),ROWS($A$274:$A373)),1/ROW($A$171:$A$270),0),COLUMNS($A$274:$A$274)),"")</f>
        <v/>
      </c>
      <c r="U373" s="445" t="str">
        <f t="array" ref="U373">IFERROR(INDEX($A$171:$B$270,MATCH(LARGE(($B$171:$B$270=U$273)*1/ROW($A$171:$A$270),ROWS($A$274:$A373)),1/ROW($A$171:$A$270),0),COLUMNS($A$274:$A$274)),"")</f>
        <v/>
      </c>
      <c r="V373" s="453" t="str">
        <f t="array" ref="V373">IFERROR(INDEX($A$171:$B$270,MATCH(LARGE(($B$171:$B$270=V$273)*1/ROW($A$171:$A$270),ROWS($A$274:$A373)),1/ROW($A$171:$A$270),0),COLUMNS($A$274:$A$274)),"")</f>
        <v/>
      </c>
      <c r="W373" s="445" t="str">
        <f t="array" ref="W373">IFERROR(INDEX($A$171:$B$270,MATCH(LARGE(($B$171:$B$270=W$273)*1/ROW($A$171:$A$270),ROWS($A$274:$A373)),1/ROW($A$171:$A$270),0),COLUMNS($A$274:$A$274)),"")</f>
        <v/>
      </c>
      <c r="X373" s="445" t="str">
        <f t="array" ref="X373">IFERROR(INDEX($A$171:$B$270,MATCH(LARGE(($B$171:$B$270=X$273)*1/ROW($A$171:$A$270),ROWS($A$274:$A373)),1/ROW($A$171:$A$270),0),COLUMNS($A$274:$A$274)),"")</f>
        <v/>
      </c>
      <c r="Y373" s="445" t="str">
        <f t="array" ref="Y373">IFERROR(INDEX($A$171:$B$270,MATCH(LARGE(($B$171:$B$270=Y$273)*1/ROW($A$171:$A$270),ROWS($A$274:$A373)),1/ROW($A$171:$A$270),0),COLUMNS($A$274:$A$274)),"")</f>
        <v/>
      </c>
      <c r="Z373" s="445" t="str">
        <f t="array" ref="Z373">IFERROR(INDEX($A$171:$B$270,MATCH(LARGE(($B$171:$B$270=Z$273)*1/ROW($A$171:$A$270),ROWS($A$274:$A373)),1/ROW($A$171:$A$270),0),COLUMNS($A$274:$A$274)),"")</f>
        <v/>
      </c>
      <c r="AA373" s="445" t="str">
        <f t="array" ref="AA373">IFERROR(INDEX($A$171:$B$270,MATCH(LARGE(($B$171:$B$270=AA$273)*1/ROW($A$171:$A$270),ROWS($A$274:$A373)),1/ROW($A$171:$A$270),0),COLUMNS($A$274:$A$274)),"")</f>
        <v/>
      </c>
      <c r="AB373" s="445" t="str">
        <f t="array" ref="AB373">IFERROR(INDEX($A$171:$B$270,MATCH(LARGE(($B$171:$B$270=AB$273)*1/ROW($A$171:$A$270),ROWS($A$274:$A373)),1/ROW($A$171:$A$270),0),COLUMNS($A$274:$A$274)),"")</f>
        <v/>
      </c>
      <c r="AC373" s="445" t="str">
        <f t="array" ref="AC373">IFERROR(INDEX($A$171:$B$270,MATCH(LARGE(($B$171:$B$270=AC$273)*1/ROW($A$171:$A$270),ROWS($A$274:$A373)),1/ROW($A$171:$A$270),0),COLUMNS($A$274:$A$274)),"")</f>
        <v/>
      </c>
      <c r="AD373" s="445" t="str">
        <f t="array" ref="AD373">IFERROR(INDEX($A$171:$B$270,MATCH(LARGE(($B$171:$B$270=AD$273)*1/ROW($A$171:$A$270),ROWS($A$274:$A373)),1/ROW($A$171:$A$270),0),COLUMNS($A$274:$A$274)),"")</f>
        <v/>
      </c>
      <c r="AE373" s="445" t="str">
        <f t="array" ref="AE373">IFERROR(INDEX($A$171:$B$270,MATCH(LARGE(($B$171:$B$270=AE$273)*1/ROW($A$171:$A$270),ROWS($A$274:$A373)),1/ROW($A$171:$A$270),0),COLUMNS($A$274:$A$274)),"")</f>
        <v/>
      </c>
      <c r="AF373" s="445" t="str">
        <f t="array" ref="AF373">IFERROR(INDEX($A$171:$B$270,MATCH(LARGE(($B$171:$B$270=AF$273)*1/ROW($A$171:$A$270),ROWS($A$274:$A373)),1/ROW($A$171:$A$270),0),COLUMNS($A$274:$A$274)),"")</f>
        <v/>
      </c>
      <c r="AG373" s="454" t="str">
        <f t="array" ref="AG373">IFERROR(INDEX($A$171:$B$270,MATCH(LARGE(($B$171:$B$270=AG$273)*1/ROW($A$171:$A$270),ROWS($A$274:$A373)),1/ROW($A$171:$A$270),0),COLUMNS($A$274:$A$274)),"")</f>
        <v/>
      </c>
      <c r="AH373" s="445" t="str">
        <f t="array" ref="AH373">IFERROR(INDEX($A$171:$F$270,MATCH(LARGE(($D$171:$D$270=AH$273)*1/ROW($A$171:$A$270),ROWS($A$274:$A373)),1/ROW($A$171:$A$270),0),COLUMNS($A$274:$A$274)),"")</f>
        <v/>
      </c>
      <c r="AI373" s="445" t="str">
        <f t="array" ref="AI373">IFERROR(INDEX($A$171:$F$270,MATCH(LARGE(($D$171:$D$270=AI$273)*1/ROW($A$171:$A$270),ROWS($A$274:$A373)),1/ROW($A$171:$A$270),0),COLUMNS($A$274:$A$274)),"")</f>
        <v/>
      </c>
      <c r="AJ373" s="445" t="str">
        <f t="array" ref="AJ373">IFERROR(INDEX($A$171:$F$270,MATCH(LARGE(($D$171:$D$270=AJ$273)*1/ROW($A$171:$A$270),ROWS($A$274:$A373)),1/ROW($A$171:$A$270),0),COLUMNS($A$274:$A$274)),"")</f>
        <v/>
      </c>
      <c r="AK373" s="445" t="str">
        <f t="array" ref="AK373">IFERROR(INDEX($A$171:$F$270,MATCH(LARGE(($E$171:$E$270=AK$273)*1/ROW($A$171:$A$270),ROWS($A$274:$A373)),1/ROW($A$171:$A$270),0),COLUMNS($A$274:$A$274)),"")</f>
        <v/>
      </c>
      <c r="AL373" s="445" t="str">
        <f t="array" ref="AL373">IFERROR(INDEX($A$171:$F$270,MATCH(LARGE(($E$171:$E$270=AL$273)*1/ROW($A$171:$A$270),ROWS($A$274:$A373)),1/ROW($A$171:$A$270),0),COLUMNS($A$274:$A$274)),"")</f>
        <v/>
      </c>
      <c r="AM373" s="445" t="str">
        <f t="array" ref="AM373">IFERROR(INDEX($A$171:$F$270,MATCH(LARGE(($E$171:$E$270=AM$273)*1/ROW($A$171:$A$270),ROWS($A$274:$A373)),1/ROW($A$171:$A$270),0),COLUMNS($A$274:$A$274)),"")</f>
        <v/>
      </c>
      <c r="AN373" s="445" t="str">
        <f t="array" ref="AN373">IFERROR(INDEX($A$171:$F$270,MATCH(LARGE(($F$171:$F$270=AN$273)*1/ROW($A$171:$A$270),ROWS($A$274:$A373)),1/ROW($A$171:$A$270),0),COLUMNS($A$274:$A$274)),"")</f>
        <v/>
      </c>
      <c r="AO373" s="445" t="str">
        <f t="array" ref="AO373">IFERROR(INDEX($A$171:$F$270,MATCH(LARGE(($F$171:$F$270=AO$273)*1/ROW($A$171:$A$270),ROWS($A$274:$A373)),1/ROW($A$171:$A$270),0),COLUMNS($A$274:$A$274)),"")</f>
        <v/>
      </c>
      <c r="AP373" s="445" t="str">
        <f t="array" ref="AP373">IFERROR(INDEX($A$171:$F$270,MATCH(LARGE(($F$171:$F$270=AP$273)*1/ROW($A$171:$A$270),ROWS($A$274:$A373)),1/ROW($A$171:$A$270),0),COLUMNS($A$274:$A$274)),"")</f>
        <v/>
      </c>
      <c r="AQ373" s="445" t="str">
        <f t="array" ref="AQ373">IFERROR(INDEX($A$171:$F$270,MATCH(LARGE(($F$171:$F$270=AQ$273)*1/ROW($A$171:$A$270),ROWS($A$274:$A373)),1/ROW($A$171:$A$270),0),COLUMNS($A$274:$A$274)),"")</f>
        <v/>
      </c>
      <c r="AR373" s="445" t="str">
        <f t="array" ref="AR373">IFERROR(INDEX($A$171:$B$270,MATCH(LARGE(($B$171:$B$270=AR$273)*1/ROW($A$171:$A$270),ROWS($A$274:$A373)),1/ROW($A$171:$A$270),0),COLUMNS($A$274:$A$274)),"")</f>
        <v/>
      </c>
      <c r="AS373" s="445" t="str">
        <f t="shared" si="97"/>
        <v/>
      </c>
      <c r="AT373" s="445" t="str">
        <f t="shared" si="98"/>
        <v/>
      </c>
      <c r="AU373" s="445" t="str">
        <f t="shared" si="99"/>
        <v/>
      </c>
      <c r="BE373" s="435"/>
      <c r="BK373" s="50"/>
      <c r="BM373" s="118"/>
      <c r="EE373" s="435"/>
    </row>
    <row r="374" spans="1:135" hidden="1">
      <c r="A374" s="449" t="str">
        <f>$CJ$3&amp;"_"&amp;注文フォーム!$DA$3</f>
        <v>[簡易法]　絶縁油_0.15mg/kg</v>
      </c>
      <c r="B374" s="449" t="str">
        <f>$CJ$4&amp;"_"&amp;注文フォーム!$DA$4</f>
        <v>[低濃度ＰＣＢ第５版]紙くず等(含有)_0.15mg/kg</v>
      </c>
      <c r="C374" s="449" t="str">
        <f>$CJ$4&amp;"_"&amp;注文フォーム!$DB$4</f>
        <v>[低濃度ＰＣＢ第５版]紙くず等(含有)_50mg/kg</v>
      </c>
      <c r="D374" s="449" t="str">
        <f>$CJ$5&amp;"_"&amp;注文フォーム!$DA$5</f>
        <v>[低濃度ＰＣＢ第５版]廃活性炭(含有)_お問い合わせください</v>
      </c>
      <c r="E374" s="449" t="str">
        <f>$CJ$6&amp;"_"&amp;注文フォーム!$DA$6</f>
        <v>[低濃度ＰＣＢ第５版]汚泥(含有)_0.15mg/kg</v>
      </c>
      <c r="F374" s="449" t="str">
        <f>$CJ$6&amp;"_"&amp;注文フォーム!$DB$6</f>
        <v>[低濃度ＰＣＢ第５版]汚泥(含有)_50mg/kg</v>
      </c>
      <c r="G374" s="449" t="str">
        <f>$CJ$7&amp;"_"&amp;注文フォーム!$DA$7</f>
        <v>[低濃度ＰＣＢ第５版]廃プラスチック類(表面拭き取り)_目的(2)をご選択ください</v>
      </c>
      <c r="H374" s="449" t="str">
        <f>$CJ$7&amp;"_"&amp;注文フォーム!$DB$7</f>
        <v>[低濃度ＰＣＢ第５版]廃プラスチック類(表面拭き取り)_0.01mg/100c㎡</v>
      </c>
      <c r="I374" s="449" t="str">
        <f>$CJ$8&amp;"_"&amp;注文フォーム!$DA$8</f>
        <v>[低濃度ＰＣＢ法５版]金属くず(表面拭き取り)_目的(2)をご選択ください</v>
      </c>
      <c r="J374" s="449" t="str">
        <f>$CJ$8&amp;"_"&amp;注文フォーム!$DB$8</f>
        <v>[低濃度ＰＣＢ法５版]金属くず(表面拭き取り)_0.01mg/100c㎡</v>
      </c>
      <c r="K374" s="449" t="str">
        <f>$CJ$9&amp;"_"&amp;注文フォーム!$DA$9</f>
        <v>[低濃度ＰＣＢ第５版]金属くず(表面抽出)_目的(2)をご選択ください</v>
      </c>
      <c r="L374" s="449" t="str">
        <f>$CJ$9&amp;"_"&amp;注文フォーム!$DB$9</f>
        <v>[低濃度ＰＣＢ第５版]金属くず(表面抽出)_50mg/kg</v>
      </c>
      <c r="M374" s="449" t="str">
        <f>$CJ$10&amp;"_"&amp;注文フォーム!$DA$10</f>
        <v>[低濃度ＰＣＢ第５版]コンクリートくず_目的(2)をご選択ください</v>
      </c>
      <c r="N374" s="449" t="str">
        <f>$CJ$10&amp;"_"&amp;注文フォーム!$DB$10</f>
        <v>[低濃度ＰＣＢ第５版]コンクリートくず_50mg/kg</v>
      </c>
      <c r="O374" s="449" t="str">
        <f>$CJ$11&amp;"_"&amp;注文フォーム!$DA$11&amp;注文フォーム!$CZ$11</f>
        <v>[低濃度ＰＣＢ第５版]塗膜くず(含有)_0.15mg/kg 方法指定なし(※1)</v>
      </c>
      <c r="P374" s="449" t="str">
        <f>$CJ$11&amp;"_"&amp;注文フォーム!$DA$11&amp;注文フォーム!$CZ$12</f>
        <v>[低濃度ＰＣＢ第５版]塗膜くず(含有)_0.15mg/kg HRMS法(※2)</v>
      </c>
      <c r="Q374" s="449" t="str">
        <f>$CJ$11&amp;"_"&amp;注文フォーム!$DA$11&amp;注文フォーム!$CZ$13</f>
        <v>[低濃度ＰＣＢ第５版]塗膜くず(含有)_0.15mg/kg HRMS法 (DMSO処理)(※3)</v>
      </c>
      <c r="R374" s="449" t="str">
        <f>$CJ$11&amp;"_"&amp;注文フォーム!$DB$11&amp;注文フォーム!$CZ$11</f>
        <v>[低濃度ＰＣＢ第５版]塗膜くず(含有)_50mg/kg方法指定なし(※1)</v>
      </c>
      <c r="S374" s="449" t="str">
        <f>$CJ$11&amp;"_"&amp;注文フォーム!$DB$11&amp;注文フォーム!$CZ$12</f>
        <v>[低濃度ＰＣＢ第５版]塗膜くず(含有)_50mg/kgHRMS法(※2)</v>
      </c>
      <c r="T374" s="449" t="str">
        <f>$CJ$11&amp;"_"&amp;注文フォーム!$DB$11&amp;注文フォーム!$CZ$13</f>
        <v>[低濃度ＰＣＢ第５版]塗膜くず(含有)_50mg/kgHRMS法 (DMSO処理)(※3)</v>
      </c>
      <c r="U374" s="449" t="str">
        <f>$CJ$12&amp;"_"&amp;注文フォーム!$DA$14</f>
        <v>[低濃度ＰＣＢ第５版]廃感圧紙(含有)_0.15mg/kg</v>
      </c>
      <c r="V374" s="449" t="str">
        <f>$CJ$12&amp;"_"&amp;注文フォーム!$DB$14</f>
        <v>[低濃度ＰＣＢ第５版]廃感圧紙(含有)_50mg/kg</v>
      </c>
      <c r="W374" s="449" t="str">
        <f>$CJ$13&amp;"_"&amp;注文フォーム!$DA$15</f>
        <v>[低濃度ＰＣＢ第５版]廃シーリング材(含有)_0.15mg/kg</v>
      </c>
      <c r="X374" s="449" t="str">
        <f>$CJ$13&amp;"_"&amp;注文フォーム!$DB$15</f>
        <v>[低濃度ＰＣＢ第５版]廃シーリング材(含有)_50mg/kg</v>
      </c>
      <c r="Y374" s="449" t="str">
        <f>$CJ$14&amp;"_"&amp;注文フォーム!$DA$16</f>
        <v>[厚生省告示192号別表第3]第1(洗浄液)_0.05mg/kg</v>
      </c>
      <c r="Z374" s="449" t="str">
        <f>$CJ$14&amp;"_"&amp;注文フォーム!$DB$16</f>
        <v>[厚生省告示192号別表第3]第1(洗浄液)_目的(1)をご選択ください</v>
      </c>
      <c r="AA374" s="449" t="str">
        <f>$CJ$15&amp;"_"&amp;注文フォーム!$DA$17</f>
        <v>[厚生省告示192号別表第3]第2(拭き取り)_0.1μg/100c㎡</v>
      </c>
      <c r="AB374" s="449" t="str">
        <f>$CJ$15&amp;"_"&amp;注文フォーム!$DB$17</f>
        <v>[厚生省告示192号別表第3]第2(拭き取り)_目的(1)をご選択ください</v>
      </c>
      <c r="AC374" s="449" t="str">
        <f>$CJ$16&amp;"_"&amp;注文フォーム!$DA$18</f>
        <v>[厚生省告示192号別表第3]第3(部材採取)_0.01㎎/kg</v>
      </c>
      <c r="AD374" s="449" t="str">
        <f>$CJ$16&amp;"_"&amp;注文フォーム!$DB$18</f>
        <v>[厚生省告示192号別表第3]第3(部材採取)_目的(1)をご選択ください</v>
      </c>
      <c r="AE374" s="449" t="str">
        <f>$CJ$16&amp;"_"&amp;注文フォーム!$DA$20</f>
        <v>[厚生省告示192号別表第3]第3(部材採取)_---</v>
      </c>
      <c r="AF374" s="449" t="str">
        <f>$CJ$16&amp;"_"&amp;注文フォーム!$DB$20</f>
        <v>[厚生省告示192号別表第3]第3(部材採取)_----</v>
      </c>
      <c r="AG374" s="449" t="str">
        <f>$CJ$17&amp;"_"&amp;$DA$19</f>
        <v>[JIS K 5674］塗膜くず　鉛・クロム（PCB分析不要）_Pb600/Cr300mg/kg</v>
      </c>
      <c r="AH374" s="449" t="str">
        <f>$CQ$11</f>
        <v>JIS K 5674</v>
      </c>
      <c r="AI374" s="449" t="str">
        <f>CR11</f>
        <v>底質調査方法</v>
      </c>
      <c r="AJ374" s="449" t="str">
        <f>$CS$11</f>
        <v>分析不要</v>
      </c>
      <c r="AK374" s="449" t="str">
        <f>$CQ$12</f>
        <v>BaPからの換算法</v>
      </c>
      <c r="AL374" s="449" t="str">
        <f>$CR$12</f>
        <v>作業環境測定ガイドブック法</v>
      </c>
      <c r="AM374" s="449" t="str">
        <f>$CS$12</f>
        <v>分析不要</v>
      </c>
      <c r="AN374" s="449" t="str">
        <f>$CQ$13</f>
        <v>[13号]PCB・鉛・六価クロム</v>
      </c>
      <c r="AO374" s="449" t="str">
        <f>$CR$13</f>
        <v>[13号]7項目(※4)＋油分＋含水率</v>
      </c>
      <c r="AP374" s="449" t="str">
        <f>$CS$13</f>
        <v>[13号]その他組み合わせ(備考欄に記載ください）</v>
      </c>
      <c r="AQ374" s="449" t="str">
        <f>$CT$13</f>
        <v>[13号]分析不要</v>
      </c>
      <c r="AR374" s="449" t="str">
        <f>$CY$20&amp;"_"&amp;$DA$20</f>
        <v>その他(備考欄に入力ください）_---</v>
      </c>
      <c r="AS374" s="449" t="str">
        <f>$AS$273</f>
        <v>拭き取り試験</v>
      </c>
      <c r="AT374" s="449" t="str">
        <f>$AT$273</f>
        <v>[報告書記載：その他]</v>
      </c>
      <c r="AU374" s="449" t="str">
        <f>$AU$273</f>
        <v>備考欄</v>
      </c>
      <c r="BE374" s="435"/>
      <c r="BK374" s="50"/>
      <c r="BM374" s="118"/>
      <c r="EE374" s="435"/>
    </row>
    <row r="375" spans="1:135" hidden="1">
      <c r="A375" s="455" t="str">
        <f>IF(A274="","","，")</f>
        <v/>
      </c>
      <c r="B375" s="455" t="str">
        <f t="shared" ref="B375:AF375" si="100">IF(B274="","","，")</f>
        <v/>
      </c>
      <c r="C375" s="444" t="str">
        <f t="shared" si="100"/>
        <v/>
      </c>
      <c r="D375" s="455" t="str">
        <f t="shared" si="100"/>
        <v/>
      </c>
      <c r="E375" s="455" t="str">
        <f t="shared" si="100"/>
        <v/>
      </c>
      <c r="F375" s="455" t="str">
        <f t="shared" si="100"/>
        <v/>
      </c>
      <c r="G375" s="455" t="str">
        <f t="shared" si="100"/>
        <v/>
      </c>
      <c r="H375" s="455" t="str">
        <f t="shared" si="100"/>
        <v/>
      </c>
      <c r="I375" s="455" t="str">
        <f t="shared" si="100"/>
        <v/>
      </c>
      <c r="J375" s="455" t="str">
        <f t="shared" si="100"/>
        <v/>
      </c>
      <c r="K375" s="455" t="str">
        <f t="shared" si="100"/>
        <v/>
      </c>
      <c r="L375" s="455" t="str">
        <f t="shared" si="100"/>
        <v/>
      </c>
      <c r="M375" s="455" t="str">
        <f t="shared" si="100"/>
        <v/>
      </c>
      <c r="N375" s="445" t="str">
        <f t="shared" si="100"/>
        <v/>
      </c>
      <c r="O375" s="445" t="str">
        <f t="shared" si="100"/>
        <v/>
      </c>
      <c r="P375" s="445" t="str">
        <f t="shared" si="100"/>
        <v/>
      </c>
      <c r="Q375" s="445" t="str">
        <f t="shared" si="100"/>
        <v/>
      </c>
      <c r="R375" s="445" t="str">
        <f t="shared" si="100"/>
        <v/>
      </c>
      <c r="S375" s="445" t="str">
        <f t="shared" si="100"/>
        <v/>
      </c>
      <c r="T375" s="445" t="str">
        <f t="shared" si="100"/>
        <v/>
      </c>
      <c r="U375" s="453" t="str">
        <f t="shared" si="100"/>
        <v/>
      </c>
      <c r="V375" s="445" t="str">
        <f t="shared" si="100"/>
        <v/>
      </c>
      <c r="W375" s="445" t="str">
        <f t="shared" si="100"/>
        <v/>
      </c>
      <c r="X375" s="445" t="str">
        <f t="shared" si="100"/>
        <v/>
      </c>
      <c r="Y375" s="445" t="str">
        <f t="shared" si="100"/>
        <v/>
      </c>
      <c r="Z375" s="445" t="str">
        <f t="shared" si="100"/>
        <v/>
      </c>
      <c r="AA375" s="445" t="str">
        <f t="shared" si="100"/>
        <v/>
      </c>
      <c r="AB375" s="445" t="str">
        <f t="shared" si="100"/>
        <v/>
      </c>
      <c r="AC375" s="445" t="str">
        <f t="shared" si="100"/>
        <v/>
      </c>
      <c r="AD375" s="445" t="str">
        <f t="shared" si="100"/>
        <v/>
      </c>
      <c r="AE375" s="445" t="str">
        <f t="shared" si="100"/>
        <v/>
      </c>
      <c r="AF375" s="445" t="str">
        <f t="shared" si="100"/>
        <v/>
      </c>
      <c r="AG375" s="455" t="str">
        <f>IF(AG274="","","，")</f>
        <v/>
      </c>
      <c r="AH375" s="445" t="str">
        <f t="shared" ref="AH375:AU375" si="101">IF(AH274="","","，")</f>
        <v/>
      </c>
      <c r="AI375" s="445" t="str">
        <f t="shared" ref="AI375" si="102">IF(AI274="","","，")</f>
        <v/>
      </c>
      <c r="AJ375" s="445" t="str">
        <f t="shared" si="101"/>
        <v/>
      </c>
      <c r="AK375" s="445" t="str">
        <f t="shared" si="101"/>
        <v/>
      </c>
      <c r="AL375" s="445" t="str">
        <f t="shared" ref="AL375:AM375" si="103">IF(AL274="","","，")</f>
        <v/>
      </c>
      <c r="AM375" s="445" t="str">
        <f t="shared" si="103"/>
        <v/>
      </c>
      <c r="AN375" s="445" t="str">
        <f t="shared" si="101"/>
        <v/>
      </c>
      <c r="AO375" s="445" t="str">
        <f t="shared" ref="AO375:AP375" si="104">IF(AO274="","","，")</f>
        <v/>
      </c>
      <c r="AP375" s="445" t="str">
        <f t="shared" si="104"/>
        <v/>
      </c>
      <c r="AQ375" s="445" t="str">
        <f t="shared" si="101"/>
        <v/>
      </c>
      <c r="AR375" s="445" t="str">
        <f t="shared" si="101"/>
        <v/>
      </c>
      <c r="AS375" s="445" t="str">
        <f t="shared" si="101"/>
        <v/>
      </c>
      <c r="AT375" s="445" t="str">
        <f t="shared" si="101"/>
        <v/>
      </c>
      <c r="AU375" s="445" t="str">
        <f t="shared" si="101"/>
        <v/>
      </c>
      <c r="BE375" s="435"/>
      <c r="BK375" s="50"/>
      <c r="BM375" s="118"/>
      <c r="EE375" s="435"/>
    </row>
    <row r="376" spans="1:135" hidden="1">
      <c r="A376" s="455" t="str">
        <f>IF(A275="","","，")</f>
        <v/>
      </c>
      <c r="B376" s="455" t="str">
        <f t="shared" ref="B376:AF376" si="105">IF(B275="","","，")</f>
        <v/>
      </c>
      <c r="C376" s="444" t="str">
        <f t="shared" si="105"/>
        <v/>
      </c>
      <c r="D376" s="455" t="str">
        <f t="shared" si="105"/>
        <v/>
      </c>
      <c r="E376" s="455" t="str">
        <f t="shared" si="105"/>
        <v/>
      </c>
      <c r="F376" s="455" t="str">
        <f t="shared" si="105"/>
        <v/>
      </c>
      <c r="G376" s="455" t="str">
        <f t="shared" si="105"/>
        <v/>
      </c>
      <c r="H376" s="455" t="str">
        <f t="shared" si="105"/>
        <v/>
      </c>
      <c r="I376" s="455" t="str">
        <f t="shared" si="105"/>
        <v/>
      </c>
      <c r="J376" s="455" t="str">
        <f t="shared" si="105"/>
        <v/>
      </c>
      <c r="K376" s="455" t="str">
        <f t="shared" si="105"/>
        <v/>
      </c>
      <c r="L376" s="455" t="str">
        <f t="shared" si="105"/>
        <v/>
      </c>
      <c r="M376" s="455" t="str">
        <f t="shared" si="105"/>
        <v/>
      </c>
      <c r="N376" s="445" t="str">
        <f t="shared" si="105"/>
        <v/>
      </c>
      <c r="O376" s="445" t="str">
        <f t="shared" si="105"/>
        <v/>
      </c>
      <c r="P376" s="445" t="str">
        <f t="shared" si="105"/>
        <v/>
      </c>
      <c r="Q376" s="445" t="str">
        <f t="shared" si="105"/>
        <v/>
      </c>
      <c r="R376" s="445" t="str">
        <f t="shared" si="105"/>
        <v/>
      </c>
      <c r="S376" s="445" t="str">
        <f t="shared" si="105"/>
        <v/>
      </c>
      <c r="T376" s="445" t="str">
        <f t="shared" si="105"/>
        <v/>
      </c>
      <c r="U376" s="453" t="str">
        <f t="shared" si="105"/>
        <v/>
      </c>
      <c r="V376" s="445" t="str">
        <f t="shared" si="105"/>
        <v/>
      </c>
      <c r="W376" s="445" t="str">
        <f t="shared" si="105"/>
        <v/>
      </c>
      <c r="X376" s="445" t="str">
        <f t="shared" si="105"/>
        <v/>
      </c>
      <c r="Y376" s="445" t="str">
        <f t="shared" si="105"/>
        <v/>
      </c>
      <c r="Z376" s="445" t="str">
        <f t="shared" si="105"/>
        <v/>
      </c>
      <c r="AA376" s="445" t="str">
        <f t="shared" si="105"/>
        <v/>
      </c>
      <c r="AB376" s="445" t="str">
        <f t="shared" si="105"/>
        <v/>
      </c>
      <c r="AC376" s="445" t="str">
        <f t="shared" si="105"/>
        <v/>
      </c>
      <c r="AD376" s="445" t="str">
        <f t="shared" si="105"/>
        <v/>
      </c>
      <c r="AE376" s="445" t="str">
        <f t="shared" si="105"/>
        <v/>
      </c>
      <c r="AF376" s="445" t="str">
        <f t="shared" si="105"/>
        <v/>
      </c>
      <c r="AG376" s="455" t="str">
        <f>IF(AG275="","","，")</f>
        <v/>
      </c>
      <c r="AH376" s="445" t="str">
        <f>IF(AH275="","","，")</f>
        <v/>
      </c>
      <c r="AI376" s="445" t="str">
        <f>IF(AI275="","","，")</f>
        <v/>
      </c>
      <c r="AJ376" s="445" t="str">
        <f t="shared" ref="AJ376:AU376" si="106">IF(AJ275="","","，")</f>
        <v/>
      </c>
      <c r="AK376" s="445" t="str">
        <f t="shared" si="106"/>
        <v/>
      </c>
      <c r="AL376" s="445" t="str">
        <f t="shared" ref="AL376:AM376" si="107">IF(AL275="","","，")</f>
        <v/>
      </c>
      <c r="AM376" s="445" t="str">
        <f t="shared" si="107"/>
        <v/>
      </c>
      <c r="AN376" s="445" t="str">
        <f t="shared" si="106"/>
        <v/>
      </c>
      <c r="AO376" s="445" t="str">
        <f t="shared" ref="AO376:AP376" si="108">IF(AO275="","","，")</f>
        <v/>
      </c>
      <c r="AP376" s="445" t="str">
        <f t="shared" si="108"/>
        <v/>
      </c>
      <c r="AQ376" s="445" t="str">
        <f t="shared" si="106"/>
        <v/>
      </c>
      <c r="AR376" s="445" t="str">
        <f t="shared" si="106"/>
        <v/>
      </c>
      <c r="AS376" s="445" t="str">
        <f t="shared" si="106"/>
        <v/>
      </c>
      <c r="AT376" s="445" t="str">
        <f t="shared" si="106"/>
        <v/>
      </c>
      <c r="AU376" s="445" t="str">
        <f t="shared" si="106"/>
        <v/>
      </c>
      <c r="BE376" s="435"/>
      <c r="BK376" s="50"/>
      <c r="BM376" s="118"/>
      <c r="EE376" s="435"/>
    </row>
    <row r="377" spans="1:135" hidden="1">
      <c r="A377" s="455" t="str">
        <f t="shared" ref="A377:AU377" si="109">IF(A276="","","，")</f>
        <v/>
      </c>
      <c r="B377" s="455" t="str">
        <f t="shared" si="109"/>
        <v/>
      </c>
      <c r="C377" s="444" t="str">
        <f t="shared" si="109"/>
        <v/>
      </c>
      <c r="D377" s="455" t="str">
        <f t="shared" si="109"/>
        <v/>
      </c>
      <c r="E377" s="455" t="str">
        <f t="shared" si="109"/>
        <v/>
      </c>
      <c r="F377" s="455" t="str">
        <f t="shared" si="109"/>
        <v/>
      </c>
      <c r="G377" s="455" t="str">
        <f t="shared" si="109"/>
        <v/>
      </c>
      <c r="H377" s="455" t="str">
        <f t="shared" si="109"/>
        <v/>
      </c>
      <c r="I377" s="455" t="str">
        <f t="shared" si="109"/>
        <v/>
      </c>
      <c r="J377" s="455" t="str">
        <f t="shared" si="109"/>
        <v/>
      </c>
      <c r="K377" s="455" t="str">
        <f t="shared" si="109"/>
        <v/>
      </c>
      <c r="L377" s="455" t="str">
        <f t="shared" si="109"/>
        <v/>
      </c>
      <c r="M377" s="455" t="str">
        <f t="shared" si="109"/>
        <v/>
      </c>
      <c r="N377" s="445" t="str">
        <f t="shared" si="109"/>
        <v/>
      </c>
      <c r="O377" s="445" t="str">
        <f t="shared" si="109"/>
        <v/>
      </c>
      <c r="P377" s="445" t="str">
        <f t="shared" si="109"/>
        <v/>
      </c>
      <c r="Q377" s="445" t="str">
        <f t="shared" si="109"/>
        <v/>
      </c>
      <c r="R377" s="445" t="str">
        <f t="shared" si="109"/>
        <v/>
      </c>
      <c r="S377" s="445" t="str">
        <f t="shared" si="109"/>
        <v/>
      </c>
      <c r="T377" s="445" t="str">
        <f t="shared" si="109"/>
        <v/>
      </c>
      <c r="U377" s="453" t="str">
        <f t="shared" si="109"/>
        <v/>
      </c>
      <c r="V377" s="445" t="str">
        <f t="shared" si="109"/>
        <v/>
      </c>
      <c r="W377" s="445" t="str">
        <f t="shared" si="109"/>
        <v/>
      </c>
      <c r="X377" s="445" t="str">
        <f t="shared" si="109"/>
        <v/>
      </c>
      <c r="Y377" s="445" t="str">
        <f t="shared" si="109"/>
        <v/>
      </c>
      <c r="Z377" s="445" t="str">
        <f t="shared" si="109"/>
        <v/>
      </c>
      <c r="AA377" s="445" t="str">
        <f t="shared" si="109"/>
        <v/>
      </c>
      <c r="AB377" s="445" t="str">
        <f t="shared" si="109"/>
        <v/>
      </c>
      <c r="AC377" s="445" t="str">
        <f t="shared" si="109"/>
        <v/>
      </c>
      <c r="AD377" s="445" t="str">
        <f t="shared" si="109"/>
        <v/>
      </c>
      <c r="AE377" s="445" t="str">
        <f t="shared" si="109"/>
        <v/>
      </c>
      <c r="AF377" s="445" t="str">
        <f t="shared" si="109"/>
        <v/>
      </c>
      <c r="AG377" s="455" t="str">
        <f t="shared" si="109"/>
        <v/>
      </c>
      <c r="AH377" s="445" t="str">
        <f t="shared" si="109"/>
        <v/>
      </c>
      <c r="AI377" s="445" t="str">
        <f t="shared" si="109"/>
        <v/>
      </c>
      <c r="AJ377" s="445" t="str">
        <f t="shared" si="109"/>
        <v/>
      </c>
      <c r="AK377" s="445" t="str">
        <f t="shared" si="109"/>
        <v/>
      </c>
      <c r="AL377" s="445" t="str">
        <f t="shared" si="109"/>
        <v/>
      </c>
      <c r="AM377" s="445" t="str">
        <f t="shared" si="109"/>
        <v/>
      </c>
      <c r="AN377" s="445" t="str">
        <f t="shared" si="109"/>
        <v/>
      </c>
      <c r="AO377" s="445" t="str">
        <f t="shared" si="109"/>
        <v/>
      </c>
      <c r="AP377" s="445" t="str">
        <f t="shared" si="109"/>
        <v/>
      </c>
      <c r="AQ377" s="445" t="str">
        <f t="shared" si="109"/>
        <v/>
      </c>
      <c r="AR377" s="445" t="str">
        <f t="shared" si="109"/>
        <v/>
      </c>
      <c r="AS377" s="445" t="str">
        <f t="shared" si="109"/>
        <v/>
      </c>
      <c r="AT377" s="445" t="str">
        <f t="shared" si="109"/>
        <v/>
      </c>
      <c r="AU377" s="445" t="str">
        <f t="shared" si="109"/>
        <v/>
      </c>
      <c r="BE377" s="435"/>
      <c r="BK377" s="50"/>
      <c r="BM377" s="118"/>
      <c r="EE377" s="435"/>
    </row>
    <row r="378" spans="1:135" hidden="1">
      <c r="A378" s="455" t="str">
        <f t="shared" ref="A378:AU378" si="110">IF(A277="","","，")</f>
        <v/>
      </c>
      <c r="B378" s="455" t="str">
        <f t="shared" si="110"/>
        <v/>
      </c>
      <c r="C378" s="444" t="str">
        <f t="shared" si="110"/>
        <v/>
      </c>
      <c r="D378" s="455" t="str">
        <f t="shared" si="110"/>
        <v/>
      </c>
      <c r="E378" s="455" t="str">
        <f t="shared" si="110"/>
        <v/>
      </c>
      <c r="F378" s="455" t="str">
        <f t="shared" si="110"/>
        <v/>
      </c>
      <c r="G378" s="455" t="str">
        <f t="shared" si="110"/>
        <v/>
      </c>
      <c r="H378" s="455" t="str">
        <f t="shared" si="110"/>
        <v/>
      </c>
      <c r="I378" s="455" t="str">
        <f t="shared" si="110"/>
        <v/>
      </c>
      <c r="J378" s="455" t="str">
        <f t="shared" si="110"/>
        <v/>
      </c>
      <c r="K378" s="455" t="str">
        <f t="shared" si="110"/>
        <v/>
      </c>
      <c r="L378" s="455" t="str">
        <f t="shared" si="110"/>
        <v/>
      </c>
      <c r="M378" s="455" t="str">
        <f t="shared" si="110"/>
        <v/>
      </c>
      <c r="N378" s="445" t="str">
        <f t="shared" si="110"/>
        <v/>
      </c>
      <c r="O378" s="445" t="str">
        <f t="shared" si="110"/>
        <v/>
      </c>
      <c r="P378" s="445" t="str">
        <f t="shared" si="110"/>
        <v/>
      </c>
      <c r="Q378" s="445" t="str">
        <f t="shared" si="110"/>
        <v/>
      </c>
      <c r="R378" s="445" t="str">
        <f t="shared" si="110"/>
        <v/>
      </c>
      <c r="S378" s="445" t="str">
        <f t="shared" si="110"/>
        <v/>
      </c>
      <c r="T378" s="445" t="str">
        <f t="shared" si="110"/>
        <v/>
      </c>
      <c r="U378" s="453" t="str">
        <f t="shared" si="110"/>
        <v/>
      </c>
      <c r="V378" s="445" t="str">
        <f t="shared" si="110"/>
        <v/>
      </c>
      <c r="W378" s="445" t="str">
        <f t="shared" si="110"/>
        <v/>
      </c>
      <c r="X378" s="445" t="str">
        <f t="shared" si="110"/>
        <v/>
      </c>
      <c r="Y378" s="445" t="str">
        <f t="shared" si="110"/>
        <v/>
      </c>
      <c r="Z378" s="445" t="str">
        <f t="shared" si="110"/>
        <v/>
      </c>
      <c r="AA378" s="445" t="str">
        <f t="shared" si="110"/>
        <v/>
      </c>
      <c r="AB378" s="445" t="str">
        <f t="shared" si="110"/>
        <v/>
      </c>
      <c r="AC378" s="445" t="str">
        <f t="shared" si="110"/>
        <v/>
      </c>
      <c r="AD378" s="445" t="str">
        <f t="shared" si="110"/>
        <v/>
      </c>
      <c r="AE378" s="445" t="str">
        <f t="shared" si="110"/>
        <v/>
      </c>
      <c r="AF378" s="445" t="str">
        <f t="shared" si="110"/>
        <v/>
      </c>
      <c r="AG378" s="455" t="str">
        <f t="shared" si="110"/>
        <v/>
      </c>
      <c r="AH378" s="445" t="str">
        <f t="shared" si="110"/>
        <v/>
      </c>
      <c r="AI378" s="445" t="str">
        <f t="shared" si="110"/>
        <v/>
      </c>
      <c r="AJ378" s="445" t="str">
        <f t="shared" si="110"/>
        <v/>
      </c>
      <c r="AK378" s="445" t="str">
        <f t="shared" si="110"/>
        <v/>
      </c>
      <c r="AL378" s="445" t="str">
        <f t="shared" si="110"/>
        <v/>
      </c>
      <c r="AM378" s="445" t="str">
        <f t="shared" si="110"/>
        <v/>
      </c>
      <c r="AN378" s="445" t="str">
        <f t="shared" si="110"/>
        <v/>
      </c>
      <c r="AO378" s="445" t="str">
        <f t="shared" si="110"/>
        <v/>
      </c>
      <c r="AP378" s="445" t="str">
        <f t="shared" si="110"/>
        <v/>
      </c>
      <c r="AQ378" s="445" t="str">
        <f t="shared" si="110"/>
        <v/>
      </c>
      <c r="AR378" s="445" t="str">
        <f t="shared" si="110"/>
        <v/>
      </c>
      <c r="AS378" s="445" t="str">
        <f t="shared" si="110"/>
        <v/>
      </c>
      <c r="AT378" s="445" t="str">
        <f t="shared" si="110"/>
        <v/>
      </c>
      <c r="AU378" s="445" t="str">
        <f t="shared" si="110"/>
        <v/>
      </c>
      <c r="BE378" s="435"/>
      <c r="BK378" s="50"/>
      <c r="BM378" s="118"/>
      <c r="EE378" s="435"/>
    </row>
    <row r="379" spans="1:135" hidden="1">
      <c r="A379" s="455" t="str">
        <f t="shared" ref="A379:AU379" si="111">IF(A278="","","，")</f>
        <v/>
      </c>
      <c r="B379" s="455" t="str">
        <f t="shared" si="111"/>
        <v/>
      </c>
      <c r="C379" s="444" t="str">
        <f t="shared" si="111"/>
        <v/>
      </c>
      <c r="D379" s="455" t="str">
        <f t="shared" si="111"/>
        <v/>
      </c>
      <c r="E379" s="455" t="str">
        <f t="shared" si="111"/>
        <v/>
      </c>
      <c r="F379" s="455" t="str">
        <f t="shared" si="111"/>
        <v/>
      </c>
      <c r="G379" s="455" t="str">
        <f t="shared" si="111"/>
        <v/>
      </c>
      <c r="H379" s="455" t="str">
        <f t="shared" si="111"/>
        <v/>
      </c>
      <c r="I379" s="455" t="str">
        <f t="shared" si="111"/>
        <v/>
      </c>
      <c r="J379" s="455" t="str">
        <f t="shared" si="111"/>
        <v/>
      </c>
      <c r="K379" s="455" t="str">
        <f t="shared" si="111"/>
        <v/>
      </c>
      <c r="L379" s="455" t="str">
        <f t="shared" si="111"/>
        <v/>
      </c>
      <c r="M379" s="455" t="str">
        <f t="shared" si="111"/>
        <v/>
      </c>
      <c r="N379" s="445" t="str">
        <f t="shared" si="111"/>
        <v/>
      </c>
      <c r="O379" s="445" t="str">
        <f t="shared" si="111"/>
        <v/>
      </c>
      <c r="P379" s="445" t="str">
        <f t="shared" si="111"/>
        <v/>
      </c>
      <c r="Q379" s="445" t="str">
        <f t="shared" si="111"/>
        <v/>
      </c>
      <c r="R379" s="445" t="str">
        <f t="shared" si="111"/>
        <v/>
      </c>
      <c r="S379" s="445" t="str">
        <f t="shared" si="111"/>
        <v/>
      </c>
      <c r="T379" s="445" t="str">
        <f t="shared" si="111"/>
        <v/>
      </c>
      <c r="U379" s="453" t="str">
        <f t="shared" si="111"/>
        <v/>
      </c>
      <c r="V379" s="445" t="str">
        <f t="shared" si="111"/>
        <v/>
      </c>
      <c r="W379" s="445" t="str">
        <f t="shared" si="111"/>
        <v/>
      </c>
      <c r="X379" s="445" t="str">
        <f t="shared" si="111"/>
        <v/>
      </c>
      <c r="Y379" s="445" t="str">
        <f t="shared" si="111"/>
        <v/>
      </c>
      <c r="Z379" s="445" t="str">
        <f t="shared" si="111"/>
        <v/>
      </c>
      <c r="AA379" s="445" t="str">
        <f t="shared" si="111"/>
        <v/>
      </c>
      <c r="AB379" s="445" t="str">
        <f t="shared" si="111"/>
        <v/>
      </c>
      <c r="AC379" s="445" t="str">
        <f t="shared" si="111"/>
        <v/>
      </c>
      <c r="AD379" s="445" t="str">
        <f t="shared" si="111"/>
        <v/>
      </c>
      <c r="AE379" s="445" t="str">
        <f t="shared" si="111"/>
        <v/>
      </c>
      <c r="AF379" s="445" t="str">
        <f t="shared" si="111"/>
        <v/>
      </c>
      <c r="AG379" s="455" t="str">
        <f t="shared" si="111"/>
        <v/>
      </c>
      <c r="AH379" s="445" t="str">
        <f t="shared" si="111"/>
        <v/>
      </c>
      <c r="AI379" s="445" t="str">
        <f t="shared" si="111"/>
        <v/>
      </c>
      <c r="AJ379" s="445" t="str">
        <f t="shared" si="111"/>
        <v/>
      </c>
      <c r="AK379" s="445" t="str">
        <f t="shared" si="111"/>
        <v/>
      </c>
      <c r="AL379" s="445" t="str">
        <f t="shared" si="111"/>
        <v/>
      </c>
      <c r="AM379" s="445" t="str">
        <f t="shared" si="111"/>
        <v/>
      </c>
      <c r="AN379" s="445" t="str">
        <f t="shared" si="111"/>
        <v/>
      </c>
      <c r="AO379" s="445" t="str">
        <f t="shared" si="111"/>
        <v/>
      </c>
      <c r="AP379" s="445" t="str">
        <f t="shared" si="111"/>
        <v/>
      </c>
      <c r="AQ379" s="445" t="str">
        <f t="shared" si="111"/>
        <v/>
      </c>
      <c r="AR379" s="445" t="str">
        <f t="shared" si="111"/>
        <v/>
      </c>
      <c r="AS379" s="445" t="str">
        <f t="shared" si="111"/>
        <v/>
      </c>
      <c r="AT379" s="445" t="str">
        <f t="shared" si="111"/>
        <v/>
      </c>
      <c r="AU379" s="445" t="str">
        <f t="shared" si="111"/>
        <v/>
      </c>
      <c r="BE379" s="435"/>
      <c r="BK379" s="50"/>
      <c r="BM379" s="118"/>
      <c r="EE379" s="435"/>
    </row>
    <row r="380" spans="1:135" hidden="1">
      <c r="A380" s="455" t="str">
        <f t="shared" ref="A380:AU380" si="112">IF(A279="","","，")</f>
        <v/>
      </c>
      <c r="B380" s="455" t="str">
        <f t="shared" si="112"/>
        <v/>
      </c>
      <c r="C380" s="444" t="str">
        <f t="shared" si="112"/>
        <v/>
      </c>
      <c r="D380" s="455" t="str">
        <f t="shared" si="112"/>
        <v/>
      </c>
      <c r="E380" s="455" t="str">
        <f t="shared" si="112"/>
        <v/>
      </c>
      <c r="F380" s="455" t="str">
        <f t="shared" si="112"/>
        <v/>
      </c>
      <c r="G380" s="455" t="str">
        <f t="shared" si="112"/>
        <v/>
      </c>
      <c r="H380" s="455" t="str">
        <f t="shared" si="112"/>
        <v/>
      </c>
      <c r="I380" s="455" t="str">
        <f t="shared" si="112"/>
        <v/>
      </c>
      <c r="J380" s="455" t="str">
        <f t="shared" si="112"/>
        <v/>
      </c>
      <c r="K380" s="455" t="str">
        <f t="shared" si="112"/>
        <v/>
      </c>
      <c r="L380" s="455" t="str">
        <f t="shared" si="112"/>
        <v/>
      </c>
      <c r="M380" s="455" t="str">
        <f t="shared" si="112"/>
        <v/>
      </c>
      <c r="N380" s="445" t="str">
        <f t="shared" si="112"/>
        <v/>
      </c>
      <c r="O380" s="445" t="str">
        <f t="shared" si="112"/>
        <v/>
      </c>
      <c r="P380" s="445" t="str">
        <f t="shared" si="112"/>
        <v/>
      </c>
      <c r="Q380" s="445" t="str">
        <f t="shared" si="112"/>
        <v/>
      </c>
      <c r="R380" s="445" t="str">
        <f t="shared" si="112"/>
        <v/>
      </c>
      <c r="S380" s="445" t="str">
        <f t="shared" si="112"/>
        <v/>
      </c>
      <c r="T380" s="445" t="str">
        <f t="shared" si="112"/>
        <v/>
      </c>
      <c r="U380" s="453" t="str">
        <f t="shared" si="112"/>
        <v/>
      </c>
      <c r="V380" s="445" t="str">
        <f t="shared" si="112"/>
        <v/>
      </c>
      <c r="W380" s="445" t="str">
        <f t="shared" si="112"/>
        <v/>
      </c>
      <c r="X380" s="445" t="str">
        <f t="shared" si="112"/>
        <v/>
      </c>
      <c r="Y380" s="445" t="str">
        <f t="shared" si="112"/>
        <v/>
      </c>
      <c r="Z380" s="445" t="str">
        <f t="shared" si="112"/>
        <v/>
      </c>
      <c r="AA380" s="445" t="str">
        <f t="shared" si="112"/>
        <v/>
      </c>
      <c r="AB380" s="445" t="str">
        <f t="shared" si="112"/>
        <v/>
      </c>
      <c r="AC380" s="445" t="str">
        <f t="shared" si="112"/>
        <v/>
      </c>
      <c r="AD380" s="445" t="str">
        <f t="shared" si="112"/>
        <v/>
      </c>
      <c r="AE380" s="445" t="str">
        <f t="shared" si="112"/>
        <v/>
      </c>
      <c r="AF380" s="445" t="str">
        <f t="shared" si="112"/>
        <v/>
      </c>
      <c r="AG380" s="455" t="str">
        <f t="shared" si="112"/>
        <v/>
      </c>
      <c r="AH380" s="445" t="str">
        <f t="shared" si="112"/>
        <v/>
      </c>
      <c r="AI380" s="445" t="str">
        <f t="shared" si="112"/>
        <v/>
      </c>
      <c r="AJ380" s="445" t="str">
        <f t="shared" si="112"/>
        <v/>
      </c>
      <c r="AK380" s="445" t="str">
        <f t="shared" si="112"/>
        <v/>
      </c>
      <c r="AL380" s="445" t="str">
        <f t="shared" si="112"/>
        <v/>
      </c>
      <c r="AM380" s="445" t="str">
        <f t="shared" si="112"/>
        <v/>
      </c>
      <c r="AN380" s="445" t="str">
        <f t="shared" si="112"/>
        <v/>
      </c>
      <c r="AO380" s="445" t="str">
        <f t="shared" si="112"/>
        <v/>
      </c>
      <c r="AP380" s="445" t="str">
        <f t="shared" si="112"/>
        <v/>
      </c>
      <c r="AQ380" s="445" t="str">
        <f t="shared" si="112"/>
        <v/>
      </c>
      <c r="AR380" s="445" t="str">
        <f t="shared" si="112"/>
        <v/>
      </c>
      <c r="AS380" s="445" t="str">
        <f t="shared" si="112"/>
        <v/>
      </c>
      <c r="AT380" s="445" t="str">
        <f t="shared" si="112"/>
        <v/>
      </c>
      <c r="AU380" s="445" t="str">
        <f t="shared" si="112"/>
        <v/>
      </c>
      <c r="BE380" s="435"/>
      <c r="BK380" s="50"/>
      <c r="BM380" s="118"/>
      <c r="EE380" s="435"/>
    </row>
    <row r="381" spans="1:135" hidden="1">
      <c r="A381" s="455" t="str">
        <f t="shared" ref="A381:AU381" si="113">IF(A280="","","，")</f>
        <v/>
      </c>
      <c r="B381" s="455" t="str">
        <f t="shared" si="113"/>
        <v/>
      </c>
      <c r="C381" s="444" t="str">
        <f t="shared" si="113"/>
        <v/>
      </c>
      <c r="D381" s="455" t="str">
        <f t="shared" si="113"/>
        <v/>
      </c>
      <c r="E381" s="455" t="str">
        <f t="shared" si="113"/>
        <v/>
      </c>
      <c r="F381" s="455" t="str">
        <f t="shared" si="113"/>
        <v/>
      </c>
      <c r="G381" s="455" t="str">
        <f t="shared" si="113"/>
        <v/>
      </c>
      <c r="H381" s="455" t="str">
        <f t="shared" si="113"/>
        <v/>
      </c>
      <c r="I381" s="455" t="str">
        <f t="shared" si="113"/>
        <v/>
      </c>
      <c r="J381" s="455" t="str">
        <f t="shared" si="113"/>
        <v/>
      </c>
      <c r="K381" s="455" t="str">
        <f t="shared" si="113"/>
        <v/>
      </c>
      <c r="L381" s="455" t="str">
        <f t="shared" si="113"/>
        <v/>
      </c>
      <c r="M381" s="455" t="str">
        <f t="shared" si="113"/>
        <v/>
      </c>
      <c r="N381" s="445" t="str">
        <f t="shared" si="113"/>
        <v/>
      </c>
      <c r="O381" s="445" t="str">
        <f t="shared" si="113"/>
        <v/>
      </c>
      <c r="P381" s="445" t="str">
        <f t="shared" si="113"/>
        <v/>
      </c>
      <c r="Q381" s="445" t="str">
        <f t="shared" si="113"/>
        <v/>
      </c>
      <c r="R381" s="445" t="str">
        <f t="shared" si="113"/>
        <v/>
      </c>
      <c r="S381" s="445" t="str">
        <f t="shared" si="113"/>
        <v/>
      </c>
      <c r="T381" s="445" t="str">
        <f t="shared" si="113"/>
        <v/>
      </c>
      <c r="U381" s="453" t="str">
        <f t="shared" si="113"/>
        <v/>
      </c>
      <c r="V381" s="445" t="str">
        <f t="shared" si="113"/>
        <v/>
      </c>
      <c r="W381" s="445" t="str">
        <f t="shared" si="113"/>
        <v/>
      </c>
      <c r="X381" s="445" t="str">
        <f t="shared" si="113"/>
        <v/>
      </c>
      <c r="Y381" s="445" t="str">
        <f t="shared" si="113"/>
        <v/>
      </c>
      <c r="Z381" s="445" t="str">
        <f t="shared" si="113"/>
        <v/>
      </c>
      <c r="AA381" s="445" t="str">
        <f t="shared" si="113"/>
        <v/>
      </c>
      <c r="AB381" s="445" t="str">
        <f t="shared" si="113"/>
        <v/>
      </c>
      <c r="AC381" s="445" t="str">
        <f t="shared" si="113"/>
        <v/>
      </c>
      <c r="AD381" s="445" t="str">
        <f t="shared" si="113"/>
        <v/>
      </c>
      <c r="AE381" s="445" t="str">
        <f t="shared" si="113"/>
        <v/>
      </c>
      <c r="AF381" s="445" t="str">
        <f t="shared" si="113"/>
        <v/>
      </c>
      <c r="AG381" s="455" t="str">
        <f t="shared" si="113"/>
        <v/>
      </c>
      <c r="AH381" s="445" t="str">
        <f t="shared" si="113"/>
        <v/>
      </c>
      <c r="AI381" s="445" t="str">
        <f t="shared" si="113"/>
        <v/>
      </c>
      <c r="AJ381" s="445" t="str">
        <f t="shared" si="113"/>
        <v/>
      </c>
      <c r="AK381" s="445" t="str">
        <f t="shared" si="113"/>
        <v/>
      </c>
      <c r="AL381" s="445" t="str">
        <f t="shared" si="113"/>
        <v/>
      </c>
      <c r="AM381" s="445" t="str">
        <f t="shared" si="113"/>
        <v/>
      </c>
      <c r="AN381" s="445" t="str">
        <f t="shared" si="113"/>
        <v/>
      </c>
      <c r="AO381" s="445" t="str">
        <f t="shared" si="113"/>
        <v/>
      </c>
      <c r="AP381" s="445" t="str">
        <f t="shared" si="113"/>
        <v/>
      </c>
      <c r="AQ381" s="445" t="str">
        <f t="shared" si="113"/>
        <v/>
      </c>
      <c r="AR381" s="445" t="str">
        <f t="shared" si="113"/>
        <v/>
      </c>
      <c r="AS381" s="445" t="str">
        <f t="shared" si="113"/>
        <v/>
      </c>
      <c r="AT381" s="445" t="str">
        <f t="shared" si="113"/>
        <v/>
      </c>
      <c r="AU381" s="445" t="str">
        <f t="shared" si="113"/>
        <v/>
      </c>
      <c r="BE381" s="435"/>
      <c r="BK381" s="50"/>
      <c r="BM381" s="118"/>
      <c r="EE381" s="435"/>
    </row>
    <row r="382" spans="1:135" hidden="1">
      <c r="A382" s="455" t="str">
        <f t="shared" ref="A382:AU382" si="114">IF(A281="","","，")</f>
        <v/>
      </c>
      <c r="B382" s="455" t="str">
        <f t="shared" si="114"/>
        <v/>
      </c>
      <c r="C382" s="444" t="str">
        <f t="shared" si="114"/>
        <v/>
      </c>
      <c r="D382" s="455" t="str">
        <f t="shared" si="114"/>
        <v/>
      </c>
      <c r="E382" s="455" t="str">
        <f t="shared" si="114"/>
        <v/>
      </c>
      <c r="F382" s="455" t="str">
        <f t="shared" si="114"/>
        <v/>
      </c>
      <c r="G382" s="455" t="str">
        <f t="shared" si="114"/>
        <v/>
      </c>
      <c r="H382" s="455" t="str">
        <f t="shared" si="114"/>
        <v/>
      </c>
      <c r="I382" s="455" t="str">
        <f t="shared" si="114"/>
        <v/>
      </c>
      <c r="J382" s="455" t="str">
        <f t="shared" si="114"/>
        <v/>
      </c>
      <c r="K382" s="455" t="str">
        <f t="shared" si="114"/>
        <v/>
      </c>
      <c r="L382" s="455" t="str">
        <f t="shared" si="114"/>
        <v/>
      </c>
      <c r="M382" s="455" t="str">
        <f t="shared" si="114"/>
        <v/>
      </c>
      <c r="N382" s="445" t="str">
        <f t="shared" si="114"/>
        <v/>
      </c>
      <c r="O382" s="445" t="str">
        <f t="shared" si="114"/>
        <v/>
      </c>
      <c r="P382" s="445" t="str">
        <f t="shared" si="114"/>
        <v/>
      </c>
      <c r="Q382" s="445" t="str">
        <f t="shared" si="114"/>
        <v/>
      </c>
      <c r="R382" s="445" t="str">
        <f t="shared" si="114"/>
        <v/>
      </c>
      <c r="S382" s="445" t="str">
        <f t="shared" si="114"/>
        <v/>
      </c>
      <c r="T382" s="445" t="str">
        <f t="shared" si="114"/>
        <v/>
      </c>
      <c r="U382" s="453" t="str">
        <f t="shared" si="114"/>
        <v/>
      </c>
      <c r="V382" s="445" t="str">
        <f t="shared" si="114"/>
        <v/>
      </c>
      <c r="W382" s="445" t="str">
        <f t="shared" si="114"/>
        <v/>
      </c>
      <c r="X382" s="445" t="str">
        <f t="shared" si="114"/>
        <v/>
      </c>
      <c r="Y382" s="445" t="str">
        <f t="shared" si="114"/>
        <v/>
      </c>
      <c r="Z382" s="445" t="str">
        <f t="shared" si="114"/>
        <v/>
      </c>
      <c r="AA382" s="445" t="str">
        <f t="shared" si="114"/>
        <v/>
      </c>
      <c r="AB382" s="445" t="str">
        <f t="shared" si="114"/>
        <v/>
      </c>
      <c r="AC382" s="445" t="str">
        <f t="shared" si="114"/>
        <v/>
      </c>
      <c r="AD382" s="445" t="str">
        <f t="shared" si="114"/>
        <v/>
      </c>
      <c r="AE382" s="445" t="str">
        <f t="shared" si="114"/>
        <v/>
      </c>
      <c r="AF382" s="445" t="str">
        <f t="shared" si="114"/>
        <v/>
      </c>
      <c r="AG382" s="455" t="str">
        <f t="shared" si="114"/>
        <v/>
      </c>
      <c r="AH382" s="445" t="str">
        <f t="shared" si="114"/>
        <v/>
      </c>
      <c r="AI382" s="445" t="str">
        <f t="shared" si="114"/>
        <v/>
      </c>
      <c r="AJ382" s="445" t="str">
        <f t="shared" si="114"/>
        <v/>
      </c>
      <c r="AK382" s="445" t="str">
        <f t="shared" si="114"/>
        <v/>
      </c>
      <c r="AL382" s="445" t="str">
        <f t="shared" si="114"/>
        <v/>
      </c>
      <c r="AM382" s="445" t="str">
        <f t="shared" si="114"/>
        <v/>
      </c>
      <c r="AN382" s="445" t="str">
        <f t="shared" si="114"/>
        <v/>
      </c>
      <c r="AO382" s="445" t="str">
        <f t="shared" si="114"/>
        <v/>
      </c>
      <c r="AP382" s="445" t="str">
        <f t="shared" si="114"/>
        <v/>
      </c>
      <c r="AQ382" s="445" t="str">
        <f t="shared" si="114"/>
        <v/>
      </c>
      <c r="AR382" s="445" t="str">
        <f t="shared" si="114"/>
        <v/>
      </c>
      <c r="AS382" s="445" t="str">
        <f t="shared" si="114"/>
        <v/>
      </c>
      <c r="AT382" s="445" t="str">
        <f t="shared" si="114"/>
        <v/>
      </c>
      <c r="AU382" s="445" t="str">
        <f t="shared" si="114"/>
        <v/>
      </c>
      <c r="BE382" s="435"/>
      <c r="BK382" s="50"/>
      <c r="BM382" s="118"/>
      <c r="EE382" s="435"/>
    </row>
    <row r="383" spans="1:135" hidden="1">
      <c r="A383" s="455" t="str">
        <f t="shared" ref="A383:AU383" si="115">IF(A282="","","，")</f>
        <v/>
      </c>
      <c r="B383" s="455" t="str">
        <f t="shared" si="115"/>
        <v/>
      </c>
      <c r="C383" s="444" t="str">
        <f t="shared" si="115"/>
        <v/>
      </c>
      <c r="D383" s="455" t="str">
        <f t="shared" si="115"/>
        <v/>
      </c>
      <c r="E383" s="455" t="str">
        <f t="shared" si="115"/>
        <v/>
      </c>
      <c r="F383" s="455" t="str">
        <f t="shared" si="115"/>
        <v/>
      </c>
      <c r="G383" s="455" t="str">
        <f t="shared" si="115"/>
        <v/>
      </c>
      <c r="H383" s="455" t="str">
        <f t="shared" si="115"/>
        <v/>
      </c>
      <c r="I383" s="455" t="str">
        <f t="shared" si="115"/>
        <v/>
      </c>
      <c r="J383" s="455" t="str">
        <f t="shared" si="115"/>
        <v/>
      </c>
      <c r="K383" s="455" t="str">
        <f t="shared" si="115"/>
        <v/>
      </c>
      <c r="L383" s="455" t="str">
        <f t="shared" si="115"/>
        <v/>
      </c>
      <c r="M383" s="455" t="str">
        <f t="shared" si="115"/>
        <v/>
      </c>
      <c r="N383" s="445" t="str">
        <f t="shared" si="115"/>
        <v/>
      </c>
      <c r="O383" s="445" t="str">
        <f t="shared" si="115"/>
        <v/>
      </c>
      <c r="P383" s="445" t="str">
        <f t="shared" si="115"/>
        <v/>
      </c>
      <c r="Q383" s="445" t="str">
        <f t="shared" si="115"/>
        <v/>
      </c>
      <c r="R383" s="445" t="str">
        <f t="shared" si="115"/>
        <v/>
      </c>
      <c r="S383" s="445" t="str">
        <f t="shared" si="115"/>
        <v/>
      </c>
      <c r="T383" s="445" t="str">
        <f t="shared" si="115"/>
        <v/>
      </c>
      <c r="U383" s="453" t="str">
        <f t="shared" si="115"/>
        <v/>
      </c>
      <c r="V383" s="445" t="str">
        <f t="shared" si="115"/>
        <v/>
      </c>
      <c r="W383" s="445" t="str">
        <f t="shared" si="115"/>
        <v/>
      </c>
      <c r="X383" s="445" t="str">
        <f t="shared" si="115"/>
        <v/>
      </c>
      <c r="Y383" s="445" t="str">
        <f t="shared" si="115"/>
        <v/>
      </c>
      <c r="Z383" s="445" t="str">
        <f t="shared" si="115"/>
        <v/>
      </c>
      <c r="AA383" s="445" t="str">
        <f t="shared" si="115"/>
        <v/>
      </c>
      <c r="AB383" s="445" t="str">
        <f t="shared" si="115"/>
        <v/>
      </c>
      <c r="AC383" s="445" t="str">
        <f t="shared" si="115"/>
        <v/>
      </c>
      <c r="AD383" s="445" t="str">
        <f t="shared" si="115"/>
        <v/>
      </c>
      <c r="AE383" s="445" t="str">
        <f t="shared" si="115"/>
        <v/>
      </c>
      <c r="AF383" s="445" t="str">
        <f t="shared" si="115"/>
        <v/>
      </c>
      <c r="AG383" s="455" t="str">
        <f t="shared" si="115"/>
        <v/>
      </c>
      <c r="AH383" s="445" t="str">
        <f t="shared" si="115"/>
        <v/>
      </c>
      <c r="AI383" s="445" t="str">
        <f t="shared" si="115"/>
        <v/>
      </c>
      <c r="AJ383" s="445" t="str">
        <f t="shared" si="115"/>
        <v/>
      </c>
      <c r="AK383" s="445" t="str">
        <f t="shared" si="115"/>
        <v/>
      </c>
      <c r="AL383" s="445" t="str">
        <f t="shared" si="115"/>
        <v/>
      </c>
      <c r="AM383" s="445" t="str">
        <f t="shared" si="115"/>
        <v/>
      </c>
      <c r="AN383" s="445" t="str">
        <f t="shared" si="115"/>
        <v/>
      </c>
      <c r="AO383" s="445" t="str">
        <f t="shared" si="115"/>
        <v/>
      </c>
      <c r="AP383" s="445" t="str">
        <f t="shared" si="115"/>
        <v/>
      </c>
      <c r="AQ383" s="445" t="str">
        <f t="shared" si="115"/>
        <v/>
      </c>
      <c r="AR383" s="445" t="str">
        <f t="shared" si="115"/>
        <v/>
      </c>
      <c r="AS383" s="445" t="str">
        <f t="shared" si="115"/>
        <v/>
      </c>
      <c r="AT383" s="445" t="str">
        <f t="shared" si="115"/>
        <v/>
      </c>
      <c r="AU383" s="445" t="str">
        <f t="shared" si="115"/>
        <v/>
      </c>
      <c r="BE383" s="435"/>
      <c r="BK383" s="50"/>
      <c r="BM383" s="118"/>
      <c r="EE383" s="435"/>
    </row>
    <row r="384" spans="1:135" hidden="1">
      <c r="A384" s="455" t="str">
        <f t="shared" ref="A384:AU384" si="116">IF(A283="","","，")</f>
        <v/>
      </c>
      <c r="B384" s="455" t="str">
        <f t="shared" si="116"/>
        <v/>
      </c>
      <c r="C384" s="444" t="str">
        <f t="shared" si="116"/>
        <v/>
      </c>
      <c r="D384" s="455" t="str">
        <f t="shared" si="116"/>
        <v/>
      </c>
      <c r="E384" s="455" t="str">
        <f t="shared" si="116"/>
        <v/>
      </c>
      <c r="F384" s="455" t="str">
        <f t="shared" si="116"/>
        <v/>
      </c>
      <c r="G384" s="455" t="str">
        <f t="shared" si="116"/>
        <v/>
      </c>
      <c r="H384" s="455" t="str">
        <f t="shared" si="116"/>
        <v/>
      </c>
      <c r="I384" s="455" t="str">
        <f t="shared" si="116"/>
        <v/>
      </c>
      <c r="J384" s="455" t="str">
        <f t="shared" si="116"/>
        <v/>
      </c>
      <c r="K384" s="455" t="str">
        <f t="shared" si="116"/>
        <v/>
      </c>
      <c r="L384" s="455" t="str">
        <f t="shared" si="116"/>
        <v/>
      </c>
      <c r="M384" s="455" t="str">
        <f t="shared" si="116"/>
        <v/>
      </c>
      <c r="N384" s="445" t="str">
        <f t="shared" si="116"/>
        <v/>
      </c>
      <c r="O384" s="445" t="str">
        <f t="shared" si="116"/>
        <v/>
      </c>
      <c r="P384" s="445" t="str">
        <f t="shared" si="116"/>
        <v/>
      </c>
      <c r="Q384" s="445" t="str">
        <f t="shared" si="116"/>
        <v/>
      </c>
      <c r="R384" s="445" t="str">
        <f t="shared" si="116"/>
        <v/>
      </c>
      <c r="S384" s="445" t="str">
        <f t="shared" si="116"/>
        <v/>
      </c>
      <c r="T384" s="445" t="str">
        <f t="shared" si="116"/>
        <v/>
      </c>
      <c r="U384" s="453" t="str">
        <f t="shared" si="116"/>
        <v/>
      </c>
      <c r="V384" s="445" t="str">
        <f t="shared" si="116"/>
        <v/>
      </c>
      <c r="W384" s="445" t="str">
        <f t="shared" si="116"/>
        <v/>
      </c>
      <c r="X384" s="445" t="str">
        <f t="shared" si="116"/>
        <v/>
      </c>
      <c r="Y384" s="445" t="str">
        <f t="shared" si="116"/>
        <v/>
      </c>
      <c r="Z384" s="445" t="str">
        <f t="shared" si="116"/>
        <v/>
      </c>
      <c r="AA384" s="445" t="str">
        <f t="shared" si="116"/>
        <v/>
      </c>
      <c r="AB384" s="445" t="str">
        <f t="shared" si="116"/>
        <v/>
      </c>
      <c r="AC384" s="445" t="str">
        <f t="shared" si="116"/>
        <v/>
      </c>
      <c r="AD384" s="445" t="str">
        <f t="shared" si="116"/>
        <v/>
      </c>
      <c r="AE384" s="445" t="str">
        <f t="shared" si="116"/>
        <v/>
      </c>
      <c r="AF384" s="445" t="str">
        <f t="shared" si="116"/>
        <v/>
      </c>
      <c r="AG384" s="455" t="str">
        <f t="shared" si="116"/>
        <v/>
      </c>
      <c r="AH384" s="445" t="str">
        <f t="shared" si="116"/>
        <v/>
      </c>
      <c r="AI384" s="445" t="str">
        <f t="shared" si="116"/>
        <v/>
      </c>
      <c r="AJ384" s="445" t="str">
        <f t="shared" si="116"/>
        <v/>
      </c>
      <c r="AK384" s="445" t="str">
        <f t="shared" si="116"/>
        <v/>
      </c>
      <c r="AL384" s="445" t="str">
        <f t="shared" si="116"/>
        <v/>
      </c>
      <c r="AM384" s="445" t="str">
        <f t="shared" si="116"/>
        <v/>
      </c>
      <c r="AN384" s="445" t="str">
        <f t="shared" si="116"/>
        <v/>
      </c>
      <c r="AO384" s="445" t="str">
        <f t="shared" si="116"/>
        <v/>
      </c>
      <c r="AP384" s="445" t="str">
        <f t="shared" si="116"/>
        <v/>
      </c>
      <c r="AQ384" s="445" t="str">
        <f t="shared" si="116"/>
        <v/>
      </c>
      <c r="AR384" s="445" t="str">
        <f t="shared" si="116"/>
        <v/>
      </c>
      <c r="AS384" s="445" t="str">
        <f t="shared" si="116"/>
        <v/>
      </c>
      <c r="AT384" s="445" t="str">
        <f t="shared" si="116"/>
        <v/>
      </c>
      <c r="AU384" s="445" t="str">
        <f t="shared" si="116"/>
        <v/>
      </c>
      <c r="BE384" s="435"/>
      <c r="BK384" s="50"/>
      <c r="BM384" s="118"/>
      <c r="EE384" s="435"/>
    </row>
    <row r="385" spans="1:135" hidden="1">
      <c r="A385" s="455" t="str">
        <f t="shared" ref="A385:AU385" si="117">IF(A284="","","，")</f>
        <v/>
      </c>
      <c r="B385" s="455" t="str">
        <f t="shared" si="117"/>
        <v/>
      </c>
      <c r="C385" s="444" t="str">
        <f t="shared" si="117"/>
        <v/>
      </c>
      <c r="D385" s="455" t="str">
        <f t="shared" si="117"/>
        <v/>
      </c>
      <c r="E385" s="455" t="str">
        <f t="shared" si="117"/>
        <v/>
      </c>
      <c r="F385" s="455" t="str">
        <f t="shared" si="117"/>
        <v/>
      </c>
      <c r="G385" s="455" t="str">
        <f t="shared" si="117"/>
        <v/>
      </c>
      <c r="H385" s="455" t="str">
        <f t="shared" si="117"/>
        <v/>
      </c>
      <c r="I385" s="455" t="str">
        <f t="shared" si="117"/>
        <v/>
      </c>
      <c r="J385" s="455" t="str">
        <f t="shared" si="117"/>
        <v/>
      </c>
      <c r="K385" s="455" t="str">
        <f t="shared" si="117"/>
        <v/>
      </c>
      <c r="L385" s="455" t="str">
        <f t="shared" si="117"/>
        <v/>
      </c>
      <c r="M385" s="455" t="str">
        <f t="shared" si="117"/>
        <v/>
      </c>
      <c r="N385" s="445" t="str">
        <f t="shared" si="117"/>
        <v/>
      </c>
      <c r="O385" s="445" t="str">
        <f t="shared" si="117"/>
        <v/>
      </c>
      <c r="P385" s="445" t="str">
        <f t="shared" si="117"/>
        <v/>
      </c>
      <c r="Q385" s="445" t="str">
        <f t="shared" si="117"/>
        <v/>
      </c>
      <c r="R385" s="445" t="str">
        <f t="shared" si="117"/>
        <v/>
      </c>
      <c r="S385" s="445" t="str">
        <f t="shared" si="117"/>
        <v/>
      </c>
      <c r="T385" s="445" t="str">
        <f t="shared" si="117"/>
        <v/>
      </c>
      <c r="U385" s="453" t="str">
        <f t="shared" si="117"/>
        <v/>
      </c>
      <c r="V385" s="445" t="str">
        <f t="shared" si="117"/>
        <v/>
      </c>
      <c r="W385" s="445" t="str">
        <f t="shared" si="117"/>
        <v/>
      </c>
      <c r="X385" s="445" t="str">
        <f t="shared" si="117"/>
        <v/>
      </c>
      <c r="Y385" s="445" t="str">
        <f t="shared" si="117"/>
        <v/>
      </c>
      <c r="Z385" s="445" t="str">
        <f t="shared" si="117"/>
        <v/>
      </c>
      <c r="AA385" s="445" t="str">
        <f t="shared" si="117"/>
        <v/>
      </c>
      <c r="AB385" s="445" t="str">
        <f t="shared" si="117"/>
        <v/>
      </c>
      <c r="AC385" s="445" t="str">
        <f t="shared" si="117"/>
        <v/>
      </c>
      <c r="AD385" s="445" t="str">
        <f t="shared" si="117"/>
        <v/>
      </c>
      <c r="AE385" s="445" t="str">
        <f t="shared" si="117"/>
        <v/>
      </c>
      <c r="AF385" s="445" t="str">
        <f t="shared" si="117"/>
        <v/>
      </c>
      <c r="AG385" s="455" t="str">
        <f t="shared" si="117"/>
        <v/>
      </c>
      <c r="AH385" s="445" t="str">
        <f t="shared" si="117"/>
        <v/>
      </c>
      <c r="AI385" s="445" t="str">
        <f t="shared" si="117"/>
        <v/>
      </c>
      <c r="AJ385" s="445" t="str">
        <f t="shared" si="117"/>
        <v/>
      </c>
      <c r="AK385" s="445" t="str">
        <f t="shared" si="117"/>
        <v/>
      </c>
      <c r="AL385" s="445" t="str">
        <f t="shared" si="117"/>
        <v/>
      </c>
      <c r="AM385" s="445" t="str">
        <f t="shared" si="117"/>
        <v/>
      </c>
      <c r="AN385" s="445" t="str">
        <f t="shared" si="117"/>
        <v/>
      </c>
      <c r="AO385" s="445" t="str">
        <f t="shared" si="117"/>
        <v/>
      </c>
      <c r="AP385" s="445" t="str">
        <f t="shared" si="117"/>
        <v/>
      </c>
      <c r="AQ385" s="445" t="str">
        <f t="shared" si="117"/>
        <v/>
      </c>
      <c r="AR385" s="445" t="str">
        <f t="shared" si="117"/>
        <v/>
      </c>
      <c r="AS385" s="445" t="str">
        <f t="shared" si="117"/>
        <v/>
      </c>
      <c r="AT385" s="445" t="str">
        <f t="shared" si="117"/>
        <v/>
      </c>
      <c r="AU385" s="445" t="str">
        <f t="shared" si="117"/>
        <v/>
      </c>
      <c r="BE385" s="435"/>
      <c r="BK385" s="50"/>
      <c r="BM385" s="118"/>
      <c r="EE385" s="435"/>
    </row>
    <row r="386" spans="1:135" hidden="1">
      <c r="A386" s="455" t="str">
        <f t="shared" ref="A386:AU386" si="118">IF(A285="","","，")</f>
        <v/>
      </c>
      <c r="B386" s="455" t="str">
        <f t="shared" si="118"/>
        <v/>
      </c>
      <c r="C386" s="444" t="str">
        <f t="shared" si="118"/>
        <v/>
      </c>
      <c r="D386" s="455" t="str">
        <f t="shared" si="118"/>
        <v/>
      </c>
      <c r="E386" s="455" t="str">
        <f t="shared" si="118"/>
        <v/>
      </c>
      <c r="F386" s="455" t="str">
        <f t="shared" si="118"/>
        <v/>
      </c>
      <c r="G386" s="455" t="str">
        <f t="shared" si="118"/>
        <v/>
      </c>
      <c r="H386" s="455" t="str">
        <f t="shared" si="118"/>
        <v/>
      </c>
      <c r="I386" s="455" t="str">
        <f t="shared" si="118"/>
        <v/>
      </c>
      <c r="J386" s="455" t="str">
        <f t="shared" si="118"/>
        <v/>
      </c>
      <c r="K386" s="455" t="str">
        <f t="shared" si="118"/>
        <v/>
      </c>
      <c r="L386" s="455" t="str">
        <f t="shared" si="118"/>
        <v/>
      </c>
      <c r="M386" s="455" t="str">
        <f t="shared" si="118"/>
        <v/>
      </c>
      <c r="N386" s="445" t="str">
        <f t="shared" si="118"/>
        <v/>
      </c>
      <c r="O386" s="445" t="str">
        <f t="shared" si="118"/>
        <v/>
      </c>
      <c r="P386" s="445" t="str">
        <f t="shared" si="118"/>
        <v/>
      </c>
      <c r="Q386" s="445" t="str">
        <f t="shared" si="118"/>
        <v/>
      </c>
      <c r="R386" s="445" t="str">
        <f t="shared" si="118"/>
        <v/>
      </c>
      <c r="S386" s="445" t="str">
        <f t="shared" si="118"/>
        <v/>
      </c>
      <c r="T386" s="445" t="str">
        <f t="shared" si="118"/>
        <v/>
      </c>
      <c r="U386" s="453" t="str">
        <f t="shared" si="118"/>
        <v/>
      </c>
      <c r="V386" s="445" t="str">
        <f t="shared" si="118"/>
        <v/>
      </c>
      <c r="W386" s="445" t="str">
        <f t="shared" si="118"/>
        <v/>
      </c>
      <c r="X386" s="445" t="str">
        <f t="shared" si="118"/>
        <v/>
      </c>
      <c r="Y386" s="445" t="str">
        <f t="shared" si="118"/>
        <v/>
      </c>
      <c r="Z386" s="445" t="str">
        <f t="shared" si="118"/>
        <v/>
      </c>
      <c r="AA386" s="445" t="str">
        <f t="shared" si="118"/>
        <v/>
      </c>
      <c r="AB386" s="445" t="str">
        <f t="shared" si="118"/>
        <v/>
      </c>
      <c r="AC386" s="445" t="str">
        <f t="shared" si="118"/>
        <v/>
      </c>
      <c r="AD386" s="445" t="str">
        <f t="shared" si="118"/>
        <v/>
      </c>
      <c r="AE386" s="445" t="str">
        <f t="shared" si="118"/>
        <v/>
      </c>
      <c r="AF386" s="445" t="str">
        <f t="shared" si="118"/>
        <v/>
      </c>
      <c r="AG386" s="455" t="str">
        <f t="shared" si="118"/>
        <v/>
      </c>
      <c r="AH386" s="445" t="str">
        <f t="shared" si="118"/>
        <v/>
      </c>
      <c r="AI386" s="445" t="str">
        <f t="shared" si="118"/>
        <v/>
      </c>
      <c r="AJ386" s="445" t="str">
        <f t="shared" si="118"/>
        <v/>
      </c>
      <c r="AK386" s="445" t="str">
        <f t="shared" si="118"/>
        <v/>
      </c>
      <c r="AL386" s="445" t="str">
        <f t="shared" si="118"/>
        <v/>
      </c>
      <c r="AM386" s="445" t="str">
        <f t="shared" si="118"/>
        <v/>
      </c>
      <c r="AN386" s="445" t="str">
        <f t="shared" si="118"/>
        <v/>
      </c>
      <c r="AO386" s="445" t="str">
        <f t="shared" si="118"/>
        <v/>
      </c>
      <c r="AP386" s="445" t="str">
        <f t="shared" si="118"/>
        <v/>
      </c>
      <c r="AQ386" s="445" t="str">
        <f t="shared" si="118"/>
        <v/>
      </c>
      <c r="AR386" s="445" t="str">
        <f t="shared" si="118"/>
        <v/>
      </c>
      <c r="AS386" s="445" t="str">
        <f t="shared" si="118"/>
        <v/>
      </c>
      <c r="AT386" s="445" t="str">
        <f t="shared" si="118"/>
        <v/>
      </c>
      <c r="AU386" s="445" t="str">
        <f t="shared" si="118"/>
        <v/>
      </c>
      <c r="BE386" s="435"/>
      <c r="BK386" s="50"/>
      <c r="BM386" s="118"/>
      <c r="EE386" s="435"/>
    </row>
    <row r="387" spans="1:135" hidden="1">
      <c r="A387" s="455" t="str">
        <f t="shared" ref="A387:AU387" si="119">IF(A286="","","，")</f>
        <v/>
      </c>
      <c r="B387" s="455" t="str">
        <f t="shared" si="119"/>
        <v/>
      </c>
      <c r="C387" s="444" t="str">
        <f t="shared" si="119"/>
        <v/>
      </c>
      <c r="D387" s="455" t="str">
        <f t="shared" si="119"/>
        <v/>
      </c>
      <c r="E387" s="455" t="str">
        <f t="shared" si="119"/>
        <v/>
      </c>
      <c r="F387" s="455" t="str">
        <f t="shared" si="119"/>
        <v/>
      </c>
      <c r="G387" s="455" t="str">
        <f t="shared" si="119"/>
        <v/>
      </c>
      <c r="H387" s="455" t="str">
        <f t="shared" si="119"/>
        <v/>
      </c>
      <c r="I387" s="455" t="str">
        <f t="shared" si="119"/>
        <v/>
      </c>
      <c r="J387" s="455" t="str">
        <f t="shared" si="119"/>
        <v/>
      </c>
      <c r="K387" s="455" t="str">
        <f t="shared" si="119"/>
        <v/>
      </c>
      <c r="L387" s="455" t="str">
        <f t="shared" si="119"/>
        <v/>
      </c>
      <c r="M387" s="455" t="str">
        <f t="shared" si="119"/>
        <v/>
      </c>
      <c r="N387" s="445" t="str">
        <f t="shared" si="119"/>
        <v/>
      </c>
      <c r="O387" s="445" t="str">
        <f t="shared" si="119"/>
        <v/>
      </c>
      <c r="P387" s="445" t="str">
        <f t="shared" si="119"/>
        <v/>
      </c>
      <c r="Q387" s="445" t="str">
        <f t="shared" si="119"/>
        <v/>
      </c>
      <c r="R387" s="445" t="str">
        <f t="shared" si="119"/>
        <v/>
      </c>
      <c r="S387" s="445" t="str">
        <f t="shared" si="119"/>
        <v/>
      </c>
      <c r="T387" s="445" t="str">
        <f t="shared" si="119"/>
        <v/>
      </c>
      <c r="U387" s="453" t="str">
        <f t="shared" si="119"/>
        <v/>
      </c>
      <c r="V387" s="445" t="str">
        <f t="shared" si="119"/>
        <v/>
      </c>
      <c r="W387" s="445" t="str">
        <f t="shared" si="119"/>
        <v/>
      </c>
      <c r="X387" s="445" t="str">
        <f t="shared" si="119"/>
        <v/>
      </c>
      <c r="Y387" s="445" t="str">
        <f t="shared" si="119"/>
        <v/>
      </c>
      <c r="Z387" s="445" t="str">
        <f t="shared" si="119"/>
        <v/>
      </c>
      <c r="AA387" s="445" t="str">
        <f t="shared" si="119"/>
        <v/>
      </c>
      <c r="AB387" s="445" t="str">
        <f t="shared" si="119"/>
        <v/>
      </c>
      <c r="AC387" s="445" t="str">
        <f t="shared" si="119"/>
        <v/>
      </c>
      <c r="AD387" s="445" t="str">
        <f t="shared" si="119"/>
        <v/>
      </c>
      <c r="AE387" s="445" t="str">
        <f t="shared" si="119"/>
        <v/>
      </c>
      <c r="AF387" s="445" t="str">
        <f t="shared" si="119"/>
        <v/>
      </c>
      <c r="AG387" s="455" t="str">
        <f t="shared" si="119"/>
        <v/>
      </c>
      <c r="AH387" s="445" t="str">
        <f t="shared" si="119"/>
        <v/>
      </c>
      <c r="AI387" s="445" t="str">
        <f t="shared" si="119"/>
        <v/>
      </c>
      <c r="AJ387" s="445" t="str">
        <f t="shared" si="119"/>
        <v/>
      </c>
      <c r="AK387" s="445" t="str">
        <f t="shared" si="119"/>
        <v/>
      </c>
      <c r="AL387" s="445" t="str">
        <f t="shared" si="119"/>
        <v/>
      </c>
      <c r="AM387" s="445" t="str">
        <f t="shared" si="119"/>
        <v/>
      </c>
      <c r="AN387" s="445" t="str">
        <f t="shared" si="119"/>
        <v/>
      </c>
      <c r="AO387" s="445" t="str">
        <f t="shared" si="119"/>
        <v/>
      </c>
      <c r="AP387" s="445" t="str">
        <f t="shared" si="119"/>
        <v/>
      </c>
      <c r="AQ387" s="445" t="str">
        <f t="shared" si="119"/>
        <v/>
      </c>
      <c r="AR387" s="445" t="str">
        <f t="shared" si="119"/>
        <v/>
      </c>
      <c r="AS387" s="445" t="str">
        <f t="shared" si="119"/>
        <v/>
      </c>
      <c r="AT387" s="445" t="str">
        <f t="shared" si="119"/>
        <v/>
      </c>
      <c r="AU387" s="445" t="str">
        <f t="shared" si="119"/>
        <v/>
      </c>
      <c r="BE387" s="435"/>
      <c r="BK387" s="50"/>
      <c r="BM387" s="118"/>
      <c r="EE387" s="435"/>
    </row>
    <row r="388" spans="1:135" hidden="1">
      <c r="A388" s="455" t="str">
        <f t="shared" ref="A388:AU388" si="120">IF(A287="","","，")</f>
        <v/>
      </c>
      <c r="B388" s="455" t="str">
        <f t="shared" si="120"/>
        <v/>
      </c>
      <c r="C388" s="444" t="str">
        <f t="shared" si="120"/>
        <v/>
      </c>
      <c r="D388" s="455" t="str">
        <f t="shared" si="120"/>
        <v/>
      </c>
      <c r="E388" s="455" t="str">
        <f t="shared" si="120"/>
        <v/>
      </c>
      <c r="F388" s="455" t="str">
        <f t="shared" si="120"/>
        <v/>
      </c>
      <c r="G388" s="455" t="str">
        <f t="shared" si="120"/>
        <v/>
      </c>
      <c r="H388" s="455" t="str">
        <f t="shared" si="120"/>
        <v/>
      </c>
      <c r="I388" s="455" t="str">
        <f t="shared" si="120"/>
        <v/>
      </c>
      <c r="J388" s="455" t="str">
        <f t="shared" si="120"/>
        <v/>
      </c>
      <c r="K388" s="455" t="str">
        <f t="shared" si="120"/>
        <v/>
      </c>
      <c r="L388" s="455" t="str">
        <f t="shared" si="120"/>
        <v/>
      </c>
      <c r="M388" s="455" t="str">
        <f t="shared" si="120"/>
        <v/>
      </c>
      <c r="N388" s="445" t="str">
        <f t="shared" si="120"/>
        <v/>
      </c>
      <c r="O388" s="445" t="str">
        <f t="shared" si="120"/>
        <v/>
      </c>
      <c r="P388" s="445" t="str">
        <f t="shared" si="120"/>
        <v/>
      </c>
      <c r="Q388" s="445" t="str">
        <f t="shared" si="120"/>
        <v/>
      </c>
      <c r="R388" s="445" t="str">
        <f t="shared" si="120"/>
        <v/>
      </c>
      <c r="S388" s="445" t="str">
        <f t="shared" si="120"/>
        <v/>
      </c>
      <c r="T388" s="445" t="str">
        <f t="shared" si="120"/>
        <v/>
      </c>
      <c r="U388" s="453" t="str">
        <f t="shared" si="120"/>
        <v/>
      </c>
      <c r="V388" s="445" t="str">
        <f t="shared" si="120"/>
        <v/>
      </c>
      <c r="W388" s="445" t="str">
        <f t="shared" si="120"/>
        <v/>
      </c>
      <c r="X388" s="445" t="str">
        <f t="shared" si="120"/>
        <v/>
      </c>
      <c r="Y388" s="445" t="str">
        <f t="shared" si="120"/>
        <v/>
      </c>
      <c r="Z388" s="445" t="str">
        <f t="shared" si="120"/>
        <v/>
      </c>
      <c r="AA388" s="445" t="str">
        <f t="shared" si="120"/>
        <v/>
      </c>
      <c r="AB388" s="445" t="str">
        <f t="shared" si="120"/>
        <v/>
      </c>
      <c r="AC388" s="445" t="str">
        <f t="shared" si="120"/>
        <v/>
      </c>
      <c r="AD388" s="445" t="str">
        <f t="shared" si="120"/>
        <v/>
      </c>
      <c r="AE388" s="445" t="str">
        <f t="shared" si="120"/>
        <v/>
      </c>
      <c r="AF388" s="445" t="str">
        <f t="shared" si="120"/>
        <v/>
      </c>
      <c r="AG388" s="455" t="str">
        <f t="shared" si="120"/>
        <v/>
      </c>
      <c r="AH388" s="445" t="str">
        <f t="shared" si="120"/>
        <v/>
      </c>
      <c r="AI388" s="445" t="str">
        <f t="shared" si="120"/>
        <v/>
      </c>
      <c r="AJ388" s="445" t="str">
        <f t="shared" si="120"/>
        <v/>
      </c>
      <c r="AK388" s="445" t="str">
        <f t="shared" si="120"/>
        <v/>
      </c>
      <c r="AL388" s="445" t="str">
        <f t="shared" si="120"/>
        <v/>
      </c>
      <c r="AM388" s="445" t="str">
        <f t="shared" si="120"/>
        <v/>
      </c>
      <c r="AN388" s="445" t="str">
        <f t="shared" si="120"/>
        <v/>
      </c>
      <c r="AO388" s="445" t="str">
        <f t="shared" si="120"/>
        <v/>
      </c>
      <c r="AP388" s="445" t="str">
        <f t="shared" si="120"/>
        <v/>
      </c>
      <c r="AQ388" s="445" t="str">
        <f t="shared" si="120"/>
        <v/>
      </c>
      <c r="AR388" s="445" t="str">
        <f t="shared" si="120"/>
        <v/>
      </c>
      <c r="AS388" s="445" t="str">
        <f t="shared" si="120"/>
        <v/>
      </c>
      <c r="AT388" s="445" t="str">
        <f t="shared" si="120"/>
        <v/>
      </c>
      <c r="AU388" s="445" t="str">
        <f t="shared" si="120"/>
        <v/>
      </c>
      <c r="BE388" s="435"/>
      <c r="BK388" s="50"/>
      <c r="BM388" s="118"/>
      <c r="EE388" s="435"/>
    </row>
    <row r="389" spans="1:135" hidden="1">
      <c r="A389" s="455" t="str">
        <f t="shared" ref="A389:AU389" si="121">IF(A288="","","，")</f>
        <v/>
      </c>
      <c r="B389" s="455" t="str">
        <f t="shared" si="121"/>
        <v/>
      </c>
      <c r="C389" s="444" t="str">
        <f t="shared" si="121"/>
        <v/>
      </c>
      <c r="D389" s="455" t="str">
        <f t="shared" si="121"/>
        <v/>
      </c>
      <c r="E389" s="455" t="str">
        <f t="shared" si="121"/>
        <v/>
      </c>
      <c r="F389" s="455" t="str">
        <f t="shared" si="121"/>
        <v/>
      </c>
      <c r="G389" s="455" t="str">
        <f t="shared" si="121"/>
        <v/>
      </c>
      <c r="H389" s="455" t="str">
        <f t="shared" si="121"/>
        <v/>
      </c>
      <c r="I389" s="455" t="str">
        <f t="shared" si="121"/>
        <v/>
      </c>
      <c r="J389" s="455" t="str">
        <f t="shared" si="121"/>
        <v/>
      </c>
      <c r="K389" s="455" t="str">
        <f t="shared" si="121"/>
        <v/>
      </c>
      <c r="L389" s="455" t="str">
        <f t="shared" si="121"/>
        <v/>
      </c>
      <c r="M389" s="455" t="str">
        <f t="shared" si="121"/>
        <v/>
      </c>
      <c r="N389" s="445" t="str">
        <f t="shared" si="121"/>
        <v/>
      </c>
      <c r="O389" s="445" t="str">
        <f t="shared" si="121"/>
        <v/>
      </c>
      <c r="P389" s="445" t="str">
        <f t="shared" si="121"/>
        <v/>
      </c>
      <c r="Q389" s="445" t="str">
        <f t="shared" si="121"/>
        <v/>
      </c>
      <c r="R389" s="445" t="str">
        <f t="shared" si="121"/>
        <v/>
      </c>
      <c r="S389" s="445" t="str">
        <f t="shared" si="121"/>
        <v/>
      </c>
      <c r="T389" s="445" t="str">
        <f t="shared" si="121"/>
        <v/>
      </c>
      <c r="U389" s="453" t="str">
        <f t="shared" si="121"/>
        <v/>
      </c>
      <c r="V389" s="445" t="str">
        <f t="shared" si="121"/>
        <v/>
      </c>
      <c r="W389" s="445" t="str">
        <f t="shared" si="121"/>
        <v/>
      </c>
      <c r="X389" s="445" t="str">
        <f t="shared" si="121"/>
        <v/>
      </c>
      <c r="Y389" s="445" t="str">
        <f t="shared" si="121"/>
        <v/>
      </c>
      <c r="Z389" s="445" t="str">
        <f t="shared" si="121"/>
        <v/>
      </c>
      <c r="AA389" s="445" t="str">
        <f t="shared" si="121"/>
        <v/>
      </c>
      <c r="AB389" s="445" t="str">
        <f t="shared" si="121"/>
        <v/>
      </c>
      <c r="AC389" s="445" t="str">
        <f t="shared" si="121"/>
        <v/>
      </c>
      <c r="AD389" s="445" t="str">
        <f t="shared" si="121"/>
        <v/>
      </c>
      <c r="AE389" s="445" t="str">
        <f t="shared" si="121"/>
        <v/>
      </c>
      <c r="AF389" s="445" t="str">
        <f t="shared" si="121"/>
        <v/>
      </c>
      <c r="AG389" s="455" t="str">
        <f t="shared" si="121"/>
        <v/>
      </c>
      <c r="AH389" s="445" t="str">
        <f t="shared" si="121"/>
        <v/>
      </c>
      <c r="AI389" s="445" t="str">
        <f t="shared" si="121"/>
        <v/>
      </c>
      <c r="AJ389" s="445" t="str">
        <f t="shared" si="121"/>
        <v/>
      </c>
      <c r="AK389" s="445" t="str">
        <f t="shared" si="121"/>
        <v/>
      </c>
      <c r="AL389" s="445" t="str">
        <f t="shared" si="121"/>
        <v/>
      </c>
      <c r="AM389" s="445" t="str">
        <f t="shared" si="121"/>
        <v/>
      </c>
      <c r="AN389" s="445" t="str">
        <f t="shared" si="121"/>
        <v/>
      </c>
      <c r="AO389" s="445" t="str">
        <f t="shared" si="121"/>
        <v/>
      </c>
      <c r="AP389" s="445" t="str">
        <f t="shared" si="121"/>
        <v/>
      </c>
      <c r="AQ389" s="445" t="str">
        <f t="shared" si="121"/>
        <v/>
      </c>
      <c r="AR389" s="445" t="str">
        <f t="shared" si="121"/>
        <v/>
      </c>
      <c r="AS389" s="445" t="str">
        <f t="shared" si="121"/>
        <v/>
      </c>
      <c r="AT389" s="445" t="str">
        <f t="shared" si="121"/>
        <v/>
      </c>
      <c r="AU389" s="445" t="str">
        <f t="shared" si="121"/>
        <v/>
      </c>
      <c r="BE389" s="435"/>
      <c r="BK389" s="50"/>
      <c r="BM389" s="118"/>
      <c r="EE389" s="435"/>
    </row>
    <row r="390" spans="1:135" hidden="1">
      <c r="A390" s="455" t="str">
        <f t="shared" ref="A390:AU390" si="122">IF(A289="","","，")</f>
        <v/>
      </c>
      <c r="B390" s="455" t="str">
        <f t="shared" si="122"/>
        <v/>
      </c>
      <c r="C390" s="444" t="str">
        <f t="shared" si="122"/>
        <v/>
      </c>
      <c r="D390" s="455" t="str">
        <f t="shared" si="122"/>
        <v/>
      </c>
      <c r="E390" s="455" t="str">
        <f t="shared" si="122"/>
        <v/>
      </c>
      <c r="F390" s="455" t="str">
        <f t="shared" si="122"/>
        <v/>
      </c>
      <c r="G390" s="455" t="str">
        <f t="shared" si="122"/>
        <v/>
      </c>
      <c r="H390" s="455" t="str">
        <f t="shared" si="122"/>
        <v/>
      </c>
      <c r="I390" s="455" t="str">
        <f t="shared" si="122"/>
        <v/>
      </c>
      <c r="J390" s="455" t="str">
        <f t="shared" si="122"/>
        <v/>
      </c>
      <c r="K390" s="455" t="str">
        <f t="shared" si="122"/>
        <v/>
      </c>
      <c r="L390" s="455" t="str">
        <f t="shared" si="122"/>
        <v/>
      </c>
      <c r="M390" s="455" t="str">
        <f t="shared" si="122"/>
        <v/>
      </c>
      <c r="N390" s="445" t="str">
        <f t="shared" si="122"/>
        <v/>
      </c>
      <c r="O390" s="445" t="str">
        <f t="shared" si="122"/>
        <v/>
      </c>
      <c r="P390" s="445" t="str">
        <f t="shared" si="122"/>
        <v/>
      </c>
      <c r="Q390" s="445" t="str">
        <f t="shared" si="122"/>
        <v/>
      </c>
      <c r="R390" s="445" t="str">
        <f t="shared" si="122"/>
        <v/>
      </c>
      <c r="S390" s="445" t="str">
        <f t="shared" si="122"/>
        <v/>
      </c>
      <c r="T390" s="445" t="str">
        <f t="shared" si="122"/>
        <v/>
      </c>
      <c r="U390" s="453" t="str">
        <f t="shared" si="122"/>
        <v/>
      </c>
      <c r="V390" s="445" t="str">
        <f t="shared" si="122"/>
        <v/>
      </c>
      <c r="W390" s="445" t="str">
        <f t="shared" si="122"/>
        <v/>
      </c>
      <c r="X390" s="445" t="str">
        <f t="shared" si="122"/>
        <v/>
      </c>
      <c r="Y390" s="445" t="str">
        <f t="shared" si="122"/>
        <v/>
      </c>
      <c r="Z390" s="445" t="str">
        <f t="shared" si="122"/>
        <v/>
      </c>
      <c r="AA390" s="445" t="str">
        <f t="shared" si="122"/>
        <v/>
      </c>
      <c r="AB390" s="445" t="str">
        <f t="shared" si="122"/>
        <v/>
      </c>
      <c r="AC390" s="445" t="str">
        <f t="shared" si="122"/>
        <v/>
      </c>
      <c r="AD390" s="445" t="str">
        <f t="shared" si="122"/>
        <v/>
      </c>
      <c r="AE390" s="445" t="str">
        <f t="shared" si="122"/>
        <v/>
      </c>
      <c r="AF390" s="445" t="str">
        <f t="shared" si="122"/>
        <v/>
      </c>
      <c r="AG390" s="455" t="str">
        <f t="shared" si="122"/>
        <v/>
      </c>
      <c r="AH390" s="445" t="str">
        <f t="shared" si="122"/>
        <v/>
      </c>
      <c r="AI390" s="445" t="str">
        <f t="shared" si="122"/>
        <v/>
      </c>
      <c r="AJ390" s="445" t="str">
        <f t="shared" si="122"/>
        <v/>
      </c>
      <c r="AK390" s="445" t="str">
        <f t="shared" si="122"/>
        <v/>
      </c>
      <c r="AL390" s="445" t="str">
        <f t="shared" si="122"/>
        <v/>
      </c>
      <c r="AM390" s="445" t="str">
        <f t="shared" si="122"/>
        <v/>
      </c>
      <c r="AN390" s="445" t="str">
        <f t="shared" si="122"/>
        <v/>
      </c>
      <c r="AO390" s="445" t="str">
        <f t="shared" si="122"/>
        <v/>
      </c>
      <c r="AP390" s="445" t="str">
        <f t="shared" si="122"/>
        <v/>
      </c>
      <c r="AQ390" s="445" t="str">
        <f t="shared" si="122"/>
        <v/>
      </c>
      <c r="AR390" s="445" t="str">
        <f t="shared" si="122"/>
        <v/>
      </c>
      <c r="AS390" s="445" t="str">
        <f t="shared" si="122"/>
        <v/>
      </c>
      <c r="AT390" s="445" t="str">
        <f t="shared" si="122"/>
        <v/>
      </c>
      <c r="AU390" s="445" t="str">
        <f t="shared" si="122"/>
        <v/>
      </c>
      <c r="BE390" s="435"/>
      <c r="BK390" s="50"/>
      <c r="BM390" s="118"/>
      <c r="EE390" s="435"/>
    </row>
    <row r="391" spans="1:135" hidden="1">
      <c r="A391" s="455" t="str">
        <f t="shared" ref="A391:AU391" si="123">IF(A290="","","，")</f>
        <v/>
      </c>
      <c r="B391" s="455" t="str">
        <f t="shared" si="123"/>
        <v/>
      </c>
      <c r="C391" s="444" t="str">
        <f t="shared" si="123"/>
        <v/>
      </c>
      <c r="D391" s="455" t="str">
        <f t="shared" si="123"/>
        <v/>
      </c>
      <c r="E391" s="455" t="str">
        <f t="shared" si="123"/>
        <v/>
      </c>
      <c r="F391" s="455" t="str">
        <f t="shared" si="123"/>
        <v/>
      </c>
      <c r="G391" s="455" t="str">
        <f t="shared" si="123"/>
        <v/>
      </c>
      <c r="H391" s="455" t="str">
        <f t="shared" si="123"/>
        <v/>
      </c>
      <c r="I391" s="455" t="str">
        <f t="shared" si="123"/>
        <v/>
      </c>
      <c r="J391" s="455" t="str">
        <f t="shared" si="123"/>
        <v/>
      </c>
      <c r="K391" s="455" t="str">
        <f t="shared" si="123"/>
        <v/>
      </c>
      <c r="L391" s="455" t="str">
        <f t="shared" si="123"/>
        <v/>
      </c>
      <c r="M391" s="455" t="str">
        <f t="shared" si="123"/>
        <v/>
      </c>
      <c r="N391" s="445" t="str">
        <f t="shared" si="123"/>
        <v/>
      </c>
      <c r="O391" s="445" t="str">
        <f t="shared" si="123"/>
        <v/>
      </c>
      <c r="P391" s="445" t="str">
        <f t="shared" si="123"/>
        <v/>
      </c>
      <c r="Q391" s="445" t="str">
        <f t="shared" si="123"/>
        <v/>
      </c>
      <c r="R391" s="445" t="str">
        <f t="shared" si="123"/>
        <v/>
      </c>
      <c r="S391" s="445" t="str">
        <f t="shared" si="123"/>
        <v/>
      </c>
      <c r="T391" s="445" t="str">
        <f t="shared" si="123"/>
        <v/>
      </c>
      <c r="U391" s="453" t="str">
        <f t="shared" si="123"/>
        <v/>
      </c>
      <c r="V391" s="445" t="str">
        <f t="shared" si="123"/>
        <v/>
      </c>
      <c r="W391" s="445" t="str">
        <f t="shared" si="123"/>
        <v/>
      </c>
      <c r="X391" s="445" t="str">
        <f t="shared" si="123"/>
        <v/>
      </c>
      <c r="Y391" s="445" t="str">
        <f t="shared" si="123"/>
        <v/>
      </c>
      <c r="Z391" s="445" t="str">
        <f t="shared" si="123"/>
        <v/>
      </c>
      <c r="AA391" s="445" t="str">
        <f t="shared" si="123"/>
        <v/>
      </c>
      <c r="AB391" s="445" t="str">
        <f t="shared" si="123"/>
        <v/>
      </c>
      <c r="AC391" s="445" t="str">
        <f t="shared" si="123"/>
        <v/>
      </c>
      <c r="AD391" s="445" t="str">
        <f t="shared" si="123"/>
        <v/>
      </c>
      <c r="AE391" s="445" t="str">
        <f t="shared" si="123"/>
        <v/>
      </c>
      <c r="AF391" s="445" t="str">
        <f t="shared" si="123"/>
        <v/>
      </c>
      <c r="AG391" s="455" t="str">
        <f t="shared" si="123"/>
        <v/>
      </c>
      <c r="AH391" s="445" t="str">
        <f t="shared" si="123"/>
        <v/>
      </c>
      <c r="AI391" s="445" t="str">
        <f t="shared" si="123"/>
        <v/>
      </c>
      <c r="AJ391" s="445" t="str">
        <f t="shared" si="123"/>
        <v/>
      </c>
      <c r="AK391" s="445" t="str">
        <f t="shared" si="123"/>
        <v/>
      </c>
      <c r="AL391" s="445" t="str">
        <f t="shared" si="123"/>
        <v/>
      </c>
      <c r="AM391" s="445" t="str">
        <f t="shared" si="123"/>
        <v/>
      </c>
      <c r="AN391" s="445" t="str">
        <f t="shared" si="123"/>
        <v/>
      </c>
      <c r="AO391" s="445" t="str">
        <f t="shared" si="123"/>
        <v/>
      </c>
      <c r="AP391" s="445" t="str">
        <f t="shared" si="123"/>
        <v/>
      </c>
      <c r="AQ391" s="445" t="str">
        <f t="shared" si="123"/>
        <v/>
      </c>
      <c r="AR391" s="445" t="str">
        <f t="shared" si="123"/>
        <v/>
      </c>
      <c r="AS391" s="445" t="str">
        <f t="shared" si="123"/>
        <v/>
      </c>
      <c r="AT391" s="445" t="str">
        <f t="shared" si="123"/>
        <v/>
      </c>
      <c r="AU391" s="445" t="str">
        <f t="shared" si="123"/>
        <v/>
      </c>
      <c r="BE391" s="435"/>
      <c r="BK391" s="50"/>
      <c r="BM391" s="118"/>
      <c r="EE391" s="435"/>
    </row>
    <row r="392" spans="1:135" hidden="1">
      <c r="A392" s="455" t="str">
        <f t="shared" ref="A392:AU392" si="124">IF(A291="","","，")</f>
        <v/>
      </c>
      <c r="B392" s="455" t="str">
        <f t="shared" si="124"/>
        <v/>
      </c>
      <c r="C392" s="444" t="str">
        <f t="shared" si="124"/>
        <v/>
      </c>
      <c r="D392" s="455" t="str">
        <f t="shared" si="124"/>
        <v/>
      </c>
      <c r="E392" s="455" t="str">
        <f t="shared" si="124"/>
        <v/>
      </c>
      <c r="F392" s="455" t="str">
        <f t="shared" si="124"/>
        <v/>
      </c>
      <c r="G392" s="455" t="str">
        <f t="shared" si="124"/>
        <v/>
      </c>
      <c r="H392" s="455" t="str">
        <f t="shared" si="124"/>
        <v/>
      </c>
      <c r="I392" s="455" t="str">
        <f t="shared" si="124"/>
        <v/>
      </c>
      <c r="J392" s="455" t="str">
        <f t="shared" si="124"/>
        <v/>
      </c>
      <c r="K392" s="455" t="str">
        <f t="shared" si="124"/>
        <v/>
      </c>
      <c r="L392" s="455" t="str">
        <f t="shared" si="124"/>
        <v/>
      </c>
      <c r="M392" s="455" t="str">
        <f t="shared" si="124"/>
        <v/>
      </c>
      <c r="N392" s="445" t="str">
        <f t="shared" si="124"/>
        <v/>
      </c>
      <c r="O392" s="445" t="str">
        <f t="shared" si="124"/>
        <v/>
      </c>
      <c r="P392" s="445" t="str">
        <f t="shared" si="124"/>
        <v/>
      </c>
      <c r="Q392" s="445" t="str">
        <f t="shared" si="124"/>
        <v/>
      </c>
      <c r="R392" s="445" t="str">
        <f t="shared" si="124"/>
        <v/>
      </c>
      <c r="S392" s="445" t="str">
        <f t="shared" si="124"/>
        <v/>
      </c>
      <c r="T392" s="445" t="str">
        <f t="shared" si="124"/>
        <v/>
      </c>
      <c r="U392" s="453" t="str">
        <f t="shared" si="124"/>
        <v/>
      </c>
      <c r="V392" s="445" t="str">
        <f t="shared" si="124"/>
        <v/>
      </c>
      <c r="W392" s="445" t="str">
        <f t="shared" si="124"/>
        <v/>
      </c>
      <c r="X392" s="445" t="str">
        <f t="shared" si="124"/>
        <v/>
      </c>
      <c r="Y392" s="445" t="str">
        <f t="shared" si="124"/>
        <v/>
      </c>
      <c r="Z392" s="445" t="str">
        <f t="shared" si="124"/>
        <v/>
      </c>
      <c r="AA392" s="445" t="str">
        <f t="shared" si="124"/>
        <v/>
      </c>
      <c r="AB392" s="445" t="str">
        <f t="shared" si="124"/>
        <v/>
      </c>
      <c r="AC392" s="445" t="str">
        <f t="shared" si="124"/>
        <v/>
      </c>
      <c r="AD392" s="445" t="str">
        <f t="shared" si="124"/>
        <v/>
      </c>
      <c r="AE392" s="445" t="str">
        <f t="shared" si="124"/>
        <v/>
      </c>
      <c r="AF392" s="445" t="str">
        <f t="shared" si="124"/>
        <v/>
      </c>
      <c r="AG392" s="455" t="str">
        <f t="shared" si="124"/>
        <v/>
      </c>
      <c r="AH392" s="445" t="str">
        <f t="shared" si="124"/>
        <v/>
      </c>
      <c r="AI392" s="445" t="str">
        <f t="shared" si="124"/>
        <v/>
      </c>
      <c r="AJ392" s="445" t="str">
        <f t="shared" si="124"/>
        <v/>
      </c>
      <c r="AK392" s="445" t="str">
        <f t="shared" si="124"/>
        <v/>
      </c>
      <c r="AL392" s="445" t="str">
        <f t="shared" si="124"/>
        <v/>
      </c>
      <c r="AM392" s="445" t="str">
        <f t="shared" si="124"/>
        <v/>
      </c>
      <c r="AN392" s="445" t="str">
        <f t="shared" si="124"/>
        <v/>
      </c>
      <c r="AO392" s="445" t="str">
        <f t="shared" si="124"/>
        <v/>
      </c>
      <c r="AP392" s="445" t="str">
        <f t="shared" si="124"/>
        <v/>
      </c>
      <c r="AQ392" s="445" t="str">
        <f t="shared" si="124"/>
        <v/>
      </c>
      <c r="AR392" s="445" t="str">
        <f t="shared" si="124"/>
        <v/>
      </c>
      <c r="AS392" s="445" t="str">
        <f t="shared" si="124"/>
        <v/>
      </c>
      <c r="AT392" s="445" t="str">
        <f t="shared" si="124"/>
        <v/>
      </c>
      <c r="AU392" s="445" t="str">
        <f t="shared" si="124"/>
        <v/>
      </c>
      <c r="BE392" s="435"/>
      <c r="BK392" s="50"/>
      <c r="BM392" s="118"/>
      <c r="EE392" s="435"/>
    </row>
    <row r="393" spans="1:135" hidden="1">
      <c r="A393" s="455" t="str">
        <f t="shared" ref="A393:AU393" si="125">IF(A292="","","，")</f>
        <v/>
      </c>
      <c r="B393" s="455" t="str">
        <f t="shared" si="125"/>
        <v/>
      </c>
      <c r="C393" s="444" t="str">
        <f t="shared" si="125"/>
        <v/>
      </c>
      <c r="D393" s="455" t="str">
        <f t="shared" si="125"/>
        <v/>
      </c>
      <c r="E393" s="455" t="str">
        <f t="shared" si="125"/>
        <v/>
      </c>
      <c r="F393" s="455" t="str">
        <f t="shared" si="125"/>
        <v/>
      </c>
      <c r="G393" s="455" t="str">
        <f t="shared" si="125"/>
        <v/>
      </c>
      <c r="H393" s="455" t="str">
        <f t="shared" si="125"/>
        <v/>
      </c>
      <c r="I393" s="455" t="str">
        <f t="shared" si="125"/>
        <v/>
      </c>
      <c r="J393" s="455" t="str">
        <f t="shared" si="125"/>
        <v/>
      </c>
      <c r="K393" s="455" t="str">
        <f t="shared" si="125"/>
        <v/>
      </c>
      <c r="L393" s="455" t="str">
        <f t="shared" si="125"/>
        <v/>
      </c>
      <c r="M393" s="455" t="str">
        <f t="shared" si="125"/>
        <v/>
      </c>
      <c r="N393" s="445" t="str">
        <f t="shared" si="125"/>
        <v/>
      </c>
      <c r="O393" s="445" t="str">
        <f t="shared" si="125"/>
        <v/>
      </c>
      <c r="P393" s="445" t="str">
        <f t="shared" si="125"/>
        <v/>
      </c>
      <c r="Q393" s="445" t="str">
        <f t="shared" si="125"/>
        <v/>
      </c>
      <c r="R393" s="445" t="str">
        <f t="shared" si="125"/>
        <v/>
      </c>
      <c r="S393" s="445" t="str">
        <f t="shared" si="125"/>
        <v/>
      </c>
      <c r="T393" s="445" t="str">
        <f t="shared" si="125"/>
        <v/>
      </c>
      <c r="U393" s="453" t="str">
        <f t="shared" si="125"/>
        <v/>
      </c>
      <c r="V393" s="445" t="str">
        <f t="shared" si="125"/>
        <v/>
      </c>
      <c r="W393" s="445" t="str">
        <f t="shared" si="125"/>
        <v/>
      </c>
      <c r="X393" s="445" t="str">
        <f t="shared" si="125"/>
        <v/>
      </c>
      <c r="Y393" s="445" t="str">
        <f t="shared" si="125"/>
        <v/>
      </c>
      <c r="Z393" s="445" t="str">
        <f t="shared" si="125"/>
        <v/>
      </c>
      <c r="AA393" s="445" t="str">
        <f t="shared" si="125"/>
        <v/>
      </c>
      <c r="AB393" s="445" t="str">
        <f t="shared" si="125"/>
        <v/>
      </c>
      <c r="AC393" s="445" t="str">
        <f t="shared" si="125"/>
        <v/>
      </c>
      <c r="AD393" s="445" t="str">
        <f t="shared" si="125"/>
        <v/>
      </c>
      <c r="AE393" s="445" t="str">
        <f t="shared" si="125"/>
        <v/>
      </c>
      <c r="AF393" s="445" t="str">
        <f t="shared" si="125"/>
        <v/>
      </c>
      <c r="AG393" s="455" t="str">
        <f t="shared" si="125"/>
        <v/>
      </c>
      <c r="AH393" s="445" t="str">
        <f t="shared" si="125"/>
        <v/>
      </c>
      <c r="AI393" s="445" t="str">
        <f t="shared" si="125"/>
        <v/>
      </c>
      <c r="AJ393" s="445" t="str">
        <f t="shared" si="125"/>
        <v/>
      </c>
      <c r="AK393" s="445" t="str">
        <f t="shared" si="125"/>
        <v/>
      </c>
      <c r="AL393" s="445" t="str">
        <f t="shared" si="125"/>
        <v/>
      </c>
      <c r="AM393" s="445" t="str">
        <f t="shared" si="125"/>
        <v/>
      </c>
      <c r="AN393" s="445" t="str">
        <f t="shared" si="125"/>
        <v/>
      </c>
      <c r="AO393" s="445" t="str">
        <f t="shared" si="125"/>
        <v/>
      </c>
      <c r="AP393" s="445" t="str">
        <f t="shared" si="125"/>
        <v/>
      </c>
      <c r="AQ393" s="445" t="str">
        <f t="shared" si="125"/>
        <v/>
      </c>
      <c r="AR393" s="445" t="str">
        <f t="shared" si="125"/>
        <v/>
      </c>
      <c r="AS393" s="445" t="str">
        <f t="shared" si="125"/>
        <v/>
      </c>
      <c r="AT393" s="445" t="str">
        <f t="shared" si="125"/>
        <v/>
      </c>
      <c r="AU393" s="445" t="str">
        <f t="shared" si="125"/>
        <v/>
      </c>
      <c r="BE393" s="435"/>
      <c r="BK393" s="50"/>
      <c r="BM393" s="118"/>
      <c r="EE393" s="435"/>
    </row>
    <row r="394" spans="1:135" hidden="1">
      <c r="A394" s="455" t="str">
        <f t="shared" ref="A394:AU394" si="126">IF(A293="","","，")</f>
        <v/>
      </c>
      <c r="B394" s="455" t="str">
        <f t="shared" si="126"/>
        <v/>
      </c>
      <c r="C394" s="444" t="str">
        <f t="shared" si="126"/>
        <v/>
      </c>
      <c r="D394" s="455" t="str">
        <f t="shared" si="126"/>
        <v/>
      </c>
      <c r="E394" s="455" t="str">
        <f t="shared" si="126"/>
        <v/>
      </c>
      <c r="F394" s="455" t="str">
        <f t="shared" si="126"/>
        <v/>
      </c>
      <c r="G394" s="455" t="str">
        <f t="shared" si="126"/>
        <v/>
      </c>
      <c r="H394" s="455" t="str">
        <f t="shared" si="126"/>
        <v/>
      </c>
      <c r="I394" s="455" t="str">
        <f t="shared" si="126"/>
        <v/>
      </c>
      <c r="J394" s="455" t="str">
        <f t="shared" si="126"/>
        <v/>
      </c>
      <c r="K394" s="455" t="str">
        <f t="shared" si="126"/>
        <v/>
      </c>
      <c r="L394" s="455" t="str">
        <f t="shared" si="126"/>
        <v/>
      </c>
      <c r="M394" s="455" t="str">
        <f t="shared" si="126"/>
        <v/>
      </c>
      <c r="N394" s="445" t="str">
        <f t="shared" si="126"/>
        <v/>
      </c>
      <c r="O394" s="445" t="str">
        <f t="shared" si="126"/>
        <v/>
      </c>
      <c r="P394" s="445" t="str">
        <f t="shared" si="126"/>
        <v/>
      </c>
      <c r="Q394" s="445" t="str">
        <f t="shared" si="126"/>
        <v/>
      </c>
      <c r="R394" s="445" t="str">
        <f t="shared" si="126"/>
        <v/>
      </c>
      <c r="S394" s="445" t="str">
        <f t="shared" si="126"/>
        <v/>
      </c>
      <c r="T394" s="445" t="str">
        <f t="shared" si="126"/>
        <v/>
      </c>
      <c r="U394" s="453" t="str">
        <f t="shared" si="126"/>
        <v/>
      </c>
      <c r="V394" s="445" t="str">
        <f t="shared" si="126"/>
        <v/>
      </c>
      <c r="W394" s="445" t="str">
        <f t="shared" si="126"/>
        <v/>
      </c>
      <c r="X394" s="445" t="str">
        <f t="shared" si="126"/>
        <v/>
      </c>
      <c r="Y394" s="445" t="str">
        <f t="shared" si="126"/>
        <v/>
      </c>
      <c r="Z394" s="445" t="str">
        <f t="shared" si="126"/>
        <v/>
      </c>
      <c r="AA394" s="445" t="str">
        <f t="shared" si="126"/>
        <v/>
      </c>
      <c r="AB394" s="445" t="str">
        <f t="shared" si="126"/>
        <v/>
      </c>
      <c r="AC394" s="445" t="str">
        <f t="shared" si="126"/>
        <v/>
      </c>
      <c r="AD394" s="445" t="str">
        <f t="shared" si="126"/>
        <v/>
      </c>
      <c r="AE394" s="445" t="str">
        <f t="shared" si="126"/>
        <v/>
      </c>
      <c r="AF394" s="445" t="str">
        <f t="shared" si="126"/>
        <v/>
      </c>
      <c r="AG394" s="455" t="str">
        <f t="shared" si="126"/>
        <v/>
      </c>
      <c r="AH394" s="445" t="str">
        <f t="shared" si="126"/>
        <v/>
      </c>
      <c r="AI394" s="445" t="str">
        <f t="shared" si="126"/>
        <v/>
      </c>
      <c r="AJ394" s="445" t="str">
        <f t="shared" si="126"/>
        <v/>
      </c>
      <c r="AK394" s="445" t="str">
        <f t="shared" si="126"/>
        <v/>
      </c>
      <c r="AL394" s="445" t="str">
        <f t="shared" si="126"/>
        <v/>
      </c>
      <c r="AM394" s="445" t="str">
        <f t="shared" si="126"/>
        <v/>
      </c>
      <c r="AN394" s="445" t="str">
        <f t="shared" si="126"/>
        <v/>
      </c>
      <c r="AO394" s="445" t="str">
        <f t="shared" si="126"/>
        <v/>
      </c>
      <c r="AP394" s="445" t="str">
        <f t="shared" si="126"/>
        <v/>
      </c>
      <c r="AQ394" s="445" t="str">
        <f t="shared" si="126"/>
        <v/>
      </c>
      <c r="AR394" s="445" t="str">
        <f t="shared" si="126"/>
        <v/>
      </c>
      <c r="AS394" s="445" t="str">
        <f t="shared" si="126"/>
        <v/>
      </c>
      <c r="AT394" s="445" t="str">
        <f t="shared" si="126"/>
        <v/>
      </c>
      <c r="AU394" s="445" t="str">
        <f t="shared" si="126"/>
        <v/>
      </c>
      <c r="BE394" s="435"/>
      <c r="BK394" s="50"/>
      <c r="BM394" s="118"/>
      <c r="EE394" s="435"/>
    </row>
    <row r="395" spans="1:135" hidden="1">
      <c r="A395" s="455" t="str">
        <f t="shared" ref="A395:AU395" si="127">IF(A294="","","，")</f>
        <v/>
      </c>
      <c r="B395" s="455" t="str">
        <f t="shared" si="127"/>
        <v/>
      </c>
      <c r="C395" s="444" t="str">
        <f t="shared" si="127"/>
        <v/>
      </c>
      <c r="D395" s="455" t="str">
        <f t="shared" si="127"/>
        <v/>
      </c>
      <c r="E395" s="455" t="str">
        <f t="shared" si="127"/>
        <v/>
      </c>
      <c r="F395" s="455" t="str">
        <f t="shared" si="127"/>
        <v/>
      </c>
      <c r="G395" s="455" t="str">
        <f t="shared" si="127"/>
        <v/>
      </c>
      <c r="H395" s="455" t="str">
        <f t="shared" si="127"/>
        <v/>
      </c>
      <c r="I395" s="455" t="str">
        <f t="shared" si="127"/>
        <v/>
      </c>
      <c r="J395" s="455" t="str">
        <f t="shared" si="127"/>
        <v/>
      </c>
      <c r="K395" s="455" t="str">
        <f t="shared" si="127"/>
        <v/>
      </c>
      <c r="L395" s="455" t="str">
        <f t="shared" si="127"/>
        <v/>
      </c>
      <c r="M395" s="455" t="str">
        <f t="shared" si="127"/>
        <v/>
      </c>
      <c r="N395" s="445" t="str">
        <f t="shared" si="127"/>
        <v/>
      </c>
      <c r="O395" s="445" t="str">
        <f t="shared" si="127"/>
        <v/>
      </c>
      <c r="P395" s="445" t="str">
        <f t="shared" si="127"/>
        <v/>
      </c>
      <c r="Q395" s="445" t="str">
        <f t="shared" si="127"/>
        <v/>
      </c>
      <c r="R395" s="445" t="str">
        <f t="shared" si="127"/>
        <v/>
      </c>
      <c r="S395" s="445" t="str">
        <f t="shared" si="127"/>
        <v/>
      </c>
      <c r="T395" s="445" t="str">
        <f t="shared" si="127"/>
        <v/>
      </c>
      <c r="U395" s="453" t="str">
        <f t="shared" si="127"/>
        <v/>
      </c>
      <c r="V395" s="445" t="str">
        <f t="shared" si="127"/>
        <v/>
      </c>
      <c r="W395" s="445" t="str">
        <f t="shared" si="127"/>
        <v/>
      </c>
      <c r="X395" s="445" t="str">
        <f t="shared" si="127"/>
        <v/>
      </c>
      <c r="Y395" s="445" t="str">
        <f t="shared" si="127"/>
        <v/>
      </c>
      <c r="Z395" s="445" t="str">
        <f t="shared" si="127"/>
        <v/>
      </c>
      <c r="AA395" s="445" t="str">
        <f t="shared" si="127"/>
        <v/>
      </c>
      <c r="AB395" s="445" t="str">
        <f t="shared" si="127"/>
        <v/>
      </c>
      <c r="AC395" s="445" t="str">
        <f t="shared" si="127"/>
        <v/>
      </c>
      <c r="AD395" s="445" t="str">
        <f t="shared" si="127"/>
        <v/>
      </c>
      <c r="AE395" s="445" t="str">
        <f t="shared" si="127"/>
        <v/>
      </c>
      <c r="AF395" s="445" t="str">
        <f t="shared" si="127"/>
        <v/>
      </c>
      <c r="AG395" s="455" t="str">
        <f t="shared" si="127"/>
        <v/>
      </c>
      <c r="AH395" s="445" t="str">
        <f t="shared" si="127"/>
        <v/>
      </c>
      <c r="AI395" s="445" t="str">
        <f t="shared" si="127"/>
        <v/>
      </c>
      <c r="AJ395" s="445" t="str">
        <f t="shared" si="127"/>
        <v/>
      </c>
      <c r="AK395" s="445" t="str">
        <f t="shared" si="127"/>
        <v/>
      </c>
      <c r="AL395" s="445" t="str">
        <f t="shared" si="127"/>
        <v/>
      </c>
      <c r="AM395" s="445" t="str">
        <f t="shared" si="127"/>
        <v/>
      </c>
      <c r="AN395" s="445" t="str">
        <f t="shared" si="127"/>
        <v/>
      </c>
      <c r="AO395" s="445" t="str">
        <f t="shared" si="127"/>
        <v/>
      </c>
      <c r="AP395" s="445" t="str">
        <f t="shared" si="127"/>
        <v/>
      </c>
      <c r="AQ395" s="445" t="str">
        <f t="shared" si="127"/>
        <v/>
      </c>
      <c r="AR395" s="445" t="str">
        <f t="shared" si="127"/>
        <v/>
      </c>
      <c r="AS395" s="445" t="str">
        <f t="shared" si="127"/>
        <v/>
      </c>
      <c r="AT395" s="445" t="str">
        <f t="shared" si="127"/>
        <v/>
      </c>
      <c r="AU395" s="445" t="str">
        <f t="shared" si="127"/>
        <v/>
      </c>
      <c r="BE395" s="435"/>
      <c r="BK395" s="50"/>
      <c r="BM395" s="118"/>
      <c r="EE395" s="435"/>
    </row>
    <row r="396" spans="1:135" hidden="1">
      <c r="A396" s="455" t="str">
        <f t="shared" ref="A396:AU396" si="128">IF(A295="","","，")</f>
        <v/>
      </c>
      <c r="B396" s="455" t="str">
        <f t="shared" si="128"/>
        <v/>
      </c>
      <c r="C396" s="444" t="str">
        <f t="shared" si="128"/>
        <v/>
      </c>
      <c r="D396" s="455" t="str">
        <f t="shared" si="128"/>
        <v/>
      </c>
      <c r="E396" s="455" t="str">
        <f t="shared" si="128"/>
        <v/>
      </c>
      <c r="F396" s="455" t="str">
        <f t="shared" si="128"/>
        <v/>
      </c>
      <c r="G396" s="455" t="str">
        <f t="shared" si="128"/>
        <v/>
      </c>
      <c r="H396" s="455" t="str">
        <f t="shared" si="128"/>
        <v/>
      </c>
      <c r="I396" s="455" t="str">
        <f t="shared" si="128"/>
        <v/>
      </c>
      <c r="J396" s="455" t="str">
        <f t="shared" si="128"/>
        <v/>
      </c>
      <c r="K396" s="455" t="str">
        <f t="shared" si="128"/>
        <v/>
      </c>
      <c r="L396" s="455" t="str">
        <f t="shared" si="128"/>
        <v/>
      </c>
      <c r="M396" s="455" t="str">
        <f t="shared" si="128"/>
        <v/>
      </c>
      <c r="N396" s="445" t="str">
        <f t="shared" si="128"/>
        <v/>
      </c>
      <c r="O396" s="445" t="str">
        <f t="shared" si="128"/>
        <v/>
      </c>
      <c r="P396" s="445" t="str">
        <f t="shared" si="128"/>
        <v/>
      </c>
      <c r="Q396" s="445" t="str">
        <f t="shared" si="128"/>
        <v/>
      </c>
      <c r="R396" s="445" t="str">
        <f t="shared" si="128"/>
        <v/>
      </c>
      <c r="S396" s="445" t="str">
        <f t="shared" si="128"/>
        <v/>
      </c>
      <c r="T396" s="445" t="str">
        <f t="shared" si="128"/>
        <v/>
      </c>
      <c r="U396" s="453" t="str">
        <f t="shared" si="128"/>
        <v/>
      </c>
      <c r="V396" s="445" t="str">
        <f t="shared" si="128"/>
        <v/>
      </c>
      <c r="W396" s="445" t="str">
        <f t="shared" si="128"/>
        <v/>
      </c>
      <c r="X396" s="445" t="str">
        <f t="shared" si="128"/>
        <v/>
      </c>
      <c r="Y396" s="445" t="str">
        <f t="shared" si="128"/>
        <v/>
      </c>
      <c r="Z396" s="445" t="str">
        <f t="shared" si="128"/>
        <v/>
      </c>
      <c r="AA396" s="445" t="str">
        <f t="shared" si="128"/>
        <v/>
      </c>
      <c r="AB396" s="445" t="str">
        <f t="shared" si="128"/>
        <v/>
      </c>
      <c r="AC396" s="445" t="str">
        <f t="shared" si="128"/>
        <v/>
      </c>
      <c r="AD396" s="445" t="str">
        <f t="shared" si="128"/>
        <v/>
      </c>
      <c r="AE396" s="445" t="str">
        <f t="shared" si="128"/>
        <v/>
      </c>
      <c r="AF396" s="445" t="str">
        <f t="shared" si="128"/>
        <v/>
      </c>
      <c r="AG396" s="455" t="str">
        <f t="shared" si="128"/>
        <v/>
      </c>
      <c r="AH396" s="445" t="str">
        <f t="shared" si="128"/>
        <v/>
      </c>
      <c r="AI396" s="445" t="str">
        <f t="shared" si="128"/>
        <v/>
      </c>
      <c r="AJ396" s="445" t="str">
        <f t="shared" si="128"/>
        <v/>
      </c>
      <c r="AK396" s="445" t="str">
        <f t="shared" si="128"/>
        <v/>
      </c>
      <c r="AL396" s="445" t="str">
        <f t="shared" si="128"/>
        <v/>
      </c>
      <c r="AM396" s="445" t="str">
        <f t="shared" si="128"/>
        <v/>
      </c>
      <c r="AN396" s="445" t="str">
        <f t="shared" si="128"/>
        <v/>
      </c>
      <c r="AO396" s="445" t="str">
        <f t="shared" si="128"/>
        <v/>
      </c>
      <c r="AP396" s="445" t="str">
        <f t="shared" si="128"/>
        <v/>
      </c>
      <c r="AQ396" s="445" t="str">
        <f t="shared" si="128"/>
        <v/>
      </c>
      <c r="AR396" s="445" t="str">
        <f t="shared" si="128"/>
        <v/>
      </c>
      <c r="AS396" s="445" t="str">
        <f t="shared" si="128"/>
        <v/>
      </c>
      <c r="AT396" s="445" t="str">
        <f t="shared" si="128"/>
        <v/>
      </c>
      <c r="AU396" s="445" t="str">
        <f t="shared" si="128"/>
        <v/>
      </c>
      <c r="BE396" s="435"/>
      <c r="BK396" s="50"/>
      <c r="BM396" s="118"/>
      <c r="EE396" s="435"/>
    </row>
    <row r="397" spans="1:135" hidden="1">
      <c r="A397" s="455" t="str">
        <f t="shared" ref="A397:AU397" si="129">IF(A296="","","，")</f>
        <v/>
      </c>
      <c r="B397" s="455" t="str">
        <f t="shared" si="129"/>
        <v/>
      </c>
      <c r="C397" s="444" t="str">
        <f t="shared" si="129"/>
        <v/>
      </c>
      <c r="D397" s="455" t="str">
        <f t="shared" si="129"/>
        <v/>
      </c>
      <c r="E397" s="455" t="str">
        <f t="shared" si="129"/>
        <v/>
      </c>
      <c r="F397" s="455" t="str">
        <f t="shared" si="129"/>
        <v/>
      </c>
      <c r="G397" s="455" t="str">
        <f t="shared" si="129"/>
        <v/>
      </c>
      <c r="H397" s="455" t="str">
        <f t="shared" si="129"/>
        <v/>
      </c>
      <c r="I397" s="455" t="str">
        <f t="shared" si="129"/>
        <v/>
      </c>
      <c r="J397" s="455" t="str">
        <f t="shared" si="129"/>
        <v/>
      </c>
      <c r="K397" s="455" t="str">
        <f t="shared" si="129"/>
        <v/>
      </c>
      <c r="L397" s="455" t="str">
        <f t="shared" si="129"/>
        <v/>
      </c>
      <c r="M397" s="455" t="str">
        <f t="shared" si="129"/>
        <v/>
      </c>
      <c r="N397" s="445" t="str">
        <f t="shared" si="129"/>
        <v/>
      </c>
      <c r="O397" s="445" t="str">
        <f t="shared" si="129"/>
        <v/>
      </c>
      <c r="P397" s="445" t="str">
        <f t="shared" si="129"/>
        <v/>
      </c>
      <c r="Q397" s="445" t="str">
        <f t="shared" si="129"/>
        <v/>
      </c>
      <c r="R397" s="445" t="str">
        <f t="shared" si="129"/>
        <v/>
      </c>
      <c r="S397" s="445" t="str">
        <f t="shared" si="129"/>
        <v/>
      </c>
      <c r="T397" s="445" t="str">
        <f t="shared" si="129"/>
        <v/>
      </c>
      <c r="U397" s="453" t="str">
        <f t="shared" si="129"/>
        <v/>
      </c>
      <c r="V397" s="445" t="str">
        <f t="shared" si="129"/>
        <v/>
      </c>
      <c r="W397" s="445" t="str">
        <f t="shared" si="129"/>
        <v/>
      </c>
      <c r="X397" s="445" t="str">
        <f t="shared" si="129"/>
        <v/>
      </c>
      <c r="Y397" s="445" t="str">
        <f t="shared" si="129"/>
        <v/>
      </c>
      <c r="Z397" s="445" t="str">
        <f t="shared" si="129"/>
        <v/>
      </c>
      <c r="AA397" s="445" t="str">
        <f t="shared" si="129"/>
        <v/>
      </c>
      <c r="AB397" s="445" t="str">
        <f t="shared" si="129"/>
        <v/>
      </c>
      <c r="AC397" s="445" t="str">
        <f t="shared" si="129"/>
        <v/>
      </c>
      <c r="AD397" s="445" t="str">
        <f t="shared" si="129"/>
        <v/>
      </c>
      <c r="AE397" s="445" t="str">
        <f t="shared" si="129"/>
        <v/>
      </c>
      <c r="AF397" s="445" t="str">
        <f t="shared" si="129"/>
        <v/>
      </c>
      <c r="AG397" s="455" t="str">
        <f t="shared" si="129"/>
        <v/>
      </c>
      <c r="AH397" s="445" t="str">
        <f t="shared" si="129"/>
        <v/>
      </c>
      <c r="AI397" s="445" t="str">
        <f t="shared" si="129"/>
        <v/>
      </c>
      <c r="AJ397" s="445" t="str">
        <f t="shared" si="129"/>
        <v/>
      </c>
      <c r="AK397" s="445" t="str">
        <f t="shared" si="129"/>
        <v/>
      </c>
      <c r="AL397" s="445" t="str">
        <f t="shared" si="129"/>
        <v/>
      </c>
      <c r="AM397" s="445" t="str">
        <f t="shared" si="129"/>
        <v/>
      </c>
      <c r="AN397" s="445" t="str">
        <f t="shared" si="129"/>
        <v/>
      </c>
      <c r="AO397" s="445" t="str">
        <f t="shared" si="129"/>
        <v/>
      </c>
      <c r="AP397" s="445" t="str">
        <f t="shared" si="129"/>
        <v/>
      </c>
      <c r="AQ397" s="445" t="str">
        <f t="shared" si="129"/>
        <v/>
      </c>
      <c r="AR397" s="445" t="str">
        <f t="shared" si="129"/>
        <v/>
      </c>
      <c r="AS397" s="445" t="str">
        <f t="shared" si="129"/>
        <v/>
      </c>
      <c r="AT397" s="445" t="str">
        <f t="shared" si="129"/>
        <v/>
      </c>
      <c r="AU397" s="445" t="str">
        <f t="shared" si="129"/>
        <v/>
      </c>
      <c r="BE397" s="435"/>
      <c r="BK397" s="50"/>
      <c r="BM397" s="118"/>
      <c r="EE397" s="435"/>
    </row>
    <row r="398" spans="1:135" hidden="1">
      <c r="A398" s="455" t="str">
        <f t="shared" ref="A398:AU398" si="130">IF(A297="","","，")</f>
        <v/>
      </c>
      <c r="B398" s="455" t="str">
        <f t="shared" si="130"/>
        <v/>
      </c>
      <c r="C398" s="444" t="str">
        <f t="shared" si="130"/>
        <v/>
      </c>
      <c r="D398" s="455" t="str">
        <f t="shared" si="130"/>
        <v/>
      </c>
      <c r="E398" s="455" t="str">
        <f t="shared" si="130"/>
        <v/>
      </c>
      <c r="F398" s="455" t="str">
        <f t="shared" si="130"/>
        <v/>
      </c>
      <c r="G398" s="455" t="str">
        <f t="shared" si="130"/>
        <v/>
      </c>
      <c r="H398" s="455" t="str">
        <f t="shared" si="130"/>
        <v/>
      </c>
      <c r="I398" s="455" t="str">
        <f t="shared" si="130"/>
        <v/>
      </c>
      <c r="J398" s="455" t="str">
        <f t="shared" si="130"/>
        <v/>
      </c>
      <c r="K398" s="455" t="str">
        <f t="shared" si="130"/>
        <v/>
      </c>
      <c r="L398" s="455" t="str">
        <f t="shared" si="130"/>
        <v/>
      </c>
      <c r="M398" s="455" t="str">
        <f t="shared" si="130"/>
        <v/>
      </c>
      <c r="N398" s="445" t="str">
        <f t="shared" si="130"/>
        <v/>
      </c>
      <c r="O398" s="445" t="str">
        <f t="shared" si="130"/>
        <v/>
      </c>
      <c r="P398" s="445" t="str">
        <f t="shared" si="130"/>
        <v/>
      </c>
      <c r="Q398" s="445" t="str">
        <f t="shared" si="130"/>
        <v/>
      </c>
      <c r="R398" s="445" t="str">
        <f t="shared" si="130"/>
        <v/>
      </c>
      <c r="S398" s="445" t="str">
        <f t="shared" si="130"/>
        <v/>
      </c>
      <c r="T398" s="445" t="str">
        <f t="shared" si="130"/>
        <v/>
      </c>
      <c r="U398" s="453" t="str">
        <f t="shared" si="130"/>
        <v/>
      </c>
      <c r="V398" s="445" t="str">
        <f t="shared" si="130"/>
        <v/>
      </c>
      <c r="W398" s="445" t="str">
        <f t="shared" si="130"/>
        <v/>
      </c>
      <c r="X398" s="445" t="str">
        <f t="shared" si="130"/>
        <v/>
      </c>
      <c r="Y398" s="445" t="str">
        <f t="shared" si="130"/>
        <v/>
      </c>
      <c r="Z398" s="445" t="str">
        <f t="shared" si="130"/>
        <v/>
      </c>
      <c r="AA398" s="445" t="str">
        <f t="shared" si="130"/>
        <v/>
      </c>
      <c r="AB398" s="445" t="str">
        <f t="shared" si="130"/>
        <v/>
      </c>
      <c r="AC398" s="445" t="str">
        <f t="shared" si="130"/>
        <v/>
      </c>
      <c r="AD398" s="445" t="str">
        <f t="shared" si="130"/>
        <v/>
      </c>
      <c r="AE398" s="445" t="str">
        <f t="shared" si="130"/>
        <v/>
      </c>
      <c r="AF398" s="445" t="str">
        <f t="shared" si="130"/>
        <v/>
      </c>
      <c r="AG398" s="455" t="str">
        <f t="shared" si="130"/>
        <v/>
      </c>
      <c r="AH398" s="445" t="str">
        <f t="shared" si="130"/>
        <v/>
      </c>
      <c r="AI398" s="445" t="str">
        <f t="shared" si="130"/>
        <v/>
      </c>
      <c r="AJ398" s="445" t="str">
        <f t="shared" si="130"/>
        <v/>
      </c>
      <c r="AK398" s="445" t="str">
        <f t="shared" si="130"/>
        <v/>
      </c>
      <c r="AL398" s="445" t="str">
        <f t="shared" si="130"/>
        <v/>
      </c>
      <c r="AM398" s="445" t="str">
        <f t="shared" si="130"/>
        <v/>
      </c>
      <c r="AN398" s="445" t="str">
        <f t="shared" si="130"/>
        <v/>
      </c>
      <c r="AO398" s="445" t="str">
        <f t="shared" si="130"/>
        <v/>
      </c>
      <c r="AP398" s="445" t="str">
        <f t="shared" si="130"/>
        <v/>
      </c>
      <c r="AQ398" s="445" t="str">
        <f t="shared" si="130"/>
        <v/>
      </c>
      <c r="AR398" s="445" t="str">
        <f t="shared" si="130"/>
        <v/>
      </c>
      <c r="AS398" s="445" t="str">
        <f t="shared" si="130"/>
        <v/>
      </c>
      <c r="AT398" s="445" t="str">
        <f t="shared" si="130"/>
        <v/>
      </c>
      <c r="AU398" s="445" t="str">
        <f t="shared" si="130"/>
        <v/>
      </c>
      <c r="BE398" s="435"/>
      <c r="BK398" s="50"/>
      <c r="BM398" s="118"/>
      <c r="EE398" s="435"/>
    </row>
    <row r="399" spans="1:135" hidden="1">
      <c r="A399" s="455" t="str">
        <f t="shared" ref="A399:AU399" si="131">IF(A298="","","，")</f>
        <v/>
      </c>
      <c r="B399" s="455" t="str">
        <f t="shared" si="131"/>
        <v/>
      </c>
      <c r="C399" s="444" t="str">
        <f t="shared" si="131"/>
        <v/>
      </c>
      <c r="D399" s="455" t="str">
        <f t="shared" si="131"/>
        <v/>
      </c>
      <c r="E399" s="455" t="str">
        <f t="shared" si="131"/>
        <v/>
      </c>
      <c r="F399" s="455" t="str">
        <f t="shared" si="131"/>
        <v/>
      </c>
      <c r="G399" s="455" t="str">
        <f t="shared" si="131"/>
        <v/>
      </c>
      <c r="H399" s="455" t="str">
        <f t="shared" si="131"/>
        <v/>
      </c>
      <c r="I399" s="455" t="str">
        <f t="shared" si="131"/>
        <v/>
      </c>
      <c r="J399" s="455" t="str">
        <f t="shared" si="131"/>
        <v/>
      </c>
      <c r="K399" s="455" t="str">
        <f t="shared" si="131"/>
        <v/>
      </c>
      <c r="L399" s="455" t="str">
        <f t="shared" si="131"/>
        <v/>
      </c>
      <c r="M399" s="455" t="str">
        <f t="shared" si="131"/>
        <v/>
      </c>
      <c r="N399" s="445" t="str">
        <f t="shared" si="131"/>
        <v/>
      </c>
      <c r="O399" s="445" t="str">
        <f t="shared" si="131"/>
        <v/>
      </c>
      <c r="P399" s="445" t="str">
        <f t="shared" si="131"/>
        <v/>
      </c>
      <c r="Q399" s="445" t="str">
        <f t="shared" si="131"/>
        <v/>
      </c>
      <c r="R399" s="445" t="str">
        <f t="shared" si="131"/>
        <v/>
      </c>
      <c r="S399" s="445" t="str">
        <f t="shared" si="131"/>
        <v/>
      </c>
      <c r="T399" s="445" t="str">
        <f t="shared" si="131"/>
        <v/>
      </c>
      <c r="U399" s="453" t="str">
        <f t="shared" si="131"/>
        <v/>
      </c>
      <c r="V399" s="445" t="str">
        <f t="shared" si="131"/>
        <v/>
      </c>
      <c r="W399" s="445" t="str">
        <f t="shared" si="131"/>
        <v/>
      </c>
      <c r="X399" s="445" t="str">
        <f t="shared" si="131"/>
        <v/>
      </c>
      <c r="Y399" s="445" t="str">
        <f t="shared" si="131"/>
        <v/>
      </c>
      <c r="Z399" s="445" t="str">
        <f t="shared" si="131"/>
        <v/>
      </c>
      <c r="AA399" s="445" t="str">
        <f t="shared" si="131"/>
        <v/>
      </c>
      <c r="AB399" s="445" t="str">
        <f t="shared" si="131"/>
        <v/>
      </c>
      <c r="AC399" s="445" t="str">
        <f t="shared" si="131"/>
        <v/>
      </c>
      <c r="AD399" s="445" t="str">
        <f t="shared" si="131"/>
        <v/>
      </c>
      <c r="AE399" s="445" t="str">
        <f t="shared" si="131"/>
        <v/>
      </c>
      <c r="AF399" s="445" t="str">
        <f t="shared" si="131"/>
        <v/>
      </c>
      <c r="AG399" s="455" t="str">
        <f t="shared" si="131"/>
        <v/>
      </c>
      <c r="AH399" s="445" t="str">
        <f t="shared" si="131"/>
        <v/>
      </c>
      <c r="AI399" s="445" t="str">
        <f t="shared" si="131"/>
        <v/>
      </c>
      <c r="AJ399" s="445" t="str">
        <f t="shared" si="131"/>
        <v/>
      </c>
      <c r="AK399" s="445" t="str">
        <f t="shared" si="131"/>
        <v/>
      </c>
      <c r="AL399" s="445" t="str">
        <f t="shared" si="131"/>
        <v/>
      </c>
      <c r="AM399" s="445" t="str">
        <f t="shared" si="131"/>
        <v/>
      </c>
      <c r="AN399" s="445" t="str">
        <f t="shared" si="131"/>
        <v/>
      </c>
      <c r="AO399" s="445" t="str">
        <f t="shared" si="131"/>
        <v/>
      </c>
      <c r="AP399" s="445" t="str">
        <f t="shared" si="131"/>
        <v/>
      </c>
      <c r="AQ399" s="445" t="str">
        <f t="shared" si="131"/>
        <v/>
      </c>
      <c r="AR399" s="445" t="str">
        <f t="shared" si="131"/>
        <v/>
      </c>
      <c r="AS399" s="445" t="str">
        <f t="shared" si="131"/>
        <v/>
      </c>
      <c r="AT399" s="445" t="str">
        <f t="shared" si="131"/>
        <v/>
      </c>
      <c r="AU399" s="445" t="str">
        <f t="shared" si="131"/>
        <v/>
      </c>
      <c r="BE399" s="435"/>
      <c r="BK399" s="50"/>
      <c r="BM399" s="118"/>
      <c r="EE399" s="435"/>
    </row>
    <row r="400" spans="1:135" hidden="1">
      <c r="A400" s="455" t="str">
        <f t="shared" ref="A400:AU400" si="132">IF(A299="","","，")</f>
        <v/>
      </c>
      <c r="B400" s="455" t="str">
        <f t="shared" si="132"/>
        <v/>
      </c>
      <c r="C400" s="444" t="str">
        <f t="shared" si="132"/>
        <v/>
      </c>
      <c r="D400" s="455" t="str">
        <f t="shared" si="132"/>
        <v/>
      </c>
      <c r="E400" s="455" t="str">
        <f t="shared" si="132"/>
        <v/>
      </c>
      <c r="F400" s="455" t="str">
        <f t="shared" si="132"/>
        <v/>
      </c>
      <c r="G400" s="455" t="str">
        <f t="shared" si="132"/>
        <v/>
      </c>
      <c r="H400" s="455" t="str">
        <f t="shared" si="132"/>
        <v/>
      </c>
      <c r="I400" s="455" t="str">
        <f t="shared" si="132"/>
        <v/>
      </c>
      <c r="J400" s="455" t="str">
        <f t="shared" si="132"/>
        <v/>
      </c>
      <c r="K400" s="455" t="str">
        <f t="shared" si="132"/>
        <v/>
      </c>
      <c r="L400" s="455" t="str">
        <f t="shared" si="132"/>
        <v/>
      </c>
      <c r="M400" s="455" t="str">
        <f t="shared" si="132"/>
        <v/>
      </c>
      <c r="N400" s="445" t="str">
        <f t="shared" si="132"/>
        <v/>
      </c>
      <c r="O400" s="445" t="str">
        <f t="shared" si="132"/>
        <v/>
      </c>
      <c r="P400" s="445" t="str">
        <f t="shared" si="132"/>
        <v/>
      </c>
      <c r="Q400" s="445" t="str">
        <f t="shared" si="132"/>
        <v/>
      </c>
      <c r="R400" s="445" t="str">
        <f t="shared" si="132"/>
        <v/>
      </c>
      <c r="S400" s="445" t="str">
        <f t="shared" si="132"/>
        <v/>
      </c>
      <c r="T400" s="445" t="str">
        <f t="shared" si="132"/>
        <v/>
      </c>
      <c r="U400" s="453" t="str">
        <f t="shared" si="132"/>
        <v/>
      </c>
      <c r="V400" s="445" t="str">
        <f t="shared" si="132"/>
        <v/>
      </c>
      <c r="W400" s="445" t="str">
        <f t="shared" si="132"/>
        <v/>
      </c>
      <c r="X400" s="445" t="str">
        <f t="shared" si="132"/>
        <v/>
      </c>
      <c r="Y400" s="445" t="str">
        <f t="shared" si="132"/>
        <v/>
      </c>
      <c r="Z400" s="445" t="str">
        <f t="shared" si="132"/>
        <v/>
      </c>
      <c r="AA400" s="445" t="str">
        <f t="shared" si="132"/>
        <v/>
      </c>
      <c r="AB400" s="445" t="str">
        <f t="shared" si="132"/>
        <v/>
      </c>
      <c r="AC400" s="445" t="str">
        <f t="shared" si="132"/>
        <v/>
      </c>
      <c r="AD400" s="445" t="str">
        <f t="shared" si="132"/>
        <v/>
      </c>
      <c r="AE400" s="445" t="str">
        <f t="shared" si="132"/>
        <v/>
      </c>
      <c r="AF400" s="445" t="str">
        <f t="shared" si="132"/>
        <v/>
      </c>
      <c r="AG400" s="455" t="str">
        <f t="shared" si="132"/>
        <v/>
      </c>
      <c r="AH400" s="445" t="str">
        <f t="shared" si="132"/>
        <v/>
      </c>
      <c r="AI400" s="445" t="str">
        <f t="shared" si="132"/>
        <v/>
      </c>
      <c r="AJ400" s="445" t="str">
        <f t="shared" si="132"/>
        <v/>
      </c>
      <c r="AK400" s="445" t="str">
        <f t="shared" si="132"/>
        <v/>
      </c>
      <c r="AL400" s="445" t="str">
        <f t="shared" si="132"/>
        <v/>
      </c>
      <c r="AM400" s="445" t="str">
        <f t="shared" si="132"/>
        <v/>
      </c>
      <c r="AN400" s="445" t="str">
        <f t="shared" si="132"/>
        <v/>
      </c>
      <c r="AO400" s="445" t="str">
        <f t="shared" si="132"/>
        <v/>
      </c>
      <c r="AP400" s="445" t="str">
        <f t="shared" si="132"/>
        <v/>
      </c>
      <c r="AQ400" s="445" t="str">
        <f t="shared" si="132"/>
        <v/>
      </c>
      <c r="AR400" s="445" t="str">
        <f t="shared" si="132"/>
        <v/>
      </c>
      <c r="AS400" s="445" t="str">
        <f t="shared" si="132"/>
        <v/>
      </c>
      <c r="AT400" s="445" t="str">
        <f t="shared" si="132"/>
        <v/>
      </c>
      <c r="AU400" s="445" t="str">
        <f t="shared" si="132"/>
        <v/>
      </c>
      <c r="BE400" s="435"/>
      <c r="BK400" s="50"/>
      <c r="BM400" s="118"/>
      <c r="EE400" s="435"/>
    </row>
    <row r="401" spans="1:135" hidden="1">
      <c r="A401" s="455" t="str">
        <f t="shared" ref="A401:AU401" si="133">IF(A300="","","，")</f>
        <v/>
      </c>
      <c r="B401" s="455" t="str">
        <f t="shared" si="133"/>
        <v/>
      </c>
      <c r="C401" s="444" t="str">
        <f t="shared" si="133"/>
        <v/>
      </c>
      <c r="D401" s="455" t="str">
        <f t="shared" si="133"/>
        <v/>
      </c>
      <c r="E401" s="455" t="str">
        <f t="shared" si="133"/>
        <v/>
      </c>
      <c r="F401" s="455" t="str">
        <f t="shared" si="133"/>
        <v/>
      </c>
      <c r="G401" s="455" t="str">
        <f t="shared" si="133"/>
        <v/>
      </c>
      <c r="H401" s="455" t="str">
        <f t="shared" si="133"/>
        <v/>
      </c>
      <c r="I401" s="455" t="str">
        <f t="shared" si="133"/>
        <v/>
      </c>
      <c r="J401" s="455" t="str">
        <f t="shared" si="133"/>
        <v/>
      </c>
      <c r="K401" s="455" t="str">
        <f t="shared" si="133"/>
        <v/>
      </c>
      <c r="L401" s="455" t="str">
        <f t="shared" si="133"/>
        <v/>
      </c>
      <c r="M401" s="455" t="str">
        <f t="shared" si="133"/>
        <v/>
      </c>
      <c r="N401" s="445" t="str">
        <f t="shared" si="133"/>
        <v/>
      </c>
      <c r="O401" s="445" t="str">
        <f t="shared" si="133"/>
        <v/>
      </c>
      <c r="P401" s="445" t="str">
        <f t="shared" si="133"/>
        <v/>
      </c>
      <c r="Q401" s="445" t="str">
        <f t="shared" si="133"/>
        <v/>
      </c>
      <c r="R401" s="445" t="str">
        <f t="shared" si="133"/>
        <v/>
      </c>
      <c r="S401" s="445" t="str">
        <f t="shared" si="133"/>
        <v/>
      </c>
      <c r="T401" s="445" t="str">
        <f t="shared" si="133"/>
        <v/>
      </c>
      <c r="U401" s="453" t="str">
        <f t="shared" si="133"/>
        <v/>
      </c>
      <c r="V401" s="445" t="str">
        <f t="shared" si="133"/>
        <v/>
      </c>
      <c r="W401" s="445" t="str">
        <f t="shared" si="133"/>
        <v/>
      </c>
      <c r="X401" s="445" t="str">
        <f t="shared" si="133"/>
        <v/>
      </c>
      <c r="Y401" s="445" t="str">
        <f t="shared" si="133"/>
        <v/>
      </c>
      <c r="Z401" s="445" t="str">
        <f t="shared" si="133"/>
        <v/>
      </c>
      <c r="AA401" s="445" t="str">
        <f t="shared" si="133"/>
        <v/>
      </c>
      <c r="AB401" s="445" t="str">
        <f t="shared" si="133"/>
        <v/>
      </c>
      <c r="AC401" s="445" t="str">
        <f t="shared" si="133"/>
        <v/>
      </c>
      <c r="AD401" s="445" t="str">
        <f t="shared" si="133"/>
        <v/>
      </c>
      <c r="AE401" s="445" t="str">
        <f t="shared" si="133"/>
        <v/>
      </c>
      <c r="AF401" s="445" t="str">
        <f t="shared" si="133"/>
        <v/>
      </c>
      <c r="AG401" s="455" t="str">
        <f t="shared" si="133"/>
        <v/>
      </c>
      <c r="AH401" s="445" t="str">
        <f t="shared" si="133"/>
        <v/>
      </c>
      <c r="AI401" s="445" t="str">
        <f t="shared" si="133"/>
        <v/>
      </c>
      <c r="AJ401" s="445" t="str">
        <f t="shared" si="133"/>
        <v/>
      </c>
      <c r="AK401" s="445" t="str">
        <f t="shared" si="133"/>
        <v/>
      </c>
      <c r="AL401" s="445" t="str">
        <f t="shared" si="133"/>
        <v/>
      </c>
      <c r="AM401" s="445" t="str">
        <f t="shared" si="133"/>
        <v/>
      </c>
      <c r="AN401" s="445" t="str">
        <f t="shared" si="133"/>
        <v/>
      </c>
      <c r="AO401" s="445" t="str">
        <f t="shared" si="133"/>
        <v/>
      </c>
      <c r="AP401" s="445" t="str">
        <f t="shared" si="133"/>
        <v/>
      </c>
      <c r="AQ401" s="445" t="str">
        <f t="shared" si="133"/>
        <v/>
      </c>
      <c r="AR401" s="445" t="str">
        <f t="shared" si="133"/>
        <v/>
      </c>
      <c r="AS401" s="445" t="str">
        <f t="shared" si="133"/>
        <v/>
      </c>
      <c r="AT401" s="445" t="str">
        <f t="shared" si="133"/>
        <v/>
      </c>
      <c r="AU401" s="445" t="str">
        <f t="shared" si="133"/>
        <v/>
      </c>
      <c r="BE401" s="435"/>
      <c r="BK401" s="50"/>
      <c r="BM401" s="118"/>
      <c r="EE401" s="435"/>
    </row>
    <row r="402" spans="1:135" hidden="1">
      <c r="A402" s="455" t="str">
        <f t="shared" ref="A402:AU402" si="134">IF(A301="","","，")</f>
        <v/>
      </c>
      <c r="B402" s="455" t="str">
        <f t="shared" si="134"/>
        <v/>
      </c>
      <c r="C402" s="444" t="str">
        <f t="shared" si="134"/>
        <v/>
      </c>
      <c r="D402" s="455" t="str">
        <f t="shared" si="134"/>
        <v/>
      </c>
      <c r="E402" s="455" t="str">
        <f t="shared" si="134"/>
        <v/>
      </c>
      <c r="F402" s="455" t="str">
        <f t="shared" si="134"/>
        <v/>
      </c>
      <c r="G402" s="455" t="str">
        <f t="shared" si="134"/>
        <v/>
      </c>
      <c r="H402" s="455" t="str">
        <f t="shared" si="134"/>
        <v/>
      </c>
      <c r="I402" s="455" t="str">
        <f t="shared" si="134"/>
        <v/>
      </c>
      <c r="J402" s="455" t="str">
        <f t="shared" si="134"/>
        <v/>
      </c>
      <c r="K402" s="455" t="str">
        <f t="shared" si="134"/>
        <v/>
      </c>
      <c r="L402" s="455" t="str">
        <f t="shared" si="134"/>
        <v/>
      </c>
      <c r="M402" s="455" t="str">
        <f t="shared" si="134"/>
        <v/>
      </c>
      <c r="N402" s="445" t="str">
        <f t="shared" si="134"/>
        <v/>
      </c>
      <c r="O402" s="445" t="str">
        <f t="shared" si="134"/>
        <v/>
      </c>
      <c r="P402" s="445" t="str">
        <f t="shared" si="134"/>
        <v/>
      </c>
      <c r="Q402" s="445" t="str">
        <f t="shared" si="134"/>
        <v/>
      </c>
      <c r="R402" s="445" t="str">
        <f t="shared" si="134"/>
        <v/>
      </c>
      <c r="S402" s="445" t="str">
        <f t="shared" si="134"/>
        <v/>
      </c>
      <c r="T402" s="445" t="str">
        <f t="shared" si="134"/>
        <v/>
      </c>
      <c r="U402" s="453" t="str">
        <f t="shared" si="134"/>
        <v/>
      </c>
      <c r="V402" s="445" t="str">
        <f t="shared" si="134"/>
        <v/>
      </c>
      <c r="W402" s="445" t="str">
        <f t="shared" si="134"/>
        <v/>
      </c>
      <c r="X402" s="445" t="str">
        <f t="shared" si="134"/>
        <v/>
      </c>
      <c r="Y402" s="445" t="str">
        <f t="shared" si="134"/>
        <v/>
      </c>
      <c r="Z402" s="445" t="str">
        <f t="shared" si="134"/>
        <v/>
      </c>
      <c r="AA402" s="445" t="str">
        <f t="shared" si="134"/>
        <v/>
      </c>
      <c r="AB402" s="445" t="str">
        <f t="shared" si="134"/>
        <v/>
      </c>
      <c r="AC402" s="445" t="str">
        <f t="shared" si="134"/>
        <v/>
      </c>
      <c r="AD402" s="445" t="str">
        <f t="shared" si="134"/>
        <v/>
      </c>
      <c r="AE402" s="445" t="str">
        <f t="shared" si="134"/>
        <v/>
      </c>
      <c r="AF402" s="445" t="str">
        <f t="shared" si="134"/>
        <v/>
      </c>
      <c r="AG402" s="455" t="str">
        <f t="shared" si="134"/>
        <v/>
      </c>
      <c r="AH402" s="445" t="str">
        <f t="shared" si="134"/>
        <v/>
      </c>
      <c r="AI402" s="445" t="str">
        <f t="shared" si="134"/>
        <v/>
      </c>
      <c r="AJ402" s="445" t="str">
        <f t="shared" si="134"/>
        <v/>
      </c>
      <c r="AK402" s="445" t="str">
        <f t="shared" si="134"/>
        <v/>
      </c>
      <c r="AL402" s="445" t="str">
        <f t="shared" si="134"/>
        <v/>
      </c>
      <c r="AM402" s="445" t="str">
        <f t="shared" si="134"/>
        <v/>
      </c>
      <c r="AN402" s="445" t="str">
        <f t="shared" si="134"/>
        <v/>
      </c>
      <c r="AO402" s="445" t="str">
        <f t="shared" si="134"/>
        <v/>
      </c>
      <c r="AP402" s="445" t="str">
        <f t="shared" si="134"/>
        <v/>
      </c>
      <c r="AQ402" s="445" t="str">
        <f t="shared" si="134"/>
        <v/>
      </c>
      <c r="AR402" s="445" t="str">
        <f t="shared" si="134"/>
        <v/>
      </c>
      <c r="AS402" s="445" t="str">
        <f t="shared" si="134"/>
        <v/>
      </c>
      <c r="AT402" s="445" t="str">
        <f t="shared" si="134"/>
        <v/>
      </c>
      <c r="AU402" s="445" t="str">
        <f t="shared" si="134"/>
        <v/>
      </c>
      <c r="BE402" s="435"/>
      <c r="BK402" s="50"/>
      <c r="BM402" s="118"/>
      <c r="EE402" s="435"/>
    </row>
    <row r="403" spans="1:135" hidden="1">
      <c r="A403" s="455" t="str">
        <f t="shared" ref="A403:AU403" si="135">IF(A302="","","，")</f>
        <v/>
      </c>
      <c r="B403" s="455" t="str">
        <f t="shared" si="135"/>
        <v/>
      </c>
      <c r="C403" s="444" t="str">
        <f t="shared" si="135"/>
        <v/>
      </c>
      <c r="D403" s="455" t="str">
        <f t="shared" si="135"/>
        <v/>
      </c>
      <c r="E403" s="455" t="str">
        <f t="shared" si="135"/>
        <v/>
      </c>
      <c r="F403" s="455" t="str">
        <f t="shared" si="135"/>
        <v/>
      </c>
      <c r="G403" s="455" t="str">
        <f t="shared" si="135"/>
        <v/>
      </c>
      <c r="H403" s="455" t="str">
        <f t="shared" si="135"/>
        <v/>
      </c>
      <c r="I403" s="455" t="str">
        <f t="shared" si="135"/>
        <v/>
      </c>
      <c r="J403" s="455" t="str">
        <f t="shared" si="135"/>
        <v/>
      </c>
      <c r="K403" s="455" t="str">
        <f t="shared" si="135"/>
        <v/>
      </c>
      <c r="L403" s="455" t="str">
        <f t="shared" si="135"/>
        <v/>
      </c>
      <c r="M403" s="455" t="str">
        <f t="shared" si="135"/>
        <v/>
      </c>
      <c r="N403" s="445" t="str">
        <f t="shared" si="135"/>
        <v/>
      </c>
      <c r="O403" s="445" t="str">
        <f t="shared" si="135"/>
        <v/>
      </c>
      <c r="P403" s="445" t="str">
        <f t="shared" si="135"/>
        <v/>
      </c>
      <c r="Q403" s="445" t="str">
        <f t="shared" si="135"/>
        <v/>
      </c>
      <c r="R403" s="445" t="str">
        <f t="shared" si="135"/>
        <v/>
      </c>
      <c r="S403" s="445" t="str">
        <f t="shared" si="135"/>
        <v/>
      </c>
      <c r="T403" s="445" t="str">
        <f t="shared" si="135"/>
        <v/>
      </c>
      <c r="U403" s="453" t="str">
        <f t="shared" si="135"/>
        <v/>
      </c>
      <c r="V403" s="445" t="str">
        <f t="shared" si="135"/>
        <v/>
      </c>
      <c r="W403" s="445" t="str">
        <f t="shared" si="135"/>
        <v/>
      </c>
      <c r="X403" s="445" t="str">
        <f t="shared" si="135"/>
        <v/>
      </c>
      <c r="Y403" s="445" t="str">
        <f t="shared" si="135"/>
        <v/>
      </c>
      <c r="Z403" s="445" t="str">
        <f t="shared" si="135"/>
        <v/>
      </c>
      <c r="AA403" s="445" t="str">
        <f t="shared" si="135"/>
        <v/>
      </c>
      <c r="AB403" s="445" t="str">
        <f t="shared" si="135"/>
        <v/>
      </c>
      <c r="AC403" s="445" t="str">
        <f t="shared" si="135"/>
        <v/>
      </c>
      <c r="AD403" s="445" t="str">
        <f t="shared" si="135"/>
        <v/>
      </c>
      <c r="AE403" s="445" t="str">
        <f t="shared" si="135"/>
        <v/>
      </c>
      <c r="AF403" s="445" t="str">
        <f t="shared" si="135"/>
        <v/>
      </c>
      <c r="AG403" s="455" t="str">
        <f t="shared" si="135"/>
        <v/>
      </c>
      <c r="AH403" s="445" t="str">
        <f t="shared" si="135"/>
        <v/>
      </c>
      <c r="AI403" s="445" t="str">
        <f t="shared" si="135"/>
        <v/>
      </c>
      <c r="AJ403" s="445" t="str">
        <f t="shared" si="135"/>
        <v/>
      </c>
      <c r="AK403" s="445" t="str">
        <f t="shared" si="135"/>
        <v/>
      </c>
      <c r="AL403" s="445" t="str">
        <f t="shared" si="135"/>
        <v/>
      </c>
      <c r="AM403" s="445" t="str">
        <f t="shared" si="135"/>
        <v/>
      </c>
      <c r="AN403" s="445" t="str">
        <f t="shared" si="135"/>
        <v/>
      </c>
      <c r="AO403" s="445" t="str">
        <f t="shared" si="135"/>
        <v/>
      </c>
      <c r="AP403" s="445" t="str">
        <f t="shared" si="135"/>
        <v/>
      </c>
      <c r="AQ403" s="445" t="str">
        <f t="shared" si="135"/>
        <v/>
      </c>
      <c r="AR403" s="445" t="str">
        <f t="shared" si="135"/>
        <v/>
      </c>
      <c r="AS403" s="445" t="str">
        <f t="shared" si="135"/>
        <v/>
      </c>
      <c r="AT403" s="445" t="str">
        <f t="shared" si="135"/>
        <v/>
      </c>
      <c r="AU403" s="445" t="str">
        <f t="shared" si="135"/>
        <v/>
      </c>
      <c r="BE403" s="435"/>
      <c r="BK403" s="50"/>
      <c r="BM403" s="118"/>
      <c r="EE403" s="435"/>
    </row>
    <row r="404" spans="1:135" hidden="1">
      <c r="A404" s="455" t="str">
        <f t="shared" ref="A404:AU404" si="136">IF(A303="","","，")</f>
        <v/>
      </c>
      <c r="B404" s="455" t="str">
        <f t="shared" si="136"/>
        <v/>
      </c>
      <c r="C404" s="444" t="str">
        <f t="shared" si="136"/>
        <v/>
      </c>
      <c r="D404" s="455" t="str">
        <f t="shared" si="136"/>
        <v/>
      </c>
      <c r="E404" s="455" t="str">
        <f t="shared" si="136"/>
        <v/>
      </c>
      <c r="F404" s="455" t="str">
        <f t="shared" si="136"/>
        <v/>
      </c>
      <c r="G404" s="455" t="str">
        <f t="shared" si="136"/>
        <v/>
      </c>
      <c r="H404" s="455" t="str">
        <f t="shared" si="136"/>
        <v/>
      </c>
      <c r="I404" s="455" t="str">
        <f t="shared" si="136"/>
        <v/>
      </c>
      <c r="J404" s="455" t="str">
        <f t="shared" si="136"/>
        <v/>
      </c>
      <c r="K404" s="455" t="str">
        <f t="shared" si="136"/>
        <v/>
      </c>
      <c r="L404" s="455" t="str">
        <f t="shared" si="136"/>
        <v/>
      </c>
      <c r="M404" s="455" t="str">
        <f t="shared" si="136"/>
        <v/>
      </c>
      <c r="N404" s="445" t="str">
        <f t="shared" si="136"/>
        <v/>
      </c>
      <c r="O404" s="445" t="str">
        <f t="shared" si="136"/>
        <v/>
      </c>
      <c r="P404" s="445" t="str">
        <f t="shared" si="136"/>
        <v/>
      </c>
      <c r="Q404" s="445" t="str">
        <f t="shared" si="136"/>
        <v/>
      </c>
      <c r="R404" s="445" t="str">
        <f t="shared" si="136"/>
        <v/>
      </c>
      <c r="S404" s="445" t="str">
        <f t="shared" si="136"/>
        <v/>
      </c>
      <c r="T404" s="445" t="str">
        <f t="shared" si="136"/>
        <v/>
      </c>
      <c r="U404" s="453" t="str">
        <f t="shared" si="136"/>
        <v/>
      </c>
      <c r="V404" s="445" t="str">
        <f t="shared" si="136"/>
        <v/>
      </c>
      <c r="W404" s="445" t="str">
        <f t="shared" si="136"/>
        <v/>
      </c>
      <c r="X404" s="445" t="str">
        <f t="shared" si="136"/>
        <v/>
      </c>
      <c r="Y404" s="445" t="str">
        <f t="shared" si="136"/>
        <v/>
      </c>
      <c r="Z404" s="445" t="str">
        <f t="shared" si="136"/>
        <v/>
      </c>
      <c r="AA404" s="445" t="str">
        <f t="shared" si="136"/>
        <v/>
      </c>
      <c r="AB404" s="445" t="str">
        <f t="shared" si="136"/>
        <v/>
      </c>
      <c r="AC404" s="445" t="str">
        <f t="shared" si="136"/>
        <v/>
      </c>
      <c r="AD404" s="445" t="str">
        <f t="shared" si="136"/>
        <v/>
      </c>
      <c r="AE404" s="445" t="str">
        <f t="shared" si="136"/>
        <v/>
      </c>
      <c r="AF404" s="445" t="str">
        <f t="shared" si="136"/>
        <v/>
      </c>
      <c r="AG404" s="455" t="str">
        <f t="shared" si="136"/>
        <v/>
      </c>
      <c r="AH404" s="445" t="str">
        <f t="shared" si="136"/>
        <v/>
      </c>
      <c r="AI404" s="445" t="str">
        <f t="shared" si="136"/>
        <v/>
      </c>
      <c r="AJ404" s="445" t="str">
        <f t="shared" si="136"/>
        <v/>
      </c>
      <c r="AK404" s="445" t="str">
        <f t="shared" si="136"/>
        <v/>
      </c>
      <c r="AL404" s="445" t="str">
        <f t="shared" si="136"/>
        <v/>
      </c>
      <c r="AM404" s="445" t="str">
        <f t="shared" si="136"/>
        <v/>
      </c>
      <c r="AN404" s="445" t="str">
        <f t="shared" si="136"/>
        <v/>
      </c>
      <c r="AO404" s="445" t="str">
        <f t="shared" si="136"/>
        <v/>
      </c>
      <c r="AP404" s="445" t="str">
        <f t="shared" si="136"/>
        <v/>
      </c>
      <c r="AQ404" s="445" t="str">
        <f t="shared" si="136"/>
        <v/>
      </c>
      <c r="AR404" s="445" t="str">
        <f t="shared" si="136"/>
        <v/>
      </c>
      <c r="AS404" s="445" t="str">
        <f t="shared" si="136"/>
        <v/>
      </c>
      <c r="AT404" s="445" t="str">
        <f t="shared" si="136"/>
        <v/>
      </c>
      <c r="AU404" s="445" t="str">
        <f t="shared" si="136"/>
        <v/>
      </c>
      <c r="BE404" s="435"/>
      <c r="BK404" s="50"/>
      <c r="BM404" s="118"/>
      <c r="EE404" s="435"/>
    </row>
    <row r="405" spans="1:135" hidden="1">
      <c r="A405" s="455" t="str">
        <f t="shared" ref="A405:AU405" si="137">IF(A304="","","，")</f>
        <v/>
      </c>
      <c r="B405" s="455" t="str">
        <f t="shared" si="137"/>
        <v/>
      </c>
      <c r="C405" s="444" t="str">
        <f t="shared" si="137"/>
        <v/>
      </c>
      <c r="D405" s="455" t="str">
        <f t="shared" si="137"/>
        <v/>
      </c>
      <c r="E405" s="455" t="str">
        <f t="shared" si="137"/>
        <v/>
      </c>
      <c r="F405" s="455" t="str">
        <f t="shared" si="137"/>
        <v/>
      </c>
      <c r="G405" s="455" t="str">
        <f t="shared" si="137"/>
        <v/>
      </c>
      <c r="H405" s="455" t="str">
        <f t="shared" si="137"/>
        <v/>
      </c>
      <c r="I405" s="455" t="str">
        <f t="shared" si="137"/>
        <v/>
      </c>
      <c r="J405" s="455" t="str">
        <f t="shared" si="137"/>
        <v/>
      </c>
      <c r="K405" s="455" t="str">
        <f t="shared" si="137"/>
        <v/>
      </c>
      <c r="L405" s="455" t="str">
        <f t="shared" si="137"/>
        <v/>
      </c>
      <c r="M405" s="455" t="str">
        <f t="shared" si="137"/>
        <v/>
      </c>
      <c r="N405" s="445" t="str">
        <f t="shared" si="137"/>
        <v/>
      </c>
      <c r="O405" s="445" t="str">
        <f t="shared" si="137"/>
        <v/>
      </c>
      <c r="P405" s="445" t="str">
        <f t="shared" si="137"/>
        <v/>
      </c>
      <c r="Q405" s="445" t="str">
        <f t="shared" si="137"/>
        <v/>
      </c>
      <c r="R405" s="445" t="str">
        <f t="shared" si="137"/>
        <v/>
      </c>
      <c r="S405" s="445" t="str">
        <f t="shared" si="137"/>
        <v/>
      </c>
      <c r="T405" s="445" t="str">
        <f t="shared" si="137"/>
        <v/>
      </c>
      <c r="U405" s="453" t="str">
        <f t="shared" si="137"/>
        <v/>
      </c>
      <c r="V405" s="445" t="str">
        <f t="shared" si="137"/>
        <v/>
      </c>
      <c r="W405" s="445" t="str">
        <f t="shared" si="137"/>
        <v/>
      </c>
      <c r="X405" s="445" t="str">
        <f t="shared" si="137"/>
        <v/>
      </c>
      <c r="Y405" s="445" t="str">
        <f t="shared" si="137"/>
        <v/>
      </c>
      <c r="Z405" s="445" t="str">
        <f t="shared" si="137"/>
        <v/>
      </c>
      <c r="AA405" s="445" t="str">
        <f t="shared" si="137"/>
        <v/>
      </c>
      <c r="AB405" s="445" t="str">
        <f t="shared" si="137"/>
        <v/>
      </c>
      <c r="AC405" s="445" t="str">
        <f t="shared" si="137"/>
        <v/>
      </c>
      <c r="AD405" s="445" t="str">
        <f t="shared" si="137"/>
        <v/>
      </c>
      <c r="AE405" s="445" t="str">
        <f t="shared" si="137"/>
        <v/>
      </c>
      <c r="AF405" s="445" t="str">
        <f t="shared" si="137"/>
        <v/>
      </c>
      <c r="AG405" s="455" t="str">
        <f t="shared" si="137"/>
        <v/>
      </c>
      <c r="AH405" s="445" t="str">
        <f t="shared" si="137"/>
        <v/>
      </c>
      <c r="AI405" s="445" t="str">
        <f t="shared" si="137"/>
        <v/>
      </c>
      <c r="AJ405" s="445" t="str">
        <f t="shared" si="137"/>
        <v/>
      </c>
      <c r="AK405" s="445" t="str">
        <f t="shared" si="137"/>
        <v/>
      </c>
      <c r="AL405" s="445" t="str">
        <f t="shared" si="137"/>
        <v/>
      </c>
      <c r="AM405" s="445" t="str">
        <f t="shared" si="137"/>
        <v/>
      </c>
      <c r="AN405" s="445" t="str">
        <f t="shared" si="137"/>
        <v/>
      </c>
      <c r="AO405" s="445" t="str">
        <f t="shared" si="137"/>
        <v/>
      </c>
      <c r="AP405" s="445" t="str">
        <f t="shared" si="137"/>
        <v/>
      </c>
      <c r="AQ405" s="445" t="str">
        <f t="shared" si="137"/>
        <v/>
      </c>
      <c r="AR405" s="445" t="str">
        <f t="shared" si="137"/>
        <v/>
      </c>
      <c r="AS405" s="445" t="str">
        <f t="shared" si="137"/>
        <v/>
      </c>
      <c r="AT405" s="445" t="str">
        <f t="shared" si="137"/>
        <v/>
      </c>
      <c r="AU405" s="445" t="str">
        <f t="shared" si="137"/>
        <v/>
      </c>
      <c r="BE405" s="435"/>
      <c r="BK405" s="50"/>
      <c r="BM405" s="118"/>
      <c r="EE405" s="435"/>
    </row>
    <row r="406" spans="1:135" hidden="1">
      <c r="A406" s="455" t="str">
        <f t="shared" ref="A406:AU406" si="138">IF(A305="","","，")</f>
        <v/>
      </c>
      <c r="B406" s="455" t="str">
        <f t="shared" si="138"/>
        <v/>
      </c>
      <c r="C406" s="444" t="str">
        <f t="shared" si="138"/>
        <v/>
      </c>
      <c r="D406" s="455" t="str">
        <f t="shared" si="138"/>
        <v/>
      </c>
      <c r="E406" s="455" t="str">
        <f t="shared" si="138"/>
        <v/>
      </c>
      <c r="F406" s="455" t="str">
        <f t="shared" si="138"/>
        <v/>
      </c>
      <c r="G406" s="455" t="str">
        <f t="shared" si="138"/>
        <v/>
      </c>
      <c r="H406" s="455" t="str">
        <f t="shared" si="138"/>
        <v/>
      </c>
      <c r="I406" s="455" t="str">
        <f t="shared" si="138"/>
        <v/>
      </c>
      <c r="J406" s="455" t="str">
        <f t="shared" si="138"/>
        <v/>
      </c>
      <c r="K406" s="455" t="str">
        <f t="shared" si="138"/>
        <v/>
      </c>
      <c r="L406" s="455" t="str">
        <f t="shared" si="138"/>
        <v/>
      </c>
      <c r="M406" s="455" t="str">
        <f t="shared" si="138"/>
        <v/>
      </c>
      <c r="N406" s="445" t="str">
        <f t="shared" si="138"/>
        <v/>
      </c>
      <c r="O406" s="445" t="str">
        <f t="shared" si="138"/>
        <v/>
      </c>
      <c r="P406" s="445" t="str">
        <f t="shared" si="138"/>
        <v/>
      </c>
      <c r="Q406" s="445" t="str">
        <f t="shared" si="138"/>
        <v/>
      </c>
      <c r="R406" s="445" t="str">
        <f t="shared" si="138"/>
        <v/>
      </c>
      <c r="S406" s="445" t="str">
        <f t="shared" si="138"/>
        <v/>
      </c>
      <c r="T406" s="445" t="str">
        <f t="shared" si="138"/>
        <v/>
      </c>
      <c r="U406" s="453" t="str">
        <f t="shared" si="138"/>
        <v/>
      </c>
      <c r="V406" s="445" t="str">
        <f t="shared" si="138"/>
        <v/>
      </c>
      <c r="W406" s="445" t="str">
        <f t="shared" si="138"/>
        <v/>
      </c>
      <c r="X406" s="445" t="str">
        <f t="shared" si="138"/>
        <v/>
      </c>
      <c r="Y406" s="445" t="str">
        <f t="shared" si="138"/>
        <v/>
      </c>
      <c r="Z406" s="445" t="str">
        <f t="shared" si="138"/>
        <v/>
      </c>
      <c r="AA406" s="445" t="str">
        <f t="shared" si="138"/>
        <v/>
      </c>
      <c r="AB406" s="445" t="str">
        <f t="shared" si="138"/>
        <v/>
      </c>
      <c r="AC406" s="445" t="str">
        <f t="shared" si="138"/>
        <v/>
      </c>
      <c r="AD406" s="445" t="str">
        <f t="shared" si="138"/>
        <v/>
      </c>
      <c r="AE406" s="445" t="str">
        <f t="shared" si="138"/>
        <v/>
      </c>
      <c r="AF406" s="445" t="str">
        <f t="shared" si="138"/>
        <v/>
      </c>
      <c r="AG406" s="455" t="str">
        <f t="shared" si="138"/>
        <v/>
      </c>
      <c r="AH406" s="445" t="str">
        <f t="shared" si="138"/>
        <v/>
      </c>
      <c r="AI406" s="445" t="str">
        <f t="shared" si="138"/>
        <v/>
      </c>
      <c r="AJ406" s="445" t="str">
        <f t="shared" si="138"/>
        <v/>
      </c>
      <c r="AK406" s="445" t="str">
        <f t="shared" si="138"/>
        <v/>
      </c>
      <c r="AL406" s="445" t="str">
        <f t="shared" si="138"/>
        <v/>
      </c>
      <c r="AM406" s="445" t="str">
        <f t="shared" si="138"/>
        <v/>
      </c>
      <c r="AN406" s="445" t="str">
        <f t="shared" si="138"/>
        <v/>
      </c>
      <c r="AO406" s="445" t="str">
        <f t="shared" si="138"/>
        <v/>
      </c>
      <c r="AP406" s="445" t="str">
        <f t="shared" si="138"/>
        <v/>
      </c>
      <c r="AQ406" s="445" t="str">
        <f t="shared" si="138"/>
        <v/>
      </c>
      <c r="AR406" s="445" t="str">
        <f t="shared" si="138"/>
        <v/>
      </c>
      <c r="AS406" s="445" t="str">
        <f t="shared" si="138"/>
        <v/>
      </c>
      <c r="AT406" s="445" t="str">
        <f t="shared" si="138"/>
        <v/>
      </c>
      <c r="AU406" s="445" t="str">
        <f t="shared" si="138"/>
        <v/>
      </c>
      <c r="BE406" s="435"/>
      <c r="BK406" s="50"/>
      <c r="BM406" s="118"/>
      <c r="EE406" s="435"/>
    </row>
    <row r="407" spans="1:135" hidden="1">
      <c r="A407" s="455" t="str">
        <f t="shared" ref="A407:AU407" si="139">IF(A306="","","，")</f>
        <v/>
      </c>
      <c r="B407" s="455" t="str">
        <f t="shared" si="139"/>
        <v/>
      </c>
      <c r="C407" s="444" t="str">
        <f t="shared" si="139"/>
        <v/>
      </c>
      <c r="D407" s="455" t="str">
        <f t="shared" si="139"/>
        <v/>
      </c>
      <c r="E407" s="455" t="str">
        <f t="shared" si="139"/>
        <v/>
      </c>
      <c r="F407" s="455" t="str">
        <f t="shared" si="139"/>
        <v/>
      </c>
      <c r="G407" s="455" t="str">
        <f t="shared" si="139"/>
        <v/>
      </c>
      <c r="H407" s="455" t="str">
        <f t="shared" si="139"/>
        <v/>
      </c>
      <c r="I407" s="455" t="str">
        <f t="shared" si="139"/>
        <v/>
      </c>
      <c r="J407" s="455" t="str">
        <f t="shared" si="139"/>
        <v/>
      </c>
      <c r="K407" s="455" t="str">
        <f t="shared" si="139"/>
        <v/>
      </c>
      <c r="L407" s="455" t="str">
        <f t="shared" si="139"/>
        <v/>
      </c>
      <c r="M407" s="455" t="str">
        <f t="shared" si="139"/>
        <v/>
      </c>
      <c r="N407" s="445" t="str">
        <f t="shared" si="139"/>
        <v/>
      </c>
      <c r="O407" s="445" t="str">
        <f t="shared" si="139"/>
        <v/>
      </c>
      <c r="P407" s="445" t="str">
        <f t="shared" si="139"/>
        <v/>
      </c>
      <c r="Q407" s="445" t="str">
        <f t="shared" si="139"/>
        <v/>
      </c>
      <c r="R407" s="445" t="str">
        <f t="shared" si="139"/>
        <v/>
      </c>
      <c r="S407" s="445" t="str">
        <f t="shared" si="139"/>
        <v/>
      </c>
      <c r="T407" s="445" t="str">
        <f t="shared" si="139"/>
        <v/>
      </c>
      <c r="U407" s="453" t="str">
        <f t="shared" si="139"/>
        <v/>
      </c>
      <c r="V407" s="445" t="str">
        <f t="shared" si="139"/>
        <v/>
      </c>
      <c r="W407" s="445" t="str">
        <f t="shared" si="139"/>
        <v/>
      </c>
      <c r="X407" s="445" t="str">
        <f t="shared" si="139"/>
        <v/>
      </c>
      <c r="Y407" s="445" t="str">
        <f t="shared" si="139"/>
        <v/>
      </c>
      <c r="Z407" s="445" t="str">
        <f t="shared" si="139"/>
        <v/>
      </c>
      <c r="AA407" s="445" t="str">
        <f t="shared" si="139"/>
        <v/>
      </c>
      <c r="AB407" s="445" t="str">
        <f t="shared" si="139"/>
        <v/>
      </c>
      <c r="AC407" s="445" t="str">
        <f t="shared" si="139"/>
        <v/>
      </c>
      <c r="AD407" s="445" t="str">
        <f t="shared" si="139"/>
        <v/>
      </c>
      <c r="AE407" s="445" t="str">
        <f t="shared" si="139"/>
        <v/>
      </c>
      <c r="AF407" s="445" t="str">
        <f t="shared" si="139"/>
        <v/>
      </c>
      <c r="AG407" s="455" t="str">
        <f t="shared" si="139"/>
        <v/>
      </c>
      <c r="AH407" s="445" t="str">
        <f t="shared" si="139"/>
        <v/>
      </c>
      <c r="AI407" s="445" t="str">
        <f t="shared" si="139"/>
        <v/>
      </c>
      <c r="AJ407" s="445" t="str">
        <f t="shared" si="139"/>
        <v/>
      </c>
      <c r="AK407" s="445" t="str">
        <f t="shared" si="139"/>
        <v/>
      </c>
      <c r="AL407" s="445" t="str">
        <f t="shared" si="139"/>
        <v/>
      </c>
      <c r="AM407" s="445" t="str">
        <f t="shared" si="139"/>
        <v/>
      </c>
      <c r="AN407" s="445" t="str">
        <f t="shared" si="139"/>
        <v/>
      </c>
      <c r="AO407" s="445" t="str">
        <f t="shared" si="139"/>
        <v/>
      </c>
      <c r="AP407" s="445" t="str">
        <f t="shared" si="139"/>
        <v/>
      </c>
      <c r="AQ407" s="445" t="str">
        <f t="shared" si="139"/>
        <v/>
      </c>
      <c r="AR407" s="445" t="str">
        <f t="shared" si="139"/>
        <v/>
      </c>
      <c r="AS407" s="445" t="str">
        <f t="shared" si="139"/>
        <v/>
      </c>
      <c r="AT407" s="445" t="str">
        <f t="shared" si="139"/>
        <v/>
      </c>
      <c r="AU407" s="445" t="str">
        <f t="shared" si="139"/>
        <v/>
      </c>
      <c r="BE407" s="435"/>
      <c r="BK407" s="50"/>
      <c r="BM407" s="118"/>
      <c r="EE407" s="435"/>
    </row>
    <row r="408" spans="1:135" hidden="1">
      <c r="A408" s="455" t="str">
        <f t="shared" ref="A408:AU408" si="140">IF(A307="","","，")</f>
        <v/>
      </c>
      <c r="B408" s="455" t="str">
        <f t="shared" si="140"/>
        <v/>
      </c>
      <c r="C408" s="444" t="str">
        <f t="shared" si="140"/>
        <v/>
      </c>
      <c r="D408" s="455" t="str">
        <f t="shared" si="140"/>
        <v/>
      </c>
      <c r="E408" s="455" t="str">
        <f t="shared" si="140"/>
        <v/>
      </c>
      <c r="F408" s="455" t="str">
        <f t="shared" si="140"/>
        <v/>
      </c>
      <c r="G408" s="455" t="str">
        <f t="shared" si="140"/>
        <v/>
      </c>
      <c r="H408" s="455" t="str">
        <f t="shared" si="140"/>
        <v/>
      </c>
      <c r="I408" s="455" t="str">
        <f t="shared" si="140"/>
        <v/>
      </c>
      <c r="J408" s="455" t="str">
        <f t="shared" si="140"/>
        <v/>
      </c>
      <c r="K408" s="455" t="str">
        <f t="shared" si="140"/>
        <v/>
      </c>
      <c r="L408" s="455" t="str">
        <f t="shared" si="140"/>
        <v/>
      </c>
      <c r="M408" s="455" t="str">
        <f t="shared" si="140"/>
        <v/>
      </c>
      <c r="N408" s="445" t="str">
        <f t="shared" si="140"/>
        <v/>
      </c>
      <c r="O408" s="445" t="str">
        <f t="shared" si="140"/>
        <v/>
      </c>
      <c r="P408" s="445" t="str">
        <f t="shared" si="140"/>
        <v/>
      </c>
      <c r="Q408" s="445" t="str">
        <f t="shared" si="140"/>
        <v/>
      </c>
      <c r="R408" s="445" t="str">
        <f t="shared" si="140"/>
        <v/>
      </c>
      <c r="S408" s="445" t="str">
        <f t="shared" si="140"/>
        <v/>
      </c>
      <c r="T408" s="445" t="str">
        <f t="shared" si="140"/>
        <v/>
      </c>
      <c r="U408" s="453" t="str">
        <f t="shared" si="140"/>
        <v/>
      </c>
      <c r="V408" s="445" t="str">
        <f t="shared" si="140"/>
        <v/>
      </c>
      <c r="W408" s="445" t="str">
        <f t="shared" si="140"/>
        <v/>
      </c>
      <c r="X408" s="445" t="str">
        <f t="shared" si="140"/>
        <v/>
      </c>
      <c r="Y408" s="445" t="str">
        <f t="shared" si="140"/>
        <v/>
      </c>
      <c r="Z408" s="445" t="str">
        <f t="shared" si="140"/>
        <v/>
      </c>
      <c r="AA408" s="445" t="str">
        <f t="shared" si="140"/>
        <v/>
      </c>
      <c r="AB408" s="445" t="str">
        <f t="shared" si="140"/>
        <v/>
      </c>
      <c r="AC408" s="445" t="str">
        <f t="shared" si="140"/>
        <v/>
      </c>
      <c r="AD408" s="445" t="str">
        <f t="shared" si="140"/>
        <v/>
      </c>
      <c r="AE408" s="445" t="str">
        <f t="shared" si="140"/>
        <v/>
      </c>
      <c r="AF408" s="445" t="str">
        <f t="shared" si="140"/>
        <v/>
      </c>
      <c r="AG408" s="455" t="str">
        <f t="shared" si="140"/>
        <v/>
      </c>
      <c r="AH408" s="445" t="str">
        <f t="shared" si="140"/>
        <v/>
      </c>
      <c r="AI408" s="445" t="str">
        <f t="shared" si="140"/>
        <v/>
      </c>
      <c r="AJ408" s="445" t="str">
        <f t="shared" si="140"/>
        <v/>
      </c>
      <c r="AK408" s="445" t="str">
        <f t="shared" si="140"/>
        <v/>
      </c>
      <c r="AL408" s="445" t="str">
        <f t="shared" si="140"/>
        <v/>
      </c>
      <c r="AM408" s="445" t="str">
        <f t="shared" si="140"/>
        <v/>
      </c>
      <c r="AN408" s="445" t="str">
        <f t="shared" si="140"/>
        <v/>
      </c>
      <c r="AO408" s="445" t="str">
        <f t="shared" si="140"/>
        <v/>
      </c>
      <c r="AP408" s="445" t="str">
        <f t="shared" si="140"/>
        <v/>
      </c>
      <c r="AQ408" s="445" t="str">
        <f t="shared" si="140"/>
        <v/>
      </c>
      <c r="AR408" s="445" t="str">
        <f t="shared" si="140"/>
        <v/>
      </c>
      <c r="AS408" s="445" t="str">
        <f t="shared" si="140"/>
        <v/>
      </c>
      <c r="AT408" s="445" t="str">
        <f t="shared" si="140"/>
        <v/>
      </c>
      <c r="AU408" s="445" t="str">
        <f t="shared" si="140"/>
        <v/>
      </c>
      <c r="BE408" s="435"/>
      <c r="BK408" s="50"/>
      <c r="BM408" s="118"/>
      <c r="EE408" s="435"/>
    </row>
    <row r="409" spans="1:135" hidden="1">
      <c r="A409" s="455" t="str">
        <f t="shared" ref="A409:AU409" si="141">IF(A308="","","，")</f>
        <v/>
      </c>
      <c r="B409" s="455" t="str">
        <f t="shared" si="141"/>
        <v/>
      </c>
      <c r="C409" s="444" t="str">
        <f t="shared" si="141"/>
        <v/>
      </c>
      <c r="D409" s="455" t="str">
        <f t="shared" si="141"/>
        <v/>
      </c>
      <c r="E409" s="455" t="str">
        <f t="shared" si="141"/>
        <v/>
      </c>
      <c r="F409" s="455" t="str">
        <f t="shared" si="141"/>
        <v/>
      </c>
      <c r="G409" s="455" t="str">
        <f t="shared" si="141"/>
        <v/>
      </c>
      <c r="H409" s="455" t="str">
        <f t="shared" si="141"/>
        <v/>
      </c>
      <c r="I409" s="455" t="str">
        <f t="shared" si="141"/>
        <v/>
      </c>
      <c r="J409" s="455" t="str">
        <f t="shared" si="141"/>
        <v/>
      </c>
      <c r="K409" s="455" t="str">
        <f t="shared" si="141"/>
        <v/>
      </c>
      <c r="L409" s="455" t="str">
        <f t="shared" si="141"/>
        <v/>
      </c>
      <c r="M409" s="455" t="str">
        <f t="shared" si="141"/>
        <v/>
      </c>
      <c r="N409" s="445" t="str">
        <f t="shared" si="141"/>
        <v/>
      </c>
      <c r="O409" s="445" t="str">
        <f t="shared" si="141"/>
        <v/>
      </c>
      <c r="P409" s="445" t="str">
        <f t="shared" si="141"/>
        <v/>
      </c>
      <c r="Q409" s="445" t="str">
        <f t="shared" si="141"/>
        <v/>
      </c>
      <c r="R409" s="445" t="str">
        <f t="shared" si="141"/>
        <v/>
      </c>
      <c r="S409" s="445" t="str">
        <f t="shared" si="141"/>
        <v/>
      </c>
      <c r="T409" s="445" t="str">
        <f t="shared" si="141"/>
        <v/>
      </c>
      <c r="U409" s="453" t="str">
        <f t="shared" si="141"/>
        <v/>
      </c>
      <c r="V409" s="445" t="str">
        <f t="shared" si="141"/>
        <v/>
      </c>
      <c r="W409" s="445" t="str">
        <f t="shared" si="141"/>
        <v/>
      </c>
      <c r="X409" s="445" t="str">
        <f t="shared" si="141"/>
        <v/>
      </c>
      <c r="Y409" s="445" t="str">
        <f t="shared" si="141"/>
        <v/>
      </c>
      <c r="Z409" s="445" t="str">
        <f t="shared" si="141"/>
        <v/>
      </c>
      <c r="AA409" s="445" t="str">
        <f t="shared" si="141"/>
        <v/>
      </c>
      <c r="AB409" s="445" t="str">
        <f t="shared" si="141"/>
        <v/>
      </c>
      <c r="AC409" s="445" t="str">
        <f t="shared" si="141"/>
        <v/>
      </c>
      <c r="AD409" s="445" t="str">
        <f t="shared" si="141"/>
        <v/>
      </c>
      <c r="AE409" s="445" t="str">
        <f t="shared" si="141"/>
        <v/>
      </c>
      <c r="AF409" s="445" t="str">
        <f t="shared" si="141"/>
        <v/>
      </c>
      <c r="AG409" s="455" t="str">
        <f t="shared" si="141"/>
        <v/>
      </c>
      <c r="AH409" s="445" t="str">
        <f t="shared" si="141"/>
        <v/>
      </c>
      <c r="AI409" s="445" t="str">
        <f t="shared" si="141"/>
        <v/>
      </c>
      <c r="AJ409" s="445" t="str">
        <f t="shared" si="141"/>
        <v/>
      </c>
      <c r="AK409" s="445" t="str">
        <f t="shared" si="141"/>
        <v/>
      </c>
      <c r="AL409" s="445" t="str">
        <f t="shared" si="141"/>
        <v/>
      </c>
      <c r="AM409" s="445" t="str">
        <f t="shared" si="141"/>
        <v/>
      </c>
      <c r="AN409" s="445" t="str">
        <f t="shared" si="141"/>
        <v/>
      </c>
      <c r="AO409" s="445" t="str">
        <f t="shared" si="141"/>
        <v/>
      </c>
      <c r="AP409" s="445" t="str">
        <f t="shared" si="141"/>
        <v/>
      </c>
      <c r="AQ409" s="445" t="str">
        <f t="shared" si="141"/>
        <v/>
      </c>
      <c r="AR409" s="445" t="str">
        <f t="shared" si="141"/>
        <v/>
      </c>
      <c r="AS409" s="445" t="str">
        <f t="shared" si="141"/>
        <v/>
      </c>
      <c r="AT409" s="445" t="str">
        <f t="shared" si="141"/>
        <v/>
      </c>
      <c r="AU409" s="445" t="str">
        <f t="shared" si="141"/>
        <v/>
      </c>
      <c r="BE409" s="435"/>
      <c r="BK409" s="50"/>
      <c r="BM409" s="118"/>
      <c r="EE409" s="435"/>
    </row>
    <row r="410" spans="1:135" hidden="1">
      <c r="A410" s="455" t="str">
        <f t="shared" ref="A410:AU410" si="142">IF(A309="","","，")</f>
        <v/>
      </c>
      <c r="B410" s="455" t="str">
        <f t="shared" si="142"/>
        <v/>
      </c>
      <c r="C410" s="444" t="str">
        <f t="shared" si="142"/>
        <v/>
      </c>
      <c r="D410" s="455" t="str">
        <f t="shared" si="142"/>
        <v/>
      </c>
      <c r="E410" s="455" t="str">
        <f t="shared" si="142"/>
        <v/>
      </c>
      <c r="F410" s="455" t="str">
        <f t="shared" si="142"/>
        <v/>
      </c>
      <c r="G410" s="455" t="str">
        <f t="shared" si="142"/>
        <v/>
      </c>
      <c r="H410" s="455" t="str">
        <f t="shared" si="142"/>
        <v/>
      </c>
      <c r="I410" s="455" t="str">
        <f t="shared" si="142"/>
        <v/>
      </c>
      <c r="J410" s="455" t="str">
        <f t="shared" si="142"/>
        <v/>
      </c>
      <c r="K410" s="455" t="str">
        <f t="shared" si="142"/>
        <v/>
      </c>
      <c r="L410" s="455" t="str">
        <f t="shared" si="142"/>
        <v/>
      </c>
      <c r="M410" s="455" t="str">
        <f t="shared" si="142"/>
        <v/>
      </c>
      <c r="N410" s="445" t="str">
        <f t="shared" si="142"/>
        <v/>
      </c>
      <c r="O410" s="445" t="str">
        <f t="shared" si="142"/>
        <v/>
      </c>
      <c r="P410" s="445" t="str">
        <f t="shared" si="142"/>
        <v/>
      </c>
      <c r="Q410" s="445" t="str">
        <f t="shared" si="142"/>
        <v/>
      </c>
      <c r="R410" s="445" t="str">
        <f t="shared" si="142"/>
        <v/>
      </c>
      <c r="S410" s="445" t="str">
        <f t="shared" si="142"/>
        <v/>
      </c>
      <c r="T410" s="445" t="str">
        <f t="shared" si="142"/>
        <v/>
      </c>
      <c r="U410" s="453" t="str">
        <f t="shared" si="142"/>
        <v/>
      </c>
      <c r="V410" s="445" t="str">
        <f t="shared" si="142"/>
        <v/>
      </c>
      <c r="W410" s="445" t="str">
        <f t="shared" si="142"/>
        <v/>
      </c>
      <c r="X410" s="445" t="str">
        <f t="shared" si="142"/>
        <v/>
      </c>
      <c r="Y410" s="445" t="str">
        <f t="shared" si="142"/>
        <v/>
      </c>
      <c r="Z410" s="445" t="str">
        <f t="shared" si="142"/>
        <v/>
      </c>
      <c r="AA410" s="445" t="str">
        <f t="shared" si="142"/>
        <v/>
      </c>
      <c r="AB410" s="445" t="str">
        <f t="shared" si="142"/>
        <v/>
      </c>
      <c r="AC410" s="445" t="str">
        <f t="shared" si="142"/>
        <v/>
      </c>
      <c r="AD410" s="445" t="str">
        <f t="shared" si="142"/>
        <v/>
      </c>
      <c r="AE410" s="445" t="str">
        <f t="shared" si="142"/>
        <v/>
      </c>
      <c r="AF410" s="445" t="str">
        <f t="shared" si="142"/>
        <v/>
      </c>
      <c r="AG410" s="455" t="str">
        <f t="shared" si="142"/>
        <v/>
      </c>
      <c r="AH410" s="445" t="str">
        <f t="shared" si="142"/>
        <v/>
      </c>
      <c r="AI410" s="445" t="str">
        <f t="shared" si="142"/>
        <v/>
      </c>
      <c r="AJ410" s="445" t="str">
        <f t="shared" si="142"/>
        <v/>
      </c>
      <c r="AK410" s="445" t="str">
        <f t="shared" si="142"/>
        <v/>
      </c>
      <c r="AL410" s="445" t="str">
        <f t="shared" si="142"/>
        <v/>
      </c>
      <c r="AM410" s="445" t="str">
        <f t="shared" si="142"/>
        <v/>
      </c>
      <c r="AN410" s="445" t="str">
        <f t="shared" si="142"/>
        <v/>
      </c>
      <c r="AO410" s="445" t="str">
        <f t="shared" si="142"/>
        <v/>
      </c>
      <c r="AP410" s="445" t="str">
        <f t="shared" si="142"/>
        <v/>
      </c>
      <c r="AQ410" s="445" t="str">
        <f t="shared" si="142"/>
        <v/>
      </c>
      <c r="AR410" s="445" t="str">
        <f t="shared" si="142"/>
        <v/>
      </c>
      <c r="AS410" s="445" t="str">
        <f t="shared" si="142"/>
        <v/>
      </c>
      <c r="AT410" s="445" t="str">
        <f t="shared" si="142"/>
        <v/>
      </c>
      <c r="AU410" s="445" t="str">
        <f t="shared" si="142"/>
        <v/>
      </c>
      <c r="BE410" s="435"/>
      <c r="BK410" s="50"/>
      <c r="BM410" s="118"/>
      <c r="EE410" s="435"/>
    </row>
    <row r="411" spans="1:135" hidden="1">
      <c r="A411" s="455" t="str">
        <f t="shared" ref="A411:AU411" si="143">IF(A310="","","，")</f>
        <v/>
      </c>
      <c r="B411" s="455" t="str">
        <f t="shared" si="143"/>
        <v/>
      </c>
      <c r="C411" s="444" t="str">
        <f t="shared" si="143"/>
        <v/>
      </c>
      <c r="D411" s="455" t="str">
        <f t="shared" si="143"/>
        <v/>
      </c>
      <c r="E411" s="455" t="str">
        <f t="shared" si="143"/>
        <v/>
      </c>
      <c r="F411" s="455" t="str">
        <f t="shared" si="143"/>
        <v/>
      </c>
      <c r="G411" s="455" t="str">
        <f t="shared" si="143"/>
        <v/>
      </c>
      <c r="H411" s="455" t="str">
        <f t="shared" si="143"/>
        <v/>
      </c>
      <c r="I411" s="455" t="str">
        <f t="shared" si="143"/>
        <v/>
      </c>
      <c r="J411" s="455" t="str">
        <f t="shared" si="143"/>
        <v/>
      </c>
      <c r="K411" s="455" t="str">
        <f t="shared" si="143"/>
        <v/>
      </c>
      <c r="L411" s="455" t="str">
        <f t="shared" si="143"/>
        <v/>
      </c>
      <c r="M411" s="455" t="str">
        <f t="shared" si="143"/>
        <v/>
      </c>
      <c r="N411" s="445" t="str">
        <f t="shared" si="143"/>
        <v/>
      </c>
      <c r="O411" s="445" t="str">
        <f t="shared" si="143"/>
        <v/>
      </c>
      <c r="P411" s="445" t="str">
        <f t="shared" si="143"/>
        <v/>
      </c>
      <c r="Q411" s="445" t="str">
        <f t="shared" si="143"/>
        <v/>
      </c>
      <c r="R411" s="445" t="str">
        <f t="shared" si="143"/>
        <v/>
      </c>
      <c r="S411" s="445" t="str">
        <f t="shared" si="143"/>
        <v/>
      </c>
      <c r="T411" s="445" t="str">
        <f t="shared" si="143"/>
        <v/>
      </c>
      <c r="U411" s="453" t="str">
        <f t="shared" si="143"/>
        <v/>
      </c>
      <c r="V411" s="445" t="str">
        <f t="shared" si="143"/>
        <v/>
      </c>
      <c r="W411" s="445" t="str">
        <f t="shared" si="143"/>
        <v/>
      </c>
      <c r="X411" s="445" t="str">
        <f t="shared" si="143"/>
        <v/>
      </c>
      <c r="Y411" s="445" t="str">
        <f t="shared" si="143"/>
        <v/>
      </c>
      <c r="Z411" s="445" t="str">
        <f t="shared" si="143"/>
        <v/>
      </c>
      <c r="AA411" s="445" t="str">
        <f t="shared" si="143"/>
        <v/>
      </c>
      <c r="AB411" s="445" t="str">
        <f t="shared" si="143"/>
        <v/>
      </c>
      <c r="AC411" s="445" t="str">
        <f t="shared" si="143"/>
        <v/>
      </c>
      <c r="AD411" s="445" t="str">
        <f t="shared" si="143"/>
        <v/>
      </c>
      <c r="AE411" s="445" t="str">
        <f t="shared" si="143"/>
        <v/>
      </c>
      <c r="AF411" s="445" t="str">
        <f t="shared" si="143"/>
        <v/>
      </c>
      <c r="AG411" s="455" t="str">
        <f t="shared" si="143"/>
        <v/>
      </c>
      <c r="AH411" s="445" t="str">
        <f t="shared" si="143"/>
        <v/>
      </c>
      <c r="AI411" s="445" t="str">
        <f t="shared" si="143"/>
        <v/>
      </c>
      <c r="AJ411" s="445" t="str">
        <f t="shared" si="143"/>
        <v/>
      </c>
      <c r="AK411" s="445" t="str">
        <f t="shared" si="143"/>
        <v/>
      </c>
      <c r="AL411" s="445" t="str">
        <f t="shared" si="143"/>
        <v/>
      </c>
      <c r="AM411" s="445" t="str">
        <f t="shared" si="143"/>
        <v/>
      </c>
      <c r="AN411" s="445" t="str">
        <f t="shared" si="143"/>
        <v/>
      </c>
      <c r="AO411" s="445" t="str">
        <f t="shared" si="143"/>
        <v/>
      </c>
      <c r="AP411" s="445" t="str">
        <f t="shared" si="143"/>
        <v/>
      </c>
      <c r="AQ411" s="445" t="str">
        <f t="shared" si="143"/>
        <v/>
      </c>
      <c r="AR411" s="445" t="str">
        <f t="shared" si="143"/>
        <v/>
      </c>
      <c r="AS411" s="445" t="str">
        <f t="shared" si="143"/>
        <v/>
      </c>
      <c r="AT411" s="445" t="str">
        <f t="shared" si="143"/>
        <v/>
      </c>
      <c r="AU411" s="445" t="str">
        <f t="shared" si="143"/>
        <v/>
      </c>
      <c r="BE411" s="435"/>
      <c r="BK411" s="50"/>
      <c r="BM411" s="118"/>
      <c r="EE411" s="435"/>
    </row>
    <row r="412" spans="1:135" hidden="1">
      <c r="A412" s="455" t="str">
        <f t="shared" ref="A412:AU412" si="144">IF(A311="","","，")</f>
        <v/>
      </c>
      <c r="B412" s="455" t="str">
        <f t="shared" si="144"/>
        <v/>
      </c>
      <c r="C412" s="444" t="str">
        <f t="shared" si="144"/>
        <v/>
      </c>
      <c r="D412" s="455" t="str">
        <f t="shared" si="144"/>
        <v/>
      </c>
      <c r="E412" s="455" t="str">
        <f t="shared" si="144"/>
        <v/>
      </c>
      <c r="F412" s="455" t="str">
        <f t="shared" si="144"/>
        <v/>
      </c>
      <c r="G412" s="455" t="str">
        <f t="shared" si="144"/>
        <v/>
      </c>
      <c r="H412" s="455" t="str">
        <f t="shared" si="144"/>
        <v/>
      </c>
      <c r="I412" s="455" t="str">
        <f t="shared" si="144"/>
        <v/>
      </c>
      <c r="J412" s="455" t="str">
        <f t="shared" si="144"/>
        <v/>
      </c>
      <c r="K412" s="455" t="str">
        <f t="shared" si="144"/>
        <v/>
      </c>
      <c r="L412" s="455" t="str">
        <f t="shared" si="144"/>
        <v/>
      </c>
      <c r="M412" s="455" t="str">
        <f t="shared" si="144"/>
        <v/>
      </c>
      <c r="N412" s="445" t="str">
        <f t="shared" si="144"/>
        <v/>
      </c>
      <c r="O412" s="445" t="str">
        <f t="shared" si="144"/>
        <v/>
      </c>
      <c r="P412" s="445" t="str">
        <f t="shared" si="144"/>
        <v/>
      </c>
      <c r="Q412" s="445" t="str">
        <f t="shared" si="144"/>
        <v/>
      </c>
      <c r="R412" s="445" t="str">
        <f t="shared" si="144"/>
        <v/>
      </c>
      <c r="S412" s="445" t="str">
        <f t="shared" si="144"/>
        <v/>
      </c>
      <c r="T412" s="445" t="str">
        <f t="shared" si="144"/>
        <v/>
      </c>
      <c r="U412" s="453" t="str">
        <f t="shared" si="144"/>
        <v/>
      </c>
      <c r="V412" s="445" t="str">
        <f t="shared" si="144"/>
        <v/>
      </c>
      <c r="W412" s="445" t="str">
        <f t="shared" si="144"/>
        <v/>
      </c>
      <c r="X412" s="445" t="str">
        <f t="shared" si="144"/>
        <v/>
      </c>
      <c r="Y412" s="445" t="str">
        <f t="shared" si="144"/>
        <v/>
      </c>
      <c r="Z412" s="445" t="str">
        <f t="shared" si="144"/>
        <v/>
      </c>
      <c r="AA412" s="445" t="str">
        <f t="shared" si="144"/>
        <v/>
      </c>
      <c r="AB412" s="445" t="str">
        <f t="shared" si="144"/>
        <v/>
      </c>
      <c r="AC412" s="445" t="str">
        <f t="shared" si="144"/>
        <v/>
      </c>
      <c r="AD412" s="445" t="str">
        <f t="shared" si="144"/>
        <v/>
      </c>
      <c r="AE412" s="445" t="str">
        <f t="shared" si="144"/>
        <v/>
      </c>
      <c r="AF412" s="445" t="str">
        <f t="shared" si="144"/>
        <v/>
      </c>
      <c r="AG412" s="455" t="str">
        <f t="shared" si="144"/>
        <v/>
      </c>
      <c r="AH412" s="445" t="str">
        <f t="shared" si="144"/>
        <v/>
      </c>
      <c r="AI412" s="445" t="str">
        <f t="shared" si="144"/>
        <v/>
      </c>
      <c r="AJ412" s="445" t="str">
        <f t="shared" si="144"/>
        <v/>
      </c>
      <c r="AK412" s="445" t="str">
        <f t="shared" si="144"/>
        <v/>
      </c>
      <c r="AL412" s="445" t="str">
        <f t="shared" si="144"/>
        <v/>
      </c>
      <c r="AM412" s="445" t="str">
        <f t="shared" si="144"/>
        <v/>
      </c>
      <c r="AN412" s="445" t="str">
        <f t="shared" si="144"/>
        <v/>
      </c>
      <c r="AO412" s="445" t="str">
        <f t="shared" si="144"/>
        <v/>
      </c>
      <c r="AP412" s="445" t="str">
        <f t="shared" si="144"/>
        <v/>
      </c>
      <c r="AQ412" s="445" t="str">
        <f t="shared" si="144"/>
        <v/>
      </c>
      <c r="AR412" s="445" t="str">
        <f t="shared" si="144"/>
        <v/>
      </c>
      <c r="AS412" s="445" t="str">
        <f t="shared" si="144"/>
        <v/>
      </c>
      <c r="AT412" s="445" t="str">
        <f t="shared" si="144"/>
        <v/>
      </c>
      <c r="AU412" s="445" t="str">
        <f t="shared" si="144"/>
        <v/>
      </c>
      <c r="BE412" s="435"/>
      <c r="BK412" s="50"/>
      <c r="BM412" s="118"/>
      <c r="EE412" s="435"/>
    </row>
    <row r="413" spans="1:135" hidden="1">
      <c r="A413" s="455" t="str">
        <f t="shared" ref="A413:AU413" si="145">IF(A312="","","，")</f>
        <v/>
      </c>
      <c r="B413" s="455" t="str">
        <f t="shared" si="145"/>
        <v/>
      </c>
      <c r="C413" s="444" t="str">
        <f t="shared" si="145"/>
        <v/>
      </c>
      <c r="D413" s="455" t="str">
        <f t="shared" si="145"/>
        <v/>
      </c>
      <c r="E413" s="455" t="str">
        <f t="shared" si="145"/>
        <v/>
      </c>
      <c r="F413" s="455" t="str">
        <f t="shared" si="145"/>
        <v/>
      </c>
      <c r="G413" s="455" t="str">
        <f t="shared" si="145"/>
        <v/>
      </c>
      <c r="H413" s="455" t="str">
        <f t="shared" si="145"/>
        <v/>
      </c>
      <c r="I413" s="455" t="str">
        <f t="shared" si="145"/>
        <v/>
      </c>
      <c r="J413" s="455" t="str">
        <f t="shared" si="145"/>
        <v/>
      </c>
      <c r="K413" s="455" t="str">
        <f t="shared" si="145"/>
        <v/>
      </c>
      <c r="L413" s="455" t="str">
        <f t="shared" si="145"/>
        <v/>
      </c>
      <c r="M413" s="455" t="str">
        <f t="shared" si="145"/>
        <v/>
      </c>
      <c r="N413" s="445" t="str">
        <f t="shared" si="145"/>
        <v/>
      </c>
      <c r="O413" s="445" t="str">
        <f t="shared" si="145"/>
        <v/>
      </c>
      <c r="P413" s="445" t="str">
        <f t="shared" si="145"/>
        <v/>
      </c>
      <c r="Q413" s="445" t="str">
        <f t="shared" si="145"/>
        <v/>
      </c>
      <c r="R413" s="445" t="str">
        <f t="shared" si="145"/>
        <v/>
      </c>
      <c r="S413" s="445" t="str">
        <f t="shared" si="145"/>
        <v/>
      </c>
      <c r="T413" s="445" t="str">
        <f t="shared" si="145"/>
        <v/>
      </c>
      <c r="U413" s="453" t="str">
        <f t="shared" si="145"/>
        <v/>
      </c>
      <c r="V413" s="445" t="str">
        <f t="shared" si="145"/>
        <v/>
      </c>
      <c r="W413" s="445" t="str">
        <f t="shared" si="145"/>
        <v/>
      </c>
      <c r="X413" s="445" t="str">
        <f t="shared" si="145"/>
        <v/>
      </c>
      <c r="Y413" s="445" t="str">
        <f t="shared" si="145"/>
        <v/>
      </c>
      <c r="Z413" s="445" t="str">
        <f t="shared" si="145"/>
        <v/>
      </c>
      <c r="AA413" s="445" t="str">
        <f t="shared" si="145"/>
        <v/>
      </c>
      <c r="AB413" s="445" t="str">
        <f t="shared" si="145"/>
        <v/>
      </c>
      <c r="AC413" s="445" t="str">
        <f t="shared" si="145"/>
        <v/>
      </c>
      <c r="AD413" s="445" t="str">
        <f t="shared" si="145"/>
        <v/>
      </c>
      <c r="AE413" s="445" t="str">
        <f t="shared" si="145"/>
        <v/>
      </c>
      <c r="AF413" s="445" t="str">
        <f t="shared" si="145"/>
        <v/>
      </c>
      <c r="AG413" s="455" t="str">
        <f t="shared" si="145"/>
        <v/>
      </c>
      <c r="AH413" s="445" t="str">
        <f t="shared" si="145"/>
        <v/>
      </c>
      <c r="AI413" s="445" t="str">
        <f t="shared" si="145"/>
        <v/>
      </c>
      <c r="AJ413" s="445" t="str">
        <f t="shared" si="145"/>
        <v/>
      </c>
      <c r="AK413" s="445" t="str">
        <f t="shared" si="145"/>
        <v/>
      </c>
      <c r="AL413" s="445" t="str">
        <f t="shared" si="145"/>
        <v/>
      </c>
      <c r="AM413" s="445" t="str">
        <f t="shared" si="145"/>
        <v/>
      </c>
      <c r="AN413" s="445" t="str">
        <f t="shared" si="145"/>
        <v/>
      </c>
      <c r="AO413" s="445" t="str">
        <f t="shared" si="145"/>
        <v/>
      </c>
      <c r="AP413" s="445" t="str">
        <f t="shared" si="145"/>
        <v/>
      </c>
      <c r="AQ413" s="445" t="str">
        <f t="shared" si="145"/>
        <v/>
      </c>
      <c r="AR413" s="445" t="str">
        <f t="shared" si="145"/>
        <v/>
      </c>
      <c r="AS413" s="445" t="str">
        <f t="shared" si="145"/>
        <v/>
      </c>
      <c r="AT413" s="445" t="str">
        <f t="shared" si="145"/>
        <v/>
      </c>
      <c r="AU413" s="445" t="str">
        <f t="shared" si="145"/>
        <v/>
      </c>
      <c r="BE413" s="435"/>
      <c r="BK413" s="50"/>
      <c r="BM413" s="118"/>
      <c r="EE413" s="435"/>
    </row>
    <row r="414" spans="1:135" hidden="1">
      <c r="A414" s="455" t="str">
        <f t="shared" ref="A414:AU414" si="146">IF(A313="","","，")</f>
        <v/>
      </c>
      <c r="B414" s="455" t="str">
        <f t="shared" si="146"/>
        <v/>
      </c>
      <c r="C414" s="444" t="str">
        <f t="shared" si="146"/>
        <v/>
      </c>
      <c r="D414" s="455" t="str">
        <f t="shared" si="146"/>
        <v/>
      </c>
      <c r="E414" s="455" t="str">
        <f t="shared" si="146"/>
        <v/>
      </c>
      <c r="F414" s="455" t="str">
        <f t="shared" si="146"/>
        <v/>
      </c>
      <c r="G414" s="455" t="str">
        <f t="shared" si="146"/>
        <v/>
      </c>
      <c r="H414" s="455" t="str">
        <f t="shared" si="146"/>
        <v/>
      </c>
      <c r="I414" s="455" t="str">
        <f t="shared" si="146"/>
        <v/>
      </c>
      <c r="J414" s="455" t="str">
        <f t="shared" si="146"/>
        <v/>
      </c>
      <c r="K414" s="455" t="str">
        <f t="shared" si="146"/>
        <v/>
      </c>
      <c r="L414" s="455" t="str">
        <f t="shared" si="146"/>
        <v/>
      </c>
      <c r="M414" s="455" t="str">
        <f t="shared" si="146"/>
        <v/>
      </c>
      <c r="N414" s="445" t="str">
        <f t="shared" si="146"/>
        <v/>
      </c>
      <c r="O414" s="445" t="str">
        <f t="shared" si="146"/>
        <v/>
      </c>
      <c r="P414" s="445" t="str">
        <f t="shared" si="146"/>
        <v/>
      </c>
      <c r="Q414" s="445" t="str">
        <f t="shared" si="146"/>
        <v/>
      </c>
      <c r="R414" s="445" t="str">
        <f t="shared" si="146"/>
        <v/>
      </c>
      <c r="S414" s="445" t="str">
        <f t="shared" si="146"/>
        <v/>
      </c>
      <c r="T414" s="445" t="str">
        <f t="shared" si="146"/>
        <v/>
      </c>
      <c r="U414" s="453" t="str">
        <f t="shared" si="146"/>
        <v/>
      </c>
      <c r="V414" s="445" t="str">
        <f t="shared" si="146"/>
        <v/>
      </c>
      <c r="W414" s="445" t="str">
        <f t="shared" si="146"/>
        <v/>
      </c>
      <c r="X414" s="445" t="str">
        <f t="shared" si="146"/>
        <v/>
      </c>
      <c r="Y414" s="445" t="str">
        <f t="shared" si="146"/>
        <v/>
      </c>
      <c r="Z414" s="445" t="str">
        <f t="shared" si="146"/>
        <v/>
      </c>
      <c r="AA414" s="445" t="str">
        <f t="shared" si="146"/>
        <v/>
      </c>
      <c r="AB414" s="445" t="str">
        <f t="shared" si="146"/>
        <v/>
      </c>
      <c r="AC414" s="445" t="str">
        <f t="shared" si="146"/>
        <v/>
      </c>
      <c r="AD414" s="445" t="str">
        <f t="shared" si="146"/>
        <v/>
      </c>
      <c r="AE414" s="445" t="str">
        <f t="shared" si="146"/>
        <v/>
      </c>
      <c r="AF414" s="445" t="str">
        <f t="shared" si="146"/>
        <v/>
      </c>
      <c r="AG414" s="455" t="str">
        <f t="shared" si="146"/>
        <v/>
      </c>
      <c r="AH414" s="445" t="str">
        <f t="shared" si="146"/>
        <v/>
      </c>
      <c r="AI414" s="445" t="str">
        <f t="shared" si="146"/>
        <v/>
      </c>
      <c r="AJ414" s="445" t="str">
        <f t="shared" si="146"/>
        <v/>
      </c>
      <c r="AK414" s="445" t="str">
        <f t="shared" si="146"/>
        <v/>
      </c>
      <c r="AL414" s="445" t="str">
        <f t="shared" si="146"/>
        <v/>
      </c>
      <c r="AM414" s="445" t="str">
        <f t="shared" si="146"/>
        <v/>
      </c>
      <c r="AN414" s="445" t="str">
        <f t="shared" si="146"/>
        <v/>
      </c>
      <c r="AO414" s="445" t="str">
        <f t="shared" si="146"/>
        <v/>
      </c>
      <c r="AP414" s="445" t="str">
        <f t="shared" si="146"/>
        <v/>
      </c>
      <c r="AQ414" s="445" t="str">
        <f t="shared" si="146"/>
        <v/>
      </c>
      <c r="AR414" s="445" t="str">
        <f t="shared" si="146"/>
        <v/>
      </c>
      <c r="AS414" s="445" t="str">
        <f t="shared" si="146"/>
        <v/>
      </c>
      <c r="AT414" s="445" t="str">
        <f t="shared" si="146"/>
        <v/>
      </c>
      <c r="AU414" s="445" t="str">
        <f t="shared" si="146"/>
        <v/>
      </c>
      <c r="BE414" s="435"/>
      <c r="BK414" s="50"/>
      <c r="BM414" s="118"/>
      <c r="EE414" s="435"/>
    </row>
    <row r="415" spans="1:135" hidden="1">
      <c r="A415" s="455" t="str">
        <f t="shared" ref="A415:AU415" si="147">IF(A314="","","，")</f>
        <v/>
      </c>
      <c r="B415" s="455" t="str">
        <f t="shared" si="147"/>
        <v/>
      </c>
      <c r="C415" s="444" t="str">
        <f t="shared" si="147"/>
        <v/>
      </c>
      <c r="D415" s="455" t="str">
        <f t="shared" si="147"/>
        <v/>
      </c>
      <c r="E415" s="455" t="str">
        <f t="shared" si="147"/>
        <v/>
      </c>
      <c r="F415" s="455" t="str">
        <f t="shared" si="147"/>
        <v/>
      </c>
      <c r="G415" s="455" t="str">
        <f t="shared" si="147"/>
        <v/>
      </c>
      <c r="H415" s="455" t="str">
        <f t="shared" si="147"/>
        <v/>
      </c>
      <c r="I415" s="455" t="str">
        <f t="shared" si="147"/>
        <v/>
      </c>
      <c r="J415" s="455" t="str">
        <f t="shared" si="147"/>
        <v/>
      </c>
      <c r="K415" s="455" t="str">
        <f t="shared" si="147"/>
        <v/>
      </c>
      <c r="L415" s="455" t="str">
        <f t="shared" si="147"/>
        <v/>
      </c>
      <c r="M415" s="455" t="str">
        <f t="shared" si="147"/>
        <v/>
      </c>
      <c r="N415" s="445" t="str">
        <f t="shared" si="147"/>
        <v/>
      </c>
      <c r="O415" s="445" t="str">
        <f t="shared" si="147"/>
        <v/>
      </c>
      <c r="P415" s="445" t="str">
        <f t="shared" si="147"/>
        <v/>
      </c>
      <c r="Q415" s="445" t="str">
        <f t="shared" si="147"/>
        <v/>
      </c>
      <c r="R415" s="445" t="str">
        <f t="shared" si="147"/>
        <v/>
      </c>
      <c r="S415" s="445" t="str">
        <f t="shared" si="147"/>
        <v/>
      </c>
      <c r="T415" s="445" t="str">
        <f t="shared" si="147"/>
        <v/>
      </c>
      <c r="U415" s="453" t="str">
        <f t="shared" si="147"/>
        <v/>
      </c>
      <c r="V415" s="445" t="str">
        <f t="shared" si="147"/>
        <v/>
      </c>
      <c r="W415" s="445" t="str">
        <f t="shared" si="147"/>
        <v/>
      </c>
      <c r="X415" s="445" t="str">
        <f t="shared" si="147"/>
        <v/>
      </c>
      <c r="Y415" s="445" t="str">
        <f t="shared" si="147"/>
        <v/>
      </c>
      <c r="Z415" s="445" t="str">
        <f t="shared" si="147"/>
        <v/>
      </c>
      <c r="AA415" s="445" t="str">
        <f t="shared" si="147"/>
        <v/>
      </c>
      <c r="AB415" s="445" t="str">
        <f t="shared" si="147"/>
        <v/>
      </c>
      <c r="AC415" s="445" t="str">
        <f t="shared" si="147"/>
        <v/>
      </c>
      <c r="AD415" s="445" t="str">
        <f t="shared" si="147"/>
        <v/>
      </c>
      <c r="AE415" s="445" t="str">
        <f t="shared" si="147"/>
        <v/>
      </c>
      <c r="AF415" s="445" t="str">
        <f t="shared" si="147"/>
        <v/>
      </c>
      <c r="AG415" s="455" t="str">
        <f t="shared" si="147"/>
        <v/>
      </c>
      <c r="AH415" s="445" t="str">
        <f t="shared" si="147"/>
        <v/>
      </c>
      <c r="AI415" s="445" t="str">
        <f t="shared" si="147"/>
        <v/>
      </c>
      <c r="AJ415" s="445" t="str">
        <f t="shared" si="147"/>
        <v/>
      </c>
      <c r="AK415" s="445" t="str">
        <f t="shared" si="147"/>
        <v/>
      </c>
      <c r="AL415" s="445" t="str">
        <f t="shared" si="147"/>
        <v/>
      </c>
      <c r="AM415" s="445" t="str">
        <f t="shared" si="147"/>
        <v/>
      </c>
      <c r="AN415" s="445" t="str">
        <f t="shared" si="147"/>
        <v/>
      </c>
      <c r="AO415" s="445" t="str">
        <f t="shared" si="147"/>
        <v/>
      </c>
      <c r="AP415" s="445" t="str">
        <f t="shared" si="147"/>
        <v/>
      </c>
      <c r="AQ415" s="445" t="str">
        <f t="shared" si="147"/>
        <v/>
      </c>
      <c r="AR415" s="445" t="str">
        <f t="shared" si="147"/>
        <v/>
      </c>
      <c r="AS415" s="445" t="str">
        <f t="shared" si="147"/>
        <v/>
      </c>
      <c r="AT415" s="445" t="str">
        <f t="shared" si="147"/>
        <v/>
      </c>
      <c r="AU415" s="445" t="str">
        <f t="shared" si="147"/>
        <v/>
      </c>
      <c r="BE415" s="435"/>
      <c r="BK415" s="50"/>
      <c r="BM415" s="118"/>
      <c r="EE415" s="435"/>
    </row>
    <row r="416" spans="1:135" hidden="1">
      <c r="A416" s="455" t="str">
        <f t="shared" ref="A416:AU416" si="148">IF(A315="","","，")</f>
        <v/>
      </c>
      <c r="B416" s="455" t="str">
        <f t="shared" si="148"/>
        <v/>
      </c>
      <c r="C416" s="444" t="str">
        <f t="shared" si="148"/>
        <v/>
      </c>
      <c r="D416" s="455" t="str">
        <f t="shared" si="148"/>
        <v/>
      </c>
      <c r="E416" s="455" t="str">
        <f t="shared" si="148"/>
        <v/>
      </c>
      <c r="F416" s="455" t="str">
        <f t="shared" si="148"/>
        <v/>
      </c>
      <c r="G416" s="455" t="str">
        <f t="shared" si="148"/>
        <v/>
      </c>
      <c r="H416" s="455" t="str">
        <f t="shared" si="148"/>
        <v/>
      </c>
      <c r="I416" s="455" t="str">
        <f t="shared" si="148"/>
        <v/>
      </c>
      <c r="J416" s="455" t="str">
        <f t="shared" si="148"/>
        <v/>
      </c>
      <c r="K416" s="455" t="str">
        <f t="shared" si="148"/>
        <v/>
      </c>
      <c r="L416" s="455" t="str">
        <f t="shared" si="148"/>
        <v/>
      </c>
      <c r="M416" s="455" t="str">
        <f t="shared" si="148"/>
        <v/>
      </c>
      <c r="N416" s="445" t="str">
        <f t="shared" si="148"/>
        <v/>
      </c>
      <c r="O416" s="445" t="str">
        <f t="shared" si="148"/>
        <v/>
      </c>
      <c r="P416" s="445" t="str">
        <f t="shared" si="148"/>
        <v/>
      </c>
      <c r="Q416" s="445" t="str">
        <f t="shared" si="148"/>
        <v/>
      </c>
      <c r="R416" s="445" t="str">
        <f t="shared" si="148"/>
        <v/>
      </c>
      <c r="S416" s="445" t="str">
        <f t="shared" si="148"/>
        <v/>
      </c>
      <c r="T416" s="445" t="str">
        <f t="shared" si="148"/>
        <v/>
      </c>
      <c r="U416" s="453" t="str">
        <f t="shared" si="148"/>
        <v/>
      </c>
      <c r="V416" s="445" t="str">
        <f t="shared" si="148"/>
        <v/>
      </c>
      <c r="W416" s="445" t="str">
        <f t="shared" si="148"/>
        <v/>
      </c>
      <c r="X416" s="445" t="str">
        <f t="shared" si="148"/>
        <v/>
      </c>
      <c r="Y416" s="445" t="str">
        <f t="shared" si="148"/>
        <v/>
      </c>
      <c r="Z416" s="445" t="str">
        <f t="shared" si="148"/>
        <v/>
      </c>
      <c r="AA416" s="445" t="str">
        <f t="shared" si="148"/>
        <v/>
      </c>
      <c r="AB416" s="445" t="str">
        <f t="shared" si="148"/>
        <v/>
      </c>
      <c r="AC416" s="445" t="str">
        <f t="shared" si="148"/>
        <v/>
      </c>
      <c r="AD416" s="445" t="str">
        <f t="shared" si="148"/>
        <v/>
      </c>
      <c r="AE416" s="445" t="str">
        <f t="shared" si="148"/>
        <v/>
      </c>
      <c r="AF416" s="445" t="str">
        <f t="shared" si="148"/>
        <v/>
      </c>
      <c r="AG416" s="455" t="str">
        <f t="shared" si="148"/>
        <v/>
      </c>
      <c r="AH416" s="445" t="str">
        <f t="shared" si="148"/>
        <v/>
      </c>
      <c r="AI416" s="445" t="str">
        <f t="shared" si="148"/>
        <v/>
      </c>
      <c r="AJ416" s="445" t="str">
        <f t="shared" si="148"/>
        <v/>
      </c>
      <c r="AK416" s="445" t="str">
        <f t="shared" si="148"/>
        <v/>
      </c>
      <c r="AL416" s="445" t="str">
        <f t="shared" si="148"/>
        <v/>
      </c>
      <c r="AM416" s="445" t="str">
        <f t="shared" si="148"/>
        <v/>
      </c>
      <c r="AN416" s="445" t="str">
        <f t="shared" si="148"/>
        <v/>
      </c>
      <c r="AO416" s="445" t="str">
        <f t="shared" si="148"/>
        <v/>
      </c>
      <c r="AP416" s="445" t="str">
        <f t="shared" si="148"/>
        <v/>
      </c>
      <c r="AQ416" s="445" t="str">
        <f t="shared" si="148"/>
        <v/>
      </c>
      <c r="AR416" s="445" t="str">
        <f t="shared" si="148"/>
        <v/>
      </c>
      <c r="AS416" s="445" t="str">
        <f t="shared" si="148"/>
        <v/>
      </c>
      <c r="AT416" s="445" t="str">
        <f t="shared" si="148"/>
        <v/>
      </c>
      <c r="AU416" s="445" t="str">
        <f t="shared" si="148"/>
        <v/>
      </c>
      <c r="BE416" s="435"/>
      <c r="BK416" s="50"/>
      <c r="BM416" s="118"/>
      <c r="EE416" s="435"/>
    </row>
    <row r="417" spans="1:135" hidden="1">
      <c r="A417" s="455" t="str">
        <f t="shared" ref="A417:AU417" si="149">IF(A316="","","，")</f>
        <v/>
      </c>
      <c r="B417" s="455" t="str">
        <f t="shared" si="149"/>
        <v/>
      </c>
      <c r="C417" s="444" t="str">
        <f t="shared" si="149"/>
        <v/>
      </c>
      <c r="D417" s="455" t="str">
        <f t="shared" si="149"/>
        <v/>
      </c>
      <c r="E417" s="455" t="str">
        <f t="shared" si="149"/>
        <v/>
      </c>
      <c r="F417" s="455" t="str">
        <f t="shared" si="149"/>
        <v/>
      </c>
      <c r="G417" s="455" t="str">
        <f t="shared" si="149"/>
        <v/>
      </c>
      <c r="H417" s="455" t="str">
        <f t="shared" si="149"/>
        <v/>
      </c>
      <c r="I417" s="455" t="str">
        <f t="shared" si="149"/>
        <v/>
      </c>
      <c r="J417" s="455" t="str">
        <f t="shared" si="149"/>
        <v/>
      </c>
      <c r="K417" s="455" t="str">
        <f t="shared" si="149"/>
        <v/>
      </c>
      <c r="L417" s="455" t="str">
        <f t="shared" si="149"/>
        <v/>
      </c>
      <c r="M417" s="455" t="str">
        <f t="shared" si="149"/>
        <v/>
      </c>
      <c r="N417" s="445" t="str">
        <f t="shared" si="149"/>
        <v/>
      </c>
      <c r="O417" s="445" t="str">
        <f t="shared" si="149"/>
        <v/>
      </c>
      <c r="P417" s="445" t="str">
        <f t="shared" si="149"/>
        <v/>
      </c>
      <c r="Q417" s="445" t="str">
        <f t="shared" si="149"/>
        <v/>
      </c>
      <c r="R417" s="445" t="str">
        <f t="shared" si="149"/>
        <v/>
      </c>
      <c r="S417" s="445" t="str">
        <f t="shared" si="149"/>
        <v/>
      </c>
      <c r="T417" s="445" t="str">
        <f t="shared" si="149"/>
        <v/>
      </c>
      <c r="U417" s="453" t="str">
        <f t="shared" si="149"/>
        <v/>
      </c>
      <c r="V417" s="445" t="str">
        <f t="shared" si="149"/>
        <v/>
      </c>
      <c r="W417" s="445" t="str">
        <f t="shared" si="149"/>
        <v/>
      </c>
      <c r="X417" s="445" t="str">
        <f t="shared" si="149"/>
        <v/>
      </c>
      <c r="Y417" s="445" t="str">
        <f t="shared" si="149"/>
        <v/>
      </c>
      <c r="Z417" s="445" t="str">
        <f t="shared" si="149"/>
        <v/>
      </c>
      <c r="AA417" s="445" t="str">
        <f t="shared" si="149"/>
        <v/>
      </c>
      <c r="AB417" s="445" t="str">
        <f t="shared" si="149"/>
        <v/>
      </c>
      <c r="AC417" s="445" t="str">
        <f t="shared" si="149"/>
        <v/>
      </c>
      <c r="AD417" s="445" t="str">
        <f t="shared" si="149"/>
        <v/>
      </c>
      <c r="AE417" s="445" t="str">
        <f t="shared" si="149"/>
        <v/>
      </c>
      <c r="AF417" s="445" t="str">
        <f t="shared" si="149"/>
        <v/>
      </c>
      <c r="AG417" s="455" t="str">
        <f t="shared" si="149"/>
        <v/>
      </c>
      <c r="AH417" s="445" t="str">
        <f t="shared" si="149"/>
        <v/>
      </c>
      <c r="AI417" s="445" t="str">
        <f t="shared" si="149"/>
        <v/>
      </c>
      <c r="AJ417" s="445" t="str">
        <f t="shared" si="149"/>
        <v/>
      </c>
      <c r="AK417" s="445" t="str">
        <f t="shared" si="149"/>
        <v/>
      </c>
      <c r="AL417" s="445" t="str">
        <f t="shared" si="149"/>
        <v/>
      </c>
      <c r="AM417" s="445" t="str">
        <f t="shared" si="149"/>
        <v/>
      </c>
      <c r="AN417" s="445" t="str">
        <f t="shared" si="149"/>
        <v/>
      </c>
      <c r="AO417" s="445" t="str">
        <f t="shared" si="149"/>
        <v/>
      </c>
      <c r="AP417" s="445" t="str">
        <f t="shared" si="149"/>
        <v/>
      </c>
      <c r="AQ417" s="445" t="str">
        <f t="shared" si="149"/>
        <v/>
      </c>
      <c r="AR417" s="445" t="str">
        <f t="shared" si="149"/>
        <v/>
      </c>
      <c r="AS417" s="445" t="str">
        <f t="shared" si="149"/>
        <v/>
      </c>
      <c r="AT417" s="445" t="str">
        <f t="shared" si="149"/>
        <v/>
      </c>
      <c r="AU417" s="445" t="str">
        <f t="shared" si="149"/>
        <v/>
      </c>
      <c r="BE417" s="435"/>
      <c r="BK417" s="50"/>
      <c r="BM417" s="118"/>
      <c r="EE417" s="435"/>
    </row>
    <row r="418" spans="1:135" hidden="1">
      <c r="A418" s="455" t="str">
        <f t="shared" ref="A418:AU418" si="150">IF(A317="","","，")</f>
        <v/>
      </c>
      <c r="B418" s="455" t="str">
        <f t="shared" si="150"/>
        <v/>
      </c>
      <c r="C418" s="444" t="str">
        <f t="shared" si="150"/>
        <v/>
      </c>
      <c r="D418" s="455" t="str">
        <f t="shared" si="150"/>
        <v/>
      </c>
      <c r="E418" s="455" t="str">
        <f t="shared" si="150"/>
        <v/>
      </c>
      <c r="F418" s="455" t="str">
        <f t="shared" si="150"/>
        <v/>
      </c>
      <c r="G418" s="455" t="str">
        <f t="shared" si="150"/>
        <v/>
      </c>
      <c r="H418" s="455" t="str">
        <f t="shared" si="150"/>
        <v/>
      </c>
      <c r="I418" s="455" t="str">
        <f t="shared" si="150"/>
        <v/>
      </c>
      <c r="J418" s="455" t="str">
        <f t="shared" si="150"/>
        <v/>
      </c>
      <c r="K418" s="455" t="str">
        <f t="shared" si="150"/>
        <v/>
      </c>
      <c r="L418" s="455" t="str">
        <f t="shared" si="150"/>
        <v/>
      </c>
      <c r="M418" s="455" t="str">
        <f t="shared" si="150"/>
        <v/>
      </c>
      <c r="N418" s="445" t="str">
        <f t="shared" si="150"/>
        <v/>
      </c>
      <c r="O418" s="445" t="str">
        <f t="shared" si="150"/>
        <v/>
      </c>
      <c r="P418" s="445" t="str">
        <f t="shared" si="150"/>
        <v/>
      </c>
      <c r="Q418" s="445" t="str">
        <f t="shared" si="150"/>
        <v/>
      </c>
      <c r="R418" s="445" t="str">
        <f t="shared" si="150"/>
        <v/>
      </c>
      <c r="S418" s="445" t="str">
        <f t="shared" si="150"/>
        <v/>
      </c>
      <c r="T418" s="445" t="str">
        <f t="shared" si="150"/>
        <v/>
      </c>
      <c r="U418" s="453" t="str">
        <f t="shared" si="150"/>
        <v/>
      </c>
      <c r="V418" s="445" t="str">
        <f t="shared" si="150"/>
        <v/>
      </c>
      <c r="W418" s="445" t="str">
        <f t="shared" si="150"/>
        <v/>
      </c>
      <c r="X418" s="445" t="str">
        <f t="shared" si="150"/>
        <v/>
      </c>
      <c r="Y418" s="445" t="str">
        <f t="shared" si="150"/>
        <v/>
      </c>
      <c r="Z418" s="445" t="str">
        <f t="shared" si="150"/>
        <v/>
      </c>
      <c r="AA418" s="445" t="str">
        <f t="shared" si="150"/>
        <v/>
      </c>
      <c r="AB418" s="445" t="str">
        <f t="shared" si="150"/>
        <v/>
      </c>
      <c r="AC418" s="445" t="str">
        <f t="shared" si="150"/>
        <v/>
      </c>
      <c r="AD418" s="445" t="str">
        <f t="shared" si="150"/>
        <v/>
      </c>
      <c r="AE418" s="445" t="str">
        <f t="shared" si="150"/>
        <v/>
      </c>
      <c r="AF418" s="445" t="str">
        <f t="shared" si="150"/>
        <v/>
      </c>
      <c r="AG418" s="455" t="str">
        <f t="shared" si="150"/>
        <v/>
      </c>
      <c r="AH418" s="445" t="str">
        <f t="shared" si="150"/>
        <v/>
      </c>
      <c r="AI418" s="445" t="str">
        <f t="shared" si="150"/>
        <v/>
      </c>
      <c r="AJ418" s="445" t="str">
        <f t="shared" si="150"/>
        <v/>
      </c>
      <c r="AK418" s="445" t="str">
        <f t="shared" si="150"/>
        <v/>
      </c>
      <c r="AL418" s="445" t="str">
        <f t="shared" si="150"/>
        <v/>
      </c>
      <c r="AM418" s="445" t="str">
        <f t="shared" si="150"/>
        <v/>
      </c>
      <c r="AN418" s="445" t="str">
        <f t="shared" si="150"/>
        <v/>
      </c>
      <c r="AO418" s="445" t="str">
        <f t="shared" si="150"/>
        <v/>
      </c>
      <c r="AP418" s="445" t="str">
        <f t="shared" si="150"/>
        <v/>
      </c>
      <c r="AQ418" s="445" t="str">
        <f t="shared" si="150"/>
        <v/>
      </c>
      <c r="AR418" s="445" t="str">
        <f t="shared" si="150"/>
        <v/>
      </c>
      <c r="AS418" s="445" t="str">
        <f t="shared" si="150"/>
        <v/>
      </c>
      <c r="AT418" s="445" t="str">
        <f t="shared" si="150"/>
        <v/>
      </c>
      <c r="AU418" s="445" t="str">
        <f t="shared" si="150"/>
        <v/>
      </c>
      <c r="BE418" s="435"/>
      <c r="BK418" s="50"/>
      <c r="BM418" s="118"/>
      <c r="EE418" s="435"/>
    </row>
    <row r="419" spans="1:135" hidden="1">
      <c r="A419" s="455" t="str">
        <f t="shared" ref="A419:AU419" si="151">IF(A318="","","，")</f>
        <v/>
      </c>
      <c r="B419" s="455" t="str">
        <f t="shared" si="151"/>
        <v/>
      </c>
      <c r="C419" s="444" t="str">
        <f t="shared" si="151"/>
        <v/>
      </c>
      <c r="D419" s="455" t="str">
        <f t="shared" si="151"/>
        <v/>
      </c>
      <c r="E419" s="455" t="str">
        <f t="shared" si="151"/>
        <v/>
      </c>
      <c r="F419" s="455" t="str">
        <f t="shared" si="151"/>
        <v/>
      </c>
      <c r="G419" s="455" t="str">
        <f t="shared" si="151"/>
        <v/>
      </c>
      <c r="H419" s="455" t="str">
        <f t="shared" si="151"/>
        <v/>
      </c>
      <c r="I419" s="455" t="str">
        <f t="shared" si="151"/>
        <v/>
      </c>
      <c r="J419" s="455" t="str">
        <f t="shared" si="151"/>
        <v/>
      </c>
      <c r="K419" s="455" t="str">
        <f t="shared" si="151"/>
        <v/>
      </c>
      <c r="L419" s="455" t="str">
        <f t="shared" si="151"/>
        <v/>
      </c>
      <c r="M419" s="455" t="str">
        <f t="shared" si="151"/>
        <v/>
      </c>
      <c r="N419" s="445" t="str">
        <f t="shared" si="151"/>
        <v/>
      </c>
      <c r="O419" s="445" t="str">
        <f t="shared" si="151"/>
        <v/>
      </c>
      <c r="P419" s="445" t="str">
        <f t="shared" si="151"/>
        <v/>
      </c>
      <c r="Q419" s="445" t="str">
        <f t="shared" si="151"/>
        <v/>
      </c>
      <c r="R419" s="445" t="str">
        <f t="shared" si="151"/>
        <v/>
      </c>
      <c r="S419" s="445" t="str">
        <f t="shared" si="151"/>
        <v/>
      </c>
      <c r="T419" s="445" t="str">
        <f t="shared" si="151"/>
        <v/>
      </c>
      <c r="U419" s="453" t="str">
        <f t="shared" si="151"/>
        <v/>
      </c>
      <c r="V419" s="445" t="str">
        <f t="shared" si="151"/>
        <v/>
      </c>
      <c r="W419" s="445" t="str">
        <f t="shared" si="151"/>
        <v/>
      </c>
      <c r="X419" s="445" t="str">
        <f t="shared" si="151"/>
        <v/>
      </c>
      <c r="Y419" s="445" t="str">
        <f t="shared" si="151"/>
        <v/>
      </c>
      <c r="Z419" s="445" t="str">
        <f t="shared" si="151"/>
        <v/>
      </c>
      <c r="AA419" s="445" t="str">
        <f t="shared" si="151"/>
        <v/>
      </c>
      <c r="AB419" s="445" t="str">
        <f t="shared" si="151"/>
        <v/>
      </c>
      <c r="AC419" s="445" t="str">
        <f t="shared" si="151"/>
        <v/>
      </c>
      <c r="AD419" s="445" t="str">
        <f t="shared" si="151"/>
        <v/>
      </c>
      <c r="AE419" s="445" t="str">
        <f t="shared" si="151"/>
        <v/>
      </c>
      <c r="AF419" s="445" t="str">
        <f t="shared" si="151"/>
        <v/>
      </c>
      <c r="AG419" s="455" t="str">
        <f t="shared" si="151"/>
        <v/>
      </c>
      <c r="AH419" s="445" t="str">
        <f t="shared" si="151"/>
        <v/>
      </c>
      <c r="AI419" s="445" t="str">
        <f t="shared" si="151"/>
        <v/>
      </c>
      <c r="AJ419" s="445" t="str">
        <f t="shared" si="151"/>
        <v/>
      </c>
      <c r="AK419" s="445" t="str">
        <f t="shared" si="151"/>
        <v/>
      </c>
      <c r="AL419" s="445" t="str">
        <f t="shared" si="151"/>
        <v/>
      </c>
      <c r="AM419" s="445" t="str">
        <f t="shared" si="151"/>
        <v/>
      </c>
      <c r="AN419" s="445" t="str">
        <f t="shared" si="151"/>
        <v/>
      </c>
      <c r="AO419" s="445" t="str">
        <f t="shared" si="151"/>
        <v/>
      </c>
      <c r="AP419" s="445" t="str">
        <f t="shared" si="151"/>
        <v/>
      </c>
      <c r="AQ419" s="445" t="str">
        <f t="shared" si="151"/>
        <v/>
      </c>
      <c r="AR419" s="445" t="str">
        <f t="shared" si="151"/>
        <v/>
      </c>
      <c r="AS419" s="445" t="str">
        <f t="shared" si="151"/>
        <v/>
      </c>
      <c r="AT419" s="445" t="str">
        <f t="shared" si="151"/>
        <v/>
      </c>
      <c r="AU419" s="445" t="str">
        <f t="shared" si="151"/>
        <v/>
      </c>
      <c r="BE419" s="435"/>
      <c r="BK419" s="50"/>
      <c r="BM419" s="118"/>
      <c r="EE419" s="435"/>
    </row>
    <row r="420" spans="1:135" hidden="1">
      <c r="A420" s="455" t="str">
        <f t="shared" ref="A420:AU420" si="152">IF(A319="","","，")</f>
        <v/>
      </c>
      <c r="B420" s="455" t="str">
        <f t="shared" si="152"/>
        <v/>
      </c>
      <c r="C420" s="444" t="str">
        <f t="shared" si="152"/>
        <v/>
      </c>
      <c r="D420" s="455" t="str">
        <f t="shared" si="152"/>
        <v/>
      </c>
      <c r="E420" s="455" t="str">
        <f t="shared" si="152"/>
        <v/>
      </c>
      <c r="F420" s="455" t="str">
        <f t="shared" si="152"/>
        <v/>
      </c>
      <c r="G420" s="455" t="str">
        <f t="shared" si="152"/>
        <v/>
      </c>
      <c r="H420" s="455" t="str">
        <f t="shared" si="152"/>
        <v/>
      </c>
      <c r="I420" s="455" t="str">
        <f t="shared" si="152"/>
        <v/>
      </c>
      <c r="J420" s="455" t="str">
        <f t="shared" si="152"/>
        <v/>
      </c>
      <c r="K420" s="455" t="str">
        <f t="shared" si="152"/>
        <v/>
      </c>
      <c r="L420" s="455" t="str">
        <f t="shared" si="152"/>
        <v/>
      </c>
      <c r="M420" s="455" t="str">
        <f t="shared" si="152"/>
        <v/>
      </c>
      <c r="N420" s="445" t="str">
        <f t="shared" si="152"/>
        <v/>
      </c>
      <c r="O420" s="445" t="str">
        <f t="shared" si="152"/>
        <v/>
      </c>
      <c r="P420" s="445" t="str">
        <f t="shared" si="152"/>
        <v/>
      </c>
      <c r="Q420" s="445" t="str">
        <f t="shared" si="152"/>
        <v/>
      </c>
      <c r="R420" s="445" t="str">
        <f t="shared" si="152"/>
        <v/>
      </c>
      <c r="S420" s="445" t="str">
        <f t="shared" si="152"/>
        <v/>
      </c>
      <c r="T420" s="445" t="str">
        <f t="shared" si="152"/>
        <v/>
      </c>
      <c r="U420" s="453" t="str">
        <f t="shared" si="152"/>
        <v/>
      </c>
      <c r="V420" s="445" t="str">
        <f t="shared" si="152"/>
        <v/>
      </c>
      <c r="W420" s="445" t="str">
        <f t="shared" si="152"/>
        <v/>
      </c>
      <c r="X420" s="445" t="str">
        <f t="shared" si="152"/>
        <v/>
      </c>
      <c r="Y420" s="445" t="str">
        <f t="shared" si="152"/>
        <v/>
      </c>
      <c r="Z420" s="445" t="str">
        <f t="shared" si="152"/>
        <v/>
      </c>
      <c r="AA420" s="445" t="str">
        <f t="shared" si="152"/>
        <v/>
      </c>
      <c r="AB420" s="445" t="str">
        <f t="shared" si="152"/>
        <v/>
      </c>
      <c r="AC420" s="445" t="str">
        <f t="shared" si="152"/>
        <v/>
      </c>
      <c r="AD420" s="445" t="str">
        <f t="shared" si="152"/>
        <v/>
      </c>
      <c r="AE420" s="445" t="str">
        <f t="shared" si="152"/>
        <v/>
      </c>
      <c r="AF420" s="445" t="str">
        <f t="shared" si="152"/>
        <v/>
      </c>
      <c r="AG420" s="455" t="str">
        <f t="shared" si="152"/>
        <v/>
      </c>
      <c r="AH420" s="445" t="str">
        <f t="shared" si="152"/>
        <v/>
      </c>
      <c r="AI420" s="445" t="str">
        <f t="shared" si="152"/>
        <v/>
      </c>
      <c r="AJ420" s="445" t="str">
        <f t="shared" si="152"/>
        <v/>
      </c>
      <c r="AK420" s="445" t="str">
        <f t="shared" si="152"/>
        <v/>
      </c>
      <c r="AL420" s="445" t="str">
        <f t="shared" si="152"/>
        <v/>
      </c>
      <c r="AM420" s="445" t="str">
        <f t="shared" si="152"/>
        <v/>
      </c>
      <c r="AN420" s="445" t="str">
        <f t="shared" si="152"/>
        <v/>
      </c>
      <c r="AO420" s="445" t="str">
        <f t="shared" si="152"/>
        <v/>
      </c>
      <c r="AP420" s="445" t="str">
        <f t="shared" si="152"/>
        <v/>
      </c>
      <c r="AQ420" s="445" t="str">
        <f t="shared" si="152"/>
        <v/>
      </c>
      <c r="AR420" s="445" t="str">
        <f t="shared" si="152"/>
        <v/>
      </c>
      <c r="AS420" s="445" t="str">
        <f t="shared" si="152"/>
        <v/>
      </c>
      <c r="AT420" s="445" t="str">
        <f t="shared" si="152"/>
        <v/>
      </c>
      <c r="AU420" s="445" t="str">
        <f t="shared" si="152"/>
        <v/>
      </c>
      <c r="BE420" s="435"/>
      <c r="BK420" s="50"/>
      <c r="BM420" s="118"/>
      <c r="EE420" s="435"/>
    </row>
    <row r="421" spans="1:135" hidden="1">
      <c r="A421" s="455" t="str">
        <f t="shared" ref="A421:AU421" si="153">IF(A320="","","，")</f>
        <v/>
      </c>
      <c r="B421" s="455" t="str">
        <f t="shared" si="153"/>
        <v/>
      </c>
      <c r="C421" s="444" t="str">
        <f t="shared" si="153"/>
        <v/>
      </c>
      <c r="D421" s="455" t="str">
        <f t="shared" si="153"/>
        <v/>
      </c>
      <c r="E421" s="455" t="str">
        <f t="shared" si="153"/>
        <v/>
      </c>
      <c r="F421" s="455" t="str">
        <f t="shared" si="153"/>
        <v/>
      </c>
      <c r="G421" s="455" t="str">
        <f t="shared" si="153"/>
        <v/>
      </c>
      <c r="H421" s="455" t="str">
        <f t="shared" si="153"/>
        <v/>
      </c>
      <c r="I421" s="455" t="str">
        <f t="shared" si="153"/>
        <v/>
      </c>
      <c r="J421" s="455" t="str">
        <f t="shared" si="153"/>
        <v/>
      </c>
      <c r="K421" s="455" t="str">
        <f t="shared" si="153"/>
        <v/>
      </c>
      <c r="L421" s="455" t="str">
        <f t="shared" si="153"/>
        <v/>
      </c>
      <c r="M421" s="455" t="str">
        <f t="shared" si="153"/>
        <v/>
      </c>
      <c r="N421" s="445" t="str">
        <f t="shared" si="153"/>
        <v/>
      </c>
      <c r="O421" s="445" t="str">
        <f t="shared" si="153"/>
        <v/>
      </c>
      <c r="P421" s="445" t="str">
        <f t="shared" si="153"/>
        <v/>
      </c>
      <c r="Q421" s="445" t="str">
        <f t="shared" si="153"/>
        <v/>
      </c>
      <c r="R421" s="445" t="str">
        <f t="shared" si="153"/>
        <v/>
      </c>
      <c r="S421" s="445" t="str">
        <f t="shared" si="153"/>
        <v/>
      </c>
      <c r="T421" s="445" t="str">
        <f t="shared" si="153"/>
        <v/>
      </c>
      <c r="U421" s="453" t="str">
        <f t="shared" si="153"/>
        <v/>
      </c>
      <c r="V421" s="445" t="str">
        <f t="shared" si="153"/>
        <v/>
      </c>
      <c r="W421" s="445" t="str">
        <f t="shared" si="153"/>
        <v/>
      </c>
      <c r="X421" s="445" t="str">
        <f t="shared" si="153"/>
        <v/>
      </c>
      <c r="Y421" s="445" t="str">
        <f t="shared" si="153"/>
        <v/>
      </c>
      <c r="Z421" s="445" t="str">
        <f t="shared" si="153"/>
        <v/>
      </c>
      <c r="AA421" s="445" t="str">
        <f t="shared" si="153"/>
        <v/>
      </c>
      <c r="AB421" s="445" t="str">
        <f t="shared" si="153"/>
        <v/>
      </c>
      <c r="AC421" s="445" t="str">
        <f t="shared" si="153"/>
        <v/>
      </c>
      <c r="AD421" s="445" t="str">
        <f t="shared" si="153"/>
        <v/>
      </c>
      <c r="AE421" s="445" t="str">
        <f t="shared" si="153"/>
        <v/>
      </c>
      <c r="AF421" s="445" t="str">
        <f t="shared" si="153"/>
        <v/>
      </c>
      <c r="AG421" s="455" t="str">
        <f t="shared" si="153"/>
        <v/>
      </c>
      <c r="AH421" s="445" t="str">
        <f t="shared" si="153"/>
        <v/>
      </c>
      <c r="AI421" s="445" t="str">
        <f t="shared" si="153"/>
        <v/>
      </c>
      <c r="AJ421" s="445" t="str">
        <f t="shared" si="153"/>
        <v/>
      </c>
      <c r="AK421" s="445" t="str">
        <f t="shared" si="153"/>
        <v/>
      </c>
      <c r="AL421" s="445" t="str">
        <f t="shared" si="153"/>
        <v/>
      </c>
      <c r="AM421" s="445" t="str">
        <f t="shared" si="153"/>
        <v/>
      </c>
      <c r="AN421" s="445" t="str">
        <f t="shared" si="153"/>
        <v/>
      </c>
      <c r="AO421" s="445" t="str">
        <f t="shared" si="153"/>
        <v/>
      </c>
      <c r="AP421" s="445" t="str">
        <f t="shared" si="153"/>
        <v/>
      </c>
      <c r="AQ421" s="445" t="str">
        <f t="shared" si="153"/>
        <v/>
      </c>
      <c r="AR421" s="445" t="str">
        <f t="shared" si="153"/>
        <v/>
      </c>
      <c r="AS421" s="445" t="str">
        <f t="shared" si="153"/>
        <v/>
      </c>
      <c r="AT421" s="445" t="str">
        <f t="shared" si="153"/>
        <v/>
      </c>
      <c r="AU421" s="445" t="str">
        <f t="shared" si="153"/>
        <v/>
      </c>
      <c r="BE421" s="435"/>
      <c r="BK421" s="50"/>
      <c r="BM421" s="118"/>
      <c r="EE421" s="435"/>
    </row>
    <row r="422" spans="1:135" hidden="1">
      <c r="A422" s="455" t="str">
        <f t="shared" ref="A422:AU422" si="154">IF(A321="","","，")</f>
        <v/>
      </c>
      <c r="B422" s="455" t="str">
        <f t="shared" si="154"/>
        <v/>
      </c>
      <c r="C422" s="444" t="str">
        <f t="shared" si="154"/>
        <v/>
      </c>
      <c r="D422" s="455" t="str">
        <f t="shared" si="154"/>
        <v/>
      </c>
      <c r="E422" s="455" t="str">
        <f t="shared" si="154"/>
        <v/>
      </c>
      <c r="F422" s="455" t="str">
        <f t="shared" si="154"/>
        <v/>
      </c>
      <c r="G422" s="455" t="str">
        <f t="shared" si="154"/>
        <v/>
      </c>
      <c r="H422" s="455" t="str">
        <f t="shared" si="154"/>
        <v/>
      </c>
      <c r="I422" s="455" t="str">
        <f t="shared" si="154"/>
        <v/>
      </c>
      <c r="J422" s="455" t="str">
        <f t="shared" si="154"/>
        <v/>
      </c>
      <c r="K422" s="455" t="str">
        <f t="shared" si="154"/>
        <v/>
      </c>
      <c r="L422" s="455" t="str">
        <f t="shared" si="154"/>
        <v/>
      </c>
      <c r="M422" s="455" t="str">
        <f t="shared" si="154"/>
        <v/>
      </c>
      <c r="N422" s="445" t="str">
        <f t="shared" si="154"/>
        <v/>
      </c>
      <c r="O422" s="445" t="str">
        <f t="shared" si="154"/>
        <v/>
      </c>
      <c r="P422" s="445" t="str">
        <f t="shared" si="154"/>
        <v/>
      </c>
      <c r="Q422" s="445" t="str">
        <f t="shared" si="154"/>
        <v/>
      </c>
      <c r="R422" s="445" t="str">
        <f t="shared" si="154"/>
        <v/>
      </c>
      <c r="S422" s="445" t="str">
        <f t="shared" si="154"/>
        <v/>
      </c>
      <c r="T422" s="445" t="str">
        <f t="shared" si="154"/>
        <v/>
      </c>
      <c r="U422" s="453" t="str">
        <f t="shared" si="154"/>
        <v/>
      </c>
      <c r="V422" s="445" t="str">
        <f t="shared" si="154"/>
        <v/>
      </c>
      <c r="W422" s="445" t="str">
        <f t="shared" si="154"/>
        <v/>
      </c>
      <c r="X422" s="445" t="str">
        <f t="shared" si="154"/>
        <v/>
      </c>
      <c r="Y422" s="445" t="str">
        <f t="shared" si="154"/>
        <v/>
      </c>
      <c r="Z422" s="445" t="str">
        <f t="shared" si="154"/>
        <v/>
      </c>
      <c r="AA422" s="445" t="str">
        <f t="shared" si="154"/>
        <v/>
      </c>
      <c r="AB422" s="445" t="str">
        <f t="shared" si="154"/>
        <v/>
      </c>
      <c r="AC422" s="445" t="str">
        <f t="shared" si="154"/>
        <v/>
      </c>
      <c r="AD422" s="445" t="str">
        <f t="shared" si="154"/>
        <v/>
      </c>
      <c r="AE422" s="445" t="str">
        <f t="shared" si="154"/>
        <v/>
      </c>
      <c r="AF422" s="445" t="str">
        <f t="shared" si="154"/>
        <v/>
      </c>
      <c r="AG422" s="455" t="str">
        <f t="shared" si="154"/>
        <v/>
      </c>
      <c r="AH422" s="445" t="str">
        <f t="shared" si="154"/>
        <v/>
      </c>
      <c r="AI422" s="445" t="str">
        <f t="shared" si="154"/>
        <v/>
      </c>
      <c r="AJ422" s="445" t="str">
        <f t="shared" si="154"/>
        <v/>
      </c>
      <c r="AK422" s="445" t="str">
        <f t="shared" si="154"/>
        <v/>
      </c>
      <c r="AL422" s="445" t="str">
        <f t="shared" si="154"/>
        <v/>
      </c>
      <c r="AM422" s="445" t="str">
        <f t="shared" si="154"/>
        <v/>
      </c>
      <c r="AN422" s="445" t="str">
        <f t="shared" si="154"/>
        <v/>
      </c>
      <c r="AO422" s="445" t="str">
        <f t="shared" si="154"/>
        <v/>
      </c>
      <c r="AP422" s="445" t="str">
        <f t="shared" si="154"/>
        <v/>
      </c>
      <c r="AQ422" s="445" t="str">
        <f t="shared" si="154"/>
        <v/>
      </c>
      <c r="AR422" s="445" t="str">
        <f t="shared" si="154"/>
        <v/>
      </c>
      <c r="AS422" s="445" t="str">
        <f t="shared" si="154"/>
        <v/>
      </c>
      <c r="AT422" s="445" t="str">
        <f t="shared" si="154"/>
        <v/>
      </c>
      <c r="AU422" s="445" t="str">
        <f t="shared" si="154"/>
        <v/>
      </c>
      <c r="BE422" s="435"/>
      <c r="BK422" s="50"/>
      <c r="BM422" s="118"/>
      <c r="EE422" s="435"/>
    </row>
    <row r="423" spans="1:135" hidden="1">
      <c r="A423" s="455" t="str">
        <f t="shared" ref="A423:AU423" si="155">IF(A322="","","，")</f>
        <v/>
      </c>
      <c r="B423" s="455" t="str">
        <f t="shared" si="155"/>
        <v/>
      </c>
      <c r="C423" s="444" t="str">
        <f t="shared" si="155"/>
        <v/>
      </c>
      <c r="D423" s="455" t="str">
        <f t="shared" si="155"/>
        <v/>
      </c>
      <c r="E423" s="455" t="str">
        <f t="shared" si="155"/>
        <v/>
      </c>
      <c r="F423" s="455" t="str">
        <f t="shared" si="155"/>
        <v/>
      </c>
      <c r="G423" s="455" t="str">
        <f t="shared" si="155"/>
        <v/>
      </c>
      <c r="H423" s="455" t="str">
        <f t="shared" si="155"/>
        <v/>
      </c>
      <c r="I423" s="455" t="str">
        <f t="shared" si="155"/>
        <v/>
      </c>
      <c r="J423" s="455" t="str">
        <f t="shared" si="155"/>
        <v/>
      </c>
      <c r="K423" s="455" t="str">
        <f t="shared" si="155"/>
        <v/>
      </c>
      <c r="L423" s="455" t="str">
        <f t="shared" si="155"/>
        <v/>
      </c>
      <c r="M423" s="455" t="str">
        <f t="shared" si="155"/>
        <v/>
      </c>
      <c r="N423" s="445" t="str">
        <f t="shared" si="155"/>
        <v/>
      </c>
      <c r="O423" s="445" t="str">
        <f t="shared" si="155"/>
        <v/>
      </c>
      <c r="P423" s="445" t="str">
        <f t="shared" si="155"/>
        <v/>
      </c>
      <c r="Q423" s="445" t="str">
        <f t="shared" si="155"/>
        <v/>
      </c>
      <c r="R423" s="445" t="str">
        <f t="shared" si="155"/>
        <v/>
      </c>
      <c r="S423" s="445" t="str">
        <f t="shared" si="155"/>
        <v/>
      </c>
      <c r="T423" s="445" t="str">
        <f t="shared" si="155"/>
        <v/>
      </c>
      <c r="U423" s="453" t="str">
        <f t="shared" si="155"/>
        <v/>
      </c>
      <c r="V423" s="445" t="str">
        <f t="shared" si="155"/>
        <v/>
      </c>
      <c r="W423" s="445" t="str">
        <f t="shared" si="155"/>
        <v/>
      </c>
      <c r="X423" s="445" t="str">
        <f t="shared" si="155"/>
        <v/>
      </c>
      <c r="Y423" s="445" t="str">
        <f t="shared" si="155"/>
        <v/>
      </c>
      <c r="Z423" s="445" t="str">
        <f t="shared" si="155"/>
        <v/>
      </c>
      <c r="AA423" s="445" t="str">
        <f t="shared" si="155"/>
        <v/>
      </c>
      <c r="AB423" s="445" t="str">
        <f t="shared" si="155"/>
        <v/>
      </c>
      <c r="AC423" s="445" t="str">
        <f t="shared" si="155"/>
        <v/>
      </c>
      <c r="AD423" s="445" t="str">
        <f t="shared" si="155"/>
        <v/>
      </c>
      <c r="AE423" s="445" t="str">
        <f t="shared" si="155"/>
        <v/>
      </c>
      <c r="AF423" s="445" t="str">
        <f t="shared" si="155"/>
        <v/>
      </c>
      <c r="AG423" s="455" t="str">
        <f t="shared" si="155"/>
        <v/>
      </c>
      <c r="AH423" s="445" t="str">
        <f t="shared" si="155"/>
        <v/>
      </c>
      <c r="AI423" s="445" t="str">
        <f t="shared" si="155"/>
        <v/>
      </c>
      <c r="AJ423" s="445" t="str">
        <f t="shared" si="155"/>
        <v/>
      </c>
      <c r="AK423" s="445" t="str">
        <f t="shared" si="155"/>
        <v/>
      </c>
      <c r="AL423" s="445" t="str">
        <f t="shared" si="155"/>
        <v/>
      </c>
      <c r="AM423" s="445" t="str">
        <f t="shared" si="155"/>
        <v/>
      </c>
      <c r="AN423" s="445" t="str">
        <f t="shared" si="155"/>
        <v/>
      </c>
      <c r="AO423" s="445" t="str">
        <f t="shared" si="155"/>
        <v/>
      </c>
      <c r="AP423" s="445" t="str">
        <f t="shared" si="155"/>
        <v/>
      </c>
      <c r="AQ423" s="445" t="str">
        <f t="shared" si="155"/>
        <v/>
      </c>
      <c r="AR423" s="445" t="str">
        <f t="shared" si="155"/>
        <v/>
      </c>
      <c r="AS423" s="445" t="str">
        <f t="shared" si="155"/>
        <v/>
      </c>
      <c r="AT423" s="445" t="str">
        <f t="shared" si="155"/>
        <v/>
      </c>
      <c r="AU423" s="445" t="str">
        <f t="shared" si="155"/>
        <v/>
      </c>
      <c r="BE423" s="435"/>
      <c r="BK423" s="50"/>
      <c r="BM423" s="118"/>
      <c r="EE423" s="435"/>
    </row>
    <row r="424" spans="1:135" hidden="1">
      <c r="A424" s="455" t="str">
        <f t="shared" ref="A424:AU424" si="156">IF(A323="","","，")</f>
        <v/>
      </c>
      <c r="B424" s="455" t="str">
        <f t="shared" si="156"/>
        <v/>
      </c>
      <c r="C424" s="444" t="str">
        <f t="shared" si="156"/>
        <v/>
      </c>
      <c r="D424" s="455" t="str">
        <f t="shared" si="156"/>
        <v/>
      </c>
      <c r="E424" s="455" t="str">
        <f t="shared" si="156"/>
        <v/>
      </c>
      <c r="F424" s="455" t="str">
        <f t="shared" si="156"/>
        <v/>
      </c>
      <c r="G424" s="455" t="str">
        <f t="shared" si="156"/>
        <v/>
      </c>
      <c r="H424" s="455" t="str">
        <f t="shared" si="156"/>
        <v/>
      </c>
      <c r="I424" s="455" t="str">
        <f t="shared" si="156"/>
        <v/>
      </c>
      <c r="J424" s="455" t="str">
        <f t="shared" si="156"/>
        <v/>
      </c>
      <c r="K424" s="455" t="str">
        <f t="shared" si="156"/>
        <v/>
      </c>
      <c r="L424" s="455" t="str">
        <f t="shared" si="156"/>
        <v/>
      </c>
      <c r="M424" s="455" t="str">
        <f t="shared" si="156"/>
        <v/>
      </c>
      <c r="N424" s="445" t="str">
        <f t="shared" si="156"/>
        <v/>
      </c>
      <c r="O424" s="445" t="str">
        <f t="shared" si="156"/>
        <v/>
      </c>
      <c r="P424" s="445" t="str">
        <f t="shared" si="156"/>
        <v/>
      </c>
      <c r="Q424" s="445" t="str">
        <f t="shared" si="156"/>
        <v/>
      </c>
      <c r="R424" s="445" t="str">
        <f t="shared" si="156"/>
        <v/>
      </c>
      <c r="S424" s="445" t="str">
        <f t="shared" si="156"/>
        <v/>
      </c>
      <c r="T424" s="445" t="str">
        <f t="shared" si="156"/>
        <v/>
      </c>
      <c r="U424" s="453" t="str">
        <f t="shared" si="156"/>
        <v/>
      </c>
      <c r="V424" s="445" t="str">
        <f t="shared" si="156"/>
        <v/>
      </c>
      <c r="W424" s="445" t="str">
        <f t="shared" si="156"/>
        <v/>
      </c>
      <c r="X424" s="445" t="str">
        <f t="shared" si="156"/>
        <v/>
      </c>
      <c r="Y424" s="445" t="str">
        <f t="shared" si="156"/>
        <v/>
      </c>
      <c r="Z424" s="445" t="str">
        <f t="shared" si="156"/>
        <v/>
      </c>
      <c r="AA424" s="445" t="str">
        <f t="shared" si="156"/>
        <v/>
      </c>
      <c r="AB424" s="445" t="str">
        <f t="shared" si="156"/>
        <v/>
      </c>
      <c r="AC424" s="445" t="str">
        <f t="shared" si="156"/>
        <v/>
      </c>
      <c r="AD424" s="445" t="str">
        <f t="shared" si="156"/>
        <v/>
      </c>
      <c r="AE424" s="445" t="str">
        <f t="shared" si="156"/>
        <v/>
      </c>
      <c r="AF424" s="445" t="str">
        <f t="shared" si="156"/>
        <v/>
      </c>
      <c r="AG424" s="455" t="str">
        <f t="shared" si="156"/>
        <v/>
      </c>
      <c r="AH424" s="445" t="str">
        <f t="shared" si="156"/>
        <v/>
      </c>
      <c r="AI424" s="445" t="str">
        <f t="shared" si="156"/>
        <v/>
      </c>
      <c r="AJ424" s="445" t="str">
        <f t="shared" si="156"/>
        <v/>
      </c>
      <c r="AK424" s="445" t="str">
        <f t="shared" si="156"/>
        <v/>
      </c>
      <c r="AL424" s="445" t="str">
        <f t="shared" si="156"/>
        <v/>
      </c>
      <c r="AM424" s="445" t="str">
        <f t="shared" si="156"/>
        <v/>
      </c>
      <c r="AN424" s="445" t="str">
        <f t="shared" si="156"/>
        <v/>
      </c>
      <c r="AO424" s="445" t="str">
        <f t="shared" si="156"/>
        <v/>
      </c>
      <c r="AP424" s="445" t="str">
        <f t="shared" si="156"/>
        <v/>
      </c>
      <c r="AQ424" s="445" t="str">
        <f t="shared" si="156"/>
        <v/>
      </c>
      <c r="AR424" s="445" t="str">
        <f t="shared" si="156"/>
        <v/>
      </c>
      <c r="AS424" s="445" t="str">
        <f t="shared" si="156"/>
        <v/>
      </c>
      <c r="AT424" s="445" t="str">
        <f t="shared" si="156"/>
        <v/>
      </c>
      <c r="AU424" s="445" t="str">
        <f t="shared" si="156"/>
        <v/>
      </c>
      <c r="BE424" s="435"/>
      <c r="BK424" s="50"/>
      <c r="BM424" s="118"/>
      <c r="EE424" s="435"/>
    </row>
    <row r="425" spans="1:135" hidden="1">
      <c r="A425" s="455" t="str">
        <f t="shared" ref="A425:AU425" si="157">IF(A324="","","，")</f>
        <v/>
      </c>
      <c r="B425" s="455" t="str">
        <f t="shared" si="157"/>
        <v/>
      </c>
      <c r="C425" s="444" t="str">
        <f t="shared" si="157"/>
        <v/>
      </c>
      <c r="D425" s="455" t="str">
        <f t="shared" si="157"/>
        <v/>
      </c>
      <c r="E425" s="455" t="str">
        <f t="shared" si="157"/>
        <v/>
      </c>
      <c r="F425" s="455" t="str">
        <f t="shared" si="157"/>
        <v/>
      </c>
      <c r="G425" s="455" t="str">
        <f t="shared" si="157"/>
        <v/>
      </c>
      <c r="H425" s="455" t="str">
        <f t="shared" si="157"/>
        <v/>
      </c>
      <c r="I425" s="455" t="str">
        <f t="shared" si="157"/>
        <v/>
      </c>
      <c r="J425" s="455" t="str">
        <f t="shared" si="157"/>
        <v/>
      </c>
      <c r="K425" s="455" t="str">
        <f t="shared" si="157"/>
        <v/>
      </c>
      <c r="L425" s="455" t="str">
        <f t="shared" si="157"/>
        <v/>
      </c>
      <c r="M425" s="455" t="str">
        <f t="shared" si="157"/>
        <v/>
      </c>
      <c r="N425" s="445" t="str">
        <f t="shared" si="157"/>
        <v/>
      </c>
      <c r="O425" s="445" t="str">
        <f t="shared" si="157"/>
        <v/>
      </c>
      <c r="P425" s="445" t="str">
        <f t="shared" si="157"/>
        <v/>
      </c>
      <c r="Q425" s="445" t="str">
        <f t="shared" si="157"/>
        <v/>
      </c>
      <c r="R425" s="445" t="str">
        <f t="shared" si="157"/>
        <v/>
      </c>
      <c r="S425" s="445" t="str">
        <f t="shared" si="157"/>
        <v/>
      </c>
      <c r="T425" s="445" t="str">
        <f t="shared" si="157"/>
        <v/>
      </c>
      <c r="U425" s="453" t="str">
        <f t="shared" si="157"/>
        <v/>
      </c>
      <c r="V425" s="445" t="str">
        <f t="shared" si="157"/>
        <v/>
      </c>
      <c r="W425" s="445" t="str">
        <f t="shared" si="157"/>
        <v/>
      </c>
      <c r="X425" s="445" t="str">
        <f t="shared" si="157"/>
        <v/>
      </c>
      <c r="Y425" s="445" t="str">
        <f t="shared" si="157"/>
        <v/>
      </c>
      <c r="Z425" s="445" t="str">
        <f t="shared" si="157"/>
        <v/>
      </c>
      <c r="AA425" s="445" t="str">
        <f t="shared" si="157"/>
        <v/>
      </c>
      <c r="AB425" s="445" t="str">
        <f t="shared" si="157"/>
        <v/>
      </c>
      <c r="AC425" s="445" t="str">
        <f t="shared" si="157"/>
        <v/>
      </c>
      <c r="AD425" s="445" t="str">
        <f t="shared" si="157"/>
        <v/>
      </c>
      <c r="AE425" s="445" t="str">
        <f t="shared" si="157"/>
        <v/>
      </c>
      <c r="AF425" s="445" t="str">
        <f t="shared" si="157"/>
        <v/>
      </c>
      <c r="AG425" s="455" t="str">
        <f t="shared" si="157"/>
        <v/>
      </c>
      <c r="AH425" s="445" t="str">
        <f t="shared" si="157"/>
        <v/>
      </c>
      <c r="AI425" s="445" t="str">
        <f t="shared" si="157"/>
        <v/>
      </c>
      <c r="AJ425" s="445" t="str">
        <f t="shared" si="157"/>
        <v/>
      </c>
      <c r="AK425" s="445" t="str">
        <f t="shared" si="157"/>
        <v/>
      </c>
      <c r="AL425" s="445" t="str">
        <f t="shared" si="157"/>
        <v/>
      </c>
      <c r="AM425" s="445" t="str">
        <f t="shared" si="157"/>
        <v/>
      </c>
      <c r="AN425" s="445" t="str">
        <f t="shared" si="157"/>
        <v/>
      </c>
      <c r="AO425" s="445" t="str">
        <f t="shared" si="157"/>
        <v/>
      </c>
      <c r="AP425" s="445" t="str">
        <f t="shared" si="157"/>
        <v/>
      </c>
      <c r="AQ425" s="445" t="str">
        <f t="shared" si="157"/>
        <v/>
      </c>
      <c r="AR425" s="445" t="str">
        <f t="shared" si="157"/>
        <v/>
      </c>
      <c r="AS425" s="445" t="str">
        <f t="shared" si="157"/>
        <v/>
      </c>
      <c r="AT425" s="445" t="str">
        <f t="shared" si="157"/>
        <v/>
      </c>
      <c r="AU425" s="445" t="str">
        <f t="shared" si="157"/>
        <v/>
      </c>
      <c r="BE425" s="435"/>
      <c r="BK425" s="50"/>
      <c r="BM425" s="118"/>
      <c r="EE425" s="435"/>
    </row>
    <row r="426" spans="1:135" hidden="1">
      <c r="A426" s="455" t="str">
        <f t="shared" ref="A426:AU426" si="158">IF(A325="","","，")</f>
        <v/>
      </c>
      <c r="B426" s="455" t="str">
        <f t="shared" si="158"/>
        <v/>
      </c>
      <c r="C426" s="444" t="str">
        <f t="shared" si="158"/>
        <v/>
      </c>
      <c r="D426" s="455" t="str">
        <f t="shared" si="158"/>
        <v/>
      </c>
      <c r="E426" s="455" t="str">
        <f t="shared" si="158"/>
        <v/>
      </c>
      <c r="F426" s="455" t="str">
        <f t="shared" si="158"/>
        <v/>
      </c>
      <c r="G426" s="455" t="str">
        <f t="shared" si="158"/>
        <v/>
      </c>
      <c r="H426" s="455" t="str">
        <f t="shared" si="158"/>
        <v/>
      </c>
      <c r="I426" s="455" t="str">
        <f t="shared" si="158"/>
        <v/>
      </c>
      <c r="J426" s="455" t="str">
        <f t="shared" si="158"/>
        <v/>
      </c>
      <c r="K426" s="455" t="str">
        <f t="shared" si="158"/>
        <v/>
      </c>
      <c r="L426" s="455" t="str">
        <f t="shared" si="158"/>
        <v/>
      </c>
      <c r="M426" s="455" t="str">
        <f t="shared" si="158"/>
        <v/>
      </c>
      <c r="N426" s="445" t="str">
        <f t="shared" si="158"/>
        <v/>
      </c>
      <c r="O426" s="445" t="str">
        <f t="shared" si="158"/>
        <v/>
      </c>
      <c r="P426" s="445" t="str">
        <f t="shared" si="158"/>
        <v/>
      </c>
      <c r="Q426" s="445" t="str">
        <f t="shared" si="158"/>
        <v/>
      </c>
      <c r="R426" s="445" t="str">
        <f t="shared" si="158"/>
        <v/>
      </c>
      <c r="S426" s="445" t="str">
        <f t="shared" si="158"/>
        <v/>
      </c>
      <c r="T426" s="445" t="str">
        <f t="shared" si="158"/>
        <v/>
      </c>
      <c r="U426" s="453" t="str">
        <f t="shared" si="158"/>
        <v/>
      </c>
      <c r="V426" s="445" t="str">
        <f t="shared" si="158"/>
        <v/>
      </c>
      <c r="W426" s="445" t="str">
        <f t="shared" si="158"/>
        <v/>
      </c>
      <c r="X426" s="445" t="str">
        <f t="shared" si="158"/>
        <v/>
      </c>
      <c r="Y426" s="445" t="str">
        <f t="shared" si="158"/>
        <v/>
      </c>
      <c r="Z426" s="445" t="str">
        <f t="shared" si="158"/>
        <v/>
      </c>
      <c r="AA426" s="445" t="str">
        <f t="shared" si="158"/>
        <v/>
      </c>
      <c r="AB426" s="445" t="str">
        <f t="shared" si="158"/>
        <v/>
      </c>
      <c r="AC426" s="445" t="str">
        <f t="shared" si="158"/>
        <v/>
      </c>
      <c r="AD426" s="445" t="str">
        <f t="shared" si="158"/>
        <v/>
      </c>
      <c r="AE426" s="445" t="str">
        <f t="shared" si="158"/>
        <v/>
      </c>
      <c r="AF426" s="445" t="str">
        <f t="shared" si="158"/>
        <v/>
      </c>
      <c r="AG426" s="455" t="str">
        <f t="shared" si="158"/>
        <v/>
      </c>
      <c r="AH426" s="445" t="str">
        <f t="shared" si="158"/>
        <v/>
      </c>
      <c r="AI426" s="445" t="str">
        <f t="shared" si="158"/>
        <v/>
      </c>
      <c r="AJ426" s="445" t="str">
        <f t="shared" si="158"/>
        <v/>
      </c>
      <c r="AK426" s="445" t="str">
        <f t="shared" si="158"/>
        <v/>
      </c>
      <c r="AL426" s="445" t="str">
        <f t="shared" si="158"/>
        <v/>
      </c>
      <c r="AM426" s="445" t="str">
        <f t="shared" si="158"/>
        <v/>
      </c>
      <c r="AN426" s="445" t="str">
        <f t="shared" si="158"/>
        <v/>
      </c>
      <c r="AO426" s="445" t="str">
        <f t="shared" si="158"/>
        <v/>
      </c>
      <c r="AP426" s="445" t="str">
        <f t="shared" si="158"/>
        <v/>
      </c>
      <c r="AQ426" s="445" t="str">
        <f t="shared" si="158"/>
        <v/>
      </c>
      <c r="AR426" s="445" t="str">
        <f t="shared" si="158"/>
        <v/>
      </c>
      <c r="AS426" s="445" t="str">
        <f t="shared" si="158"/>
        <v/>
      </c>
      <c r="AT426" s="445" t="str">
        <f t="shared" si="158"/>
        <v/>
      </c>
      <c r="AU426" s="445" t="str">
        <f t="shared" si="158"/>
        <v/>
      </c>
      <c r="BE426" s="435"/>
      <c r="BK426" s="50"/>
      <c r="BM426" s="118"/>
      <c r="EE426" s="435"/>
    </row>
    <row r="427" spans="1:135" hidden="1">
      <c r="A427" s="455" t="str">
        <f t="shared" ref="A427:AU427" si="159">IF(A326="","","，")</f>
        <v/>
      </c>
      <c r="B427" s="455" t="str">
        <f t="shared" si="159"/>
        <v/>
      </c>
      <c r="C427" s="444" t="str">
        <f t="shared" si="159"/>
        <v/>
      </c>
      <c r="D427" s="455" t="str">
        <f t="shared" si="159"/>
        <v/>
      </c>
      <c r="E427" s="455" t="str">
        <f t="shared" si="159"/>
        <v/>
      </c>
      <c r="F427" s="455" t="str">
        <f t="shared" si="159"/>
        <v/>
      </c>
      <c r="G427" s="455" t="str">
        <f t="shared" si="159"/>
        <v/>
      </c>
      <c r="H427" s="455" t="str">
        <f t="shared" si="159"/>
        <v/>
      </c>
      <c r="I427" s="455" t="str">
        <f t="shared" si="159"/>
        <v/>
      </c>
      <c r="J427" s="455" t="str">
        <f t="shared" si="159"/>
        <v/>
      </c>
      <c r="K427" s="455" t="str">
        <f t="shared" si="159"/>
        <v/>
      </c>
      <c r="L427" s="455" t="str">
        <f t="shared" si="159"/>
        <v/>
      </c>
      <c r="M427" s="455" t="str">
        <f t="shared" si="159"/>
        <v/>
      </c>
      <c r="N427" s="445" t="str">
        <f t="shared" si="159"/>
        <v/>
      </c>
      <c r="O427" s="445" t="str">
        <f t="shared" si="159"/>
        <v/>
      </c>
      <c r="P427" s="445" t="str">
        <f t="shared" si="159"/>
        <v/>
      </c>
      <c r="Q427" s="445" t="str">
        <f t="shared" si="159"/>
        <v/>
      </c>
      <c r="R427" s="445" t="str">
        <f t="shared" si="159"/>
        <v/>
      </c>
      <c r="S427" s="445" t="str">
        <f t="shared" si="159"/>
        <v/>
      </c>
      <c r="T427" s="445" t="str">
        <f t="shared" si="159"/>
        <v/>
      </c>
      <c r="U427" s="453" t="str">
        <f t="shared" si="159"/>
        <v/>
      </c>
      <c r="V427" s="445" t="str">
        <f t="shared" si="159"/>
        <v/>
      </c>
      <c r="W427" s="445" t="str">
        <f t="shared" si="159"/>
        <v/>
      </c>
      <c r="X427" s="445" t="str">
        <f t="shared" si="159"/>
        <v/>
      </c>
      <c r="Y427" s="445" t="str">
        <f t="shared" si="159"/>
        <v/>
      </c>
      <c r="Z427" s="445" t="str">
        <f t="shared" si="159"/>
        <v/>
      </c>
      <c r="AA427" s="445" t="str">
        <f t="shared" si="159"/>
        <v/>
      </c>
      <c r="AB427" s="445" t="str">
        <f t="shared" si="159"/>
        <v/>
      </c>
      <c r="AC427" s="445" t="str">
        <f t="shared" si="159"/>
        <v/>
      </c>
      <c r="AD427" s="445" t="str">
        <f t="shared" si="159"/>
        <v/>
      </c>
      <c r="AE427" s="445" t="str">
        <f t="shared" si="159"/>
        <v/>
      </c>
      <c r="AF427" s="445" t="str">
        <f t="shared" si="159"/>
        <v/>
      </c>
      <c r="AG427" s="455" t="str">
        <f t="shared" si="159"/>
        <v/>
      </c>
      <c r="AH427" s="445" t="str">
        <f t="shared" si="159"/>
        <v/>
      </c>
      <c r="AI427" s="445" t="str">
        <f t="shared" si="159"/>
        <v/>
      </c>
      <c r="AJ427" s="445" t="str">
        <f t="shared" si="159"/>
        <v/>
      </c>
      <c r="AK427" s="445" t="str">
        <f t="shared" si="159"/>
        <v/>
      </c>
      <c r="AL427" s="445" t="str">
        <f t="shared" si="159"/>
        <v/>
      </c>
      <c r="AM427" s="445" t="str">
        <f t="shared" si="159"/>
        <v/>
      </c>
      <c r="AN427" s="445" t="str">
        <f t="shared" si="159"/>
        <v/>
      </c>
      <c r="AO427" s="445" t="str">
        <f t="shared" si="159"/>
        <v/>
      </c>
      <c r="AP427" s="445" t="str">
        <f t="shared" si="159"/>
        <v/>
      </c>
      <c r="AQ427" s="445" t="str">
        <f t="shared" si="159"/>
        <v/>
      </c>
      <c r="AR427" s="445" t="str">
        <f t="shared" si="159"/>
        <v/>
      </c>
      <c r="AS427" s="445" t="str">
        <f t="shared" si="159"/>
        <v/>
      </c>
      <c r="AT427" s="445" t="str">
        <f t="shared" si="159"/>
        <v/>
      </c>
      <c r="AU427" s="445" t="str">
        <f t="shared" si="159"/>
        <v/>
      </c>
      <c r="BE427" s="435"/>
      <c r="BK427" s="50"/>
      <c r="BM427" s="118"/>
      <c r="EE427" s="435"/>
    </row>
    <row r="428" spans="1:135" hidden="1">
      <c r="A428" s="455" t="str">
        <f t="shared" ref="A428:AU428" si="160">IF(A327="","","，")</f>
        <v/>
      </c>
      <c r="B428" s="455" t="str">
        <f t="shared" si="160"/>
        <v/>
      </c>
      <c r="C428" s="444" t="str">
        <f t="shared" si="160"/>
        <v/>
      </c>
      <c r="D428" s="455" t="str">
        <f t="shared" si="160"/>
        <v/>
      </c>
      <c r="E428" s="455" t="str">
        <f t="shared" si="160"/>
        <v/>
      </c>
      <c r="F428" s="455" t="str">
        <f t="shared" si="160"/>
        <v/>
      </c>
      <c r="G428" s="455" t="str">
        <f t="shared" si="160"/>
        <v/>
      </c>
      <c r="H428" s="455" t="str">
        <f t="shared" si="160"/>
        <v/>
      </c>
      <c r="I428" s="455" t="str">
        <f t="shared" si="160"/>
        <v/>
      </c>
      <c r="J428" s="455" t="str">
        <f t="shared" si="160"/>
        <v/>
      </c>
      <c r="K428" s="455" t="str">
        <f t="shared" si="160"/>
        <v/>
      </c>
      <c r="L428" s="455" t="str">
        <f t="shared" si="160"/>
        <v/>
      </c>
      <c r="M428" s="455" t="str">
        <f t="shared" si="160"/>
        <v/>
      </c>
      <c r="N428" s="445" t="str">
        <f t="shared" si="160"/>
        <v/>
      </c>
      <c r="O428" s="445" t="str">
        <f t="shared" si="160"/>
        <v/>
      </c>
      <c r="P428" s="445" t="str">
        <f t="shared" si="160"/>
        <v/>
      </c>
      <c r="Q428" s="445" t="str">
        <f t="shared" si="160"/>
        <v/>
      </c>
      <c r="R428" s="445" t="str">
        <f t="shared" si="160"/>
        <v/>
      </c>
      <c r="S428" s="445" t="str">
        <f t="shared" si="160"/>
        <v/>
      </c>
      <c r="T428" s="445" t="str">
        <f t="shared" si="160"/>
        <v/>
      </c>
      <c r="U428" s="453" t="str">
        <f t="shared" si="160"/>
        <v/>
      </c>
      <c r="V428" s="445" t="str">
        <f t="shared" si="160"/>
        <v/>
      </c>
      <c r="W428" s="445" t="str">
        <f t="shared" si="160"/>
        <v/>
      </c>
      <c r="X428" s="445" t="str">
        <f t="shared" si="160"/>
        <v/>
      </c>
      <c r="Y428" s="445" t="str">
        <f t="shared" si="160"/>
        <v/>
      </c>
      <c r="Z428" s="445" t="str">
        <f t="shared" si="160"/>
        <v/>
      </c>
      <c r="AA428" s="445" t="str">
        <f t="shared" si="160"/>
        <v/>
      </c>
      <c r="AB428" s="445" t="str">
        <f t="shared" si="160"/>
        <v/>
      </c>
      <c r="AC428" s="445" t="str">
        <f t="shared" si="160"/>
        <v/>
      </c>
      <c r="AD428" s="445" t="str">
        <f t="shared" si="160"/>
        <v/>
      </c>
      <c r="AE428" s="445" t="str">
        <f t="shared" si="160"/>
        <v/>
      </c>
      <c r="AF428" s="445" t="str">
        <f t="shared" si="160"/>
        <v/>
      </c>
      <c r="AG428" s="455" t="str">
        <f t="shared" si="160"/>
        <v/>
      </c>
      <c r="AH428" s="445" t="str">
        <f t="shared" si="160"/>
        <v/>
      </c>
      <c r="AI428" s="445" t="str">
        <f t="shared" si="160"/>
        <v/>
      </c>
      <c r="AJ428" s="445" t="str">
        <f t="shared" si="160"/>
        <v/>
      </c>
      <c r="AK428" s="445" t="str">
        <f t="shared" si="160"/>
        <v/>
      </c>
      <c r="AL428" s="445" t="str">
        <f t="shared" si="160"/>
        <v/>
      </c>
      <c r="AM428" s="445" t="str">
        <f t="shared" si="160"/>
        <v/>
      </c>
      <c r="AN428" s="445" t="str">
        <f t="shared" si="160"/>
        <v/>
      </c>
      <c r="AO428" s="445" t="str">
        <f t="shared" si="160"/>
        <v/>
      </c>
      <c r="AP428" s="445" t="str">
        <f t="shared" si="160"/>
        <v/>
      </c>
      <c r="AQ428" s="445" t="str">
        <f t="shared" si="160"/>
        <v/>
      </c>
      <c r="AR428" s="445" t="str">
        <f t="shared" si="160"/>
        <v/>
      </c>
      <c r="AS428" s="445" t="str">
        <f t="shared" si="160"/>
        <v/>
      </c>
      <c r="AT428" s="445" t="str">
        <f t="shared" si="160"/>
        <v/>
      </c>
      <c r="AU428" s="445" t="str">
        <f t="shared" si="160"/>
        <v/>
      </c>
      <c r="BE428" s="435"/>
      <c r="BK428" s="50"/>
      <c r="BM428" s="118"/>
      <c r="EE428" s="435"/>
    </row>
    <row r="429" spans="1:135" hidden="1">
      <c r="A429" s="455" t="str">
        <f t="shared" ref="A429:AU429" si="161">IF(A328="","","，")</f>
        <v/>
      </c>
      <c r="B429" s="455" t="str">
        <f t="shared" si="161"/>
        <v/>
      </c>
      <c r="C429" s="444" t="str">
        <f t="shared" si="161"/>
        <v/>
      </c>
      <c r="D429" s="455" t="str">
        <f t="shared" si="161"/>
        <v/>
      </c>
      <c r="E429" s="455" t="str">
        <f t="shared" si="161"/>
        <v/>
      </c>
      <c r="F429" s="455" t="str">
        <f t="shared" si="161"/>
        <v/>
      </c>
      <c r="G429" s="455" t="str">
        <f t="shared" si="161"/>
        <v/>
      </c>
      <c r="H429" s="455" t="str">
        <f t="shared" si="161"/>
        <v/>
      </c>
      <c r="I429" s="455" t="str">
        <f t="shared" si="161"/>
        <v/>
      </c>
      <c r="J429" s="455" t="str">
        <f t="shared" si="161"/>
        <v/>
      </c>
      <c r="K429" s="455" t="str">
        <f t="shared" si="161"/>
        <v/>
      </c>
      <c r="L429" s="455" t="str">
        <f t="shared" si="161"/>
        <v/>
      </c>
      <c r="M429" s="455" t="str">
        <f t="shared" si="161"/>
        <v/>
      </c>
      <c r="N429" s="445" t="str">
        <f t="shared" si="161"/>
        <v/>
      </c>
      <c r="O429" s="445" t="str">
        <f t="shared" si="161"/>
        <v/>
      </c>
      <c r="P429" s="445" t="str">
        <f t="shared" si="161"/>
        <v/>
      </c>
      <c r="Q429" s="445" t="str">
        <f t="shared" si="161"/>
        <v/>
      </c>
      <c r="R429" s="445" t="str">
        <f t="shared" si="161"/>
        <v/>
      </c>
      <c r="S429" s="445" t="str">
        <f t="shared" si="161"/>
        <v/>
      </c>
      <c r="T429" s="445" t="str">
        <f t="shared" si="161"/>
        <v/>
      </c>
      <c r="U429" s="453" t="str">
        <f t="shared" si="161"/>
        <v/>
      </c>
      <c r="V429" s="445" t="str">
        <f t="shared" si="161"/>
        <v/>
      </c>
      <c r="W429" s="445" t="str">
        <f t="shared" si="161"/>
        <v/>
      </c>
      <c r="X429" s="445" t="str">
        <f t="shared" si="161"/>
        <v/>
      </c>
      <c r="Y429" s="445" t="str">
        <f t="shared" si="161"/>
        <v/>
      </c>
      <c r="Z429" s="445" t="str">
        <f t="shared" si="161"/>
        <v/>
      </c>
      <c r="AA429" s="445" t="str">
        <f t="shared" si="161"/>
        <v/>
      </c>
      <c r="AB429" s="445" t="str">
        <f t="shared" si="161"/>
        <v/>
      </c>
      <c r="AC429" s="445" t="str">
        <f t="shared" si="161"/>
        <v/>
      </c>
      <c r="AD429" s="445" t="str">
        <f t="shared" si="161"/>
        <v/>
      </c>
      <c r="AE429" s="445" t="str">
        <f t="shared" si="161"/>
        <v/>
      </c>
      <c r="AF429" s="445" t="str">
        <f t="shared" si="161"/>
        <v/>
      </c>
      <c r="AG429" s="455" t="str">
        <f t="shared" si="161"/>
        <v/>
      </c>
      <c r="AH429" s="445" t="str">
        <f t="shared" si="161"/>
        <v/>
      </c>
      <c r="AI429" s="445" t="str">
        <f t="shared" si="161"/>
        <v/>
      </c>
      <c r="AJ429" s="445" t="str">
        <f t="shared" si="161"/>
        <v/>
      </c>
      <c r="AK429" s="445" t="str">
        <f t="shared" si="161"/>
        <v/>
      </c>
      <c r="AL429" s="445" t="str">
        <f t="shared" si="161"/>
        <v/>
      </c>
      <c r="AM429" s="445" t="str">
        <f t="shared" si="161"/>
        <v/>
      </c>
      <c r="AN429" s="445" t="str">
        <f t="shared" si="161"/>
        <v/>
      </c>
      <c r="AO429" s="445" t="str">
        <f t="shared" si="161"/>
        <v/>
      </c>
      <c r="AP429" s="445" t="str">
        <f t="shared" si="161"/>
        <v/>
      </c>
      <c r="AQ429" s="445" t="str">
        <f t="shared" si="161"/>
        <v/>
      </c>
      <c r="AR429" s="445" t="str">
        <f t="shared" si="161"/>
        <v/>
      </c>
      <c r="AS429" s="445" t="str">
        <f t="shared" si="161"/>
        <v/>
      </c>
      <c r="AT429" s="445" t="str">
        <f t="shared" si="161"/>
        <v/>
      </c>
      <c r="AU429" s="445" t="str">
        <f t="shared" si="161"/>
        <v/>
      </c>
      <c r="BE429" s="435"/>
      <c r="BK429" s="50"/>
      <c r="BM429" s="118"/>
      <c r="EE429" s="435"/>
    </row>
    <row r="430" spans="1:135" hidden="1">
      <c r="A430" s="455" t="str">
        <f t="shared" ref="A430:AU430" si="162">IF(A329="","","，")</f>
        <v/>
      </c>
      <c r="B430" s="455" t="str">
        <f t="shared" si="162"/>
        <v/>
      </c>
      <c r="C430" s="444" t="str">
        <f t="shared" si="162"/>
        <v/>
      </c>
      <c r="D430" s="455" t="str">
        <f t="shared" si="162"/>
        <v/>
      </c>
      <c r="E430" s="455" t="str">
        <f t="shared" si="162"/>
        <v/>
      </c>
      <c r="F430" s="455" t="str">
        <f t="shared" si="162"/>
        <v/>
      </c>
      <c r="G430" s="455" t="str">
        <f t="shared" si="162"/>
        <v/>
      </c>
      <c r="H430" s="455" t="str">
        <f t="shared" si="162"/>
        <v/>
      </c>
      <c r="I430" s="455" t="str">
        <f t="shared" si="162"/>
        <v/>
      </c>
      <c r="J430" s="455" t="str">
        <f t="shared" si="162"/>
        <v/>
      </c>
      <c r="K430" s="455" t="str">
        <f t="shared" si="162"/>
        <v/>
      </c>
      <c r="L430" s="455" t="str">
        <f t="shared" si="162"/>
        <v/>
      </c>
      <c r="M430" s="455" t="str">
        <f t="shared" si="162"/>
        <v/>
      </c>
      <c r="N430" s="445" t="str">
        <f t="shared" si="162"/>
        <v/>
      </c>
      <c r="O430" s="445" t="str">
        <f t="shared" si="162"/>
        <v/>
      </c>
      <c r="P430" s="445" t="str">
        <f t="shared" si="162"/>
        <v/>
      </c>
      <c r="Q430" s="445" t="str">
        <f t="shared" si="162"/>
        <v/>
      </c>
      <c r="R430" s="445" t="str">
        <f t="shared" si="162"/>
        <v/>
      </c>
      <c r="S430" s="445" t="str">
        <f t="shared" si="162"/>
        <v/>
      </c>
      <c r="T430" s="445" t="str">
        <f t="shared" si="162"/>
        <v/>
      </c>
      <c r="U430" s="453" t="str">
        <f t="shared" si="162"/>
        <v/>
      </c>
      <c r="V430" s="445" t="str">
        <f t="shared" si="162"/>
        <v/>
      </c>
      <c r="W430" s="445" t="str">
        <f t="shared" si="162"/>
        <v/>
      </c>
      <c r="X430" s="445" t="str">
        <f t="shared" si="162"/>
        <v/>
      </c>
      <c r="Y430" s="445" t="str">
        <f t="shared" si="162"/>
        <v/>
      </c>
      <c r="Z430" s="445" t="str">
        <f t="shared" si="162"/>
        <v/>
      </c>
      <c r="AA430" s="445" t="str">
        <f t="shared" si="162"/>
        <v/>
      </c>
      <c r="AB430" s="445" t="str">
        <f t="shared" si="162"/>
        <v/>
      </c>
      <c r="AC430" s="445" t="str">
        <f t="shared" si="162"/>
        <v/>
      </c>
      <c r="AD430" s="445" t="str">
        <f t="shared" si="162"/>
        <v/>
      </c>
      <c r="AE430" s="445" t="str">
        <f t="shared" si="162"/>
        <v/>
      </c>
      <c r="AF430" s="445" t="str">
        <f t="shared" si="162"/>
        <v/>
      </c>
      <c r="AG430" s="455" t="str">
        <f t="shared" si="162"/>
        <v/>
      </c>
      <c r="AH430" s="445" t="str">
        <f t="shared" si="162"/>
        <v/>
      </c>
      <c r="AI430" s="445" t="str">
        <f t="shared" si="162"/>
        <v/>
      </c>
      <c r="AJ430" s="445" t="str">
        <f t="shared" si="162"/>
        <v/>
      </c>
      <c r="AK430" s="445" t="str">
        <f t="shared" si="162"/>
        <v/>
      </c>
      <c r="AL430" s="445" t="str">
        <f t="shared" si="162"/>
        <v/>
      </c>
      <c r="AM430" s="445" t="str">
        <f t="shared" si="162"/>
        <v/>
      </c>
      <c r="AN430" s="445" t="str">
        <f t="shared" si="162"/>
        <v/>
      </c>
      <c r="AO430" s="445" t="str">
        <f t="shared" si="162"/>
        <v/>
      </c>
      <c r="AP430" s="445" t="str">
        <f t="shared" si="162"/>
        <v/>
      </c>
      <c r="AQ430" s="445" t="str">
        <f t="shared" si="162"/>
        <v/>
      </c>
      <c r="AR430" s="445" t="str">
        <f t="shared" si="162"/>
        <v/>
      </c>
      <c r="AS430" s="445" t="str">
        <f t="shared" si="162"/>
        <v/>
      </c>
      <c r="AT430" s="445" t="str">
        <f t="shared" si="162"/>
        <v/>
      </c>
      <c r="AU430" s="445" t="str">
        <f t="shared" si="162"/>
        <v/>
      </c>
      <c r="BE430" s="435"/>
      <c r="BK430" s="50"/>
      <c r="BM430" s="118"/>
      <c r="EE430" s="435"/>
    </row>
    <row r="431" spans="1:135" hidden="1">
      <c r="A431" s="455" t="str">
        <f t="shared" ref="A431:AU431" si="163">IF(A330="","","，")</f>
        <v/>
      </c>
      <c r="B431" s="455" t="str">
        <f t="shared" si="163"/>
        <v/>
      </c>
      <c r="C431" s="444" t="str">
        <f t="shared" si="163"/>
        <v/>
      </c>
      <c r="D431" s="455" t="str">
        <f t="shared" si="163"/>
        <v/>
      </c>
      <c r="E431" s="455" t="str">
        <f t="shared" si="163"/>
        <v/>
      </c>
      <c r="F431" s="455" t="str">
        <f t="shared" si="163"/>
        <v/>
      </c>
      <c r="G431" s="455" t="str">
        <f t="shared" si="163"/>
        <v/>
      </c>
      <c r="H431" s="455" t="str">
        <f t="shared" si="163"/>
        <v/>
      </c>
      <c r="I431" s="455" t="str">
        <f t="shared" si="163"/>
        <v/>
      </c>
      <c r="J431" s="455" t="str">
        <f t="shared" si="163"/>
        <v/>
      </c>
      <c r="K431" s="455" t="str">
        <f t="shared" si="163"/>
        <v/>
      </c>
      <c r="L431" s="455" t="str">
        <f t="shared" si="163"/>
        <v/>
      </c>
      <c r="M431" s="455" t="str">
        <f t="shared" si="163"/>
        <v/>
      </c>
      <c r="N431" s="445" t="str">
        <f t="shared" si="163"/>
        <v/>
      </c>
      <c r="O431" s="445" t="str">
        <f t="shared" si="163"/>
        <v/>
      </c>
      <c r="P431" s="445" t="str">
        <f t="shared" si="163"/>
        <v/>
      </c>
      <c r="Q431" s="445" t="str">
        <f t="shared" si="163"/>
        <v/>
      </c>
      <c r="R431" s="445" t="str">
        <f t="shared" si="163"/>
        <v/>
      </c>
      <c r="S431" s="445" t="str">
        <f t="shared" si="163"/>
        <v/>
      </c>
      <c r="T431" s="445" t="str">
        <f t="shared" si="163"/>
        <v/>
      </c>
      <c r="U431" s="453" t="str">
        <f t="shared" si="163"/>
        <v/>
      </c>
      <c r="V431" s="445" t="str">
        <f t="shared" si="163"/>
        <v/>
      </c>
      <c r="W431" s="445" t="str">
        <f t="shared" si="163"/>
        <v/>
      </c>
      <c r="X431" s="445" t="str">
        <f t="shared" si="163"/>
        <v/>
      </c>
      <c r="Y431" s="445" t="str">
        <f t="shared" si="163"/>
        <v/>
      </c>
      <c r="Z431" s="445" t="str">
        <f t="shared" si="163"/>
        <v/>
      </c>
      <c r="AA431" s="445" t="str">
        <f t="shared" si="163"/>
        <v/>
      </c>
      <c r="AB431" s="445" t="str">
        <f t="shared" si="163"/>
        <v/>
      </c>
      <c r="AC431" s="445" t="str">
        <f t="shared" si="163"/>
        <v/>
      </c>
      <c r="AD431" s="445" t="str">
        <f t="shared" si="163"/>
        <v/>
      </c>
      <c r="AE431" s="445" t="str">
        <f t="shared" si="163"/>
        <v/>
      </c>
      <c r="AF431" s="445" t="str">
        <f t="shared" si="163"/>
        <v/>
      </c>
      <c r="AG431" s="455" t="str">
        <f t="shared" si="163"/>
        <v/>
      </c>
      <c r="AH431" s="445" t="str">
        <f t="shared" si="163"/>
        <v/>
      </c>
      <c r="AI431" s="445" t="str">
        <f t="shared" si="163"/>
        <v/>
      </c>
      <c r="AJ431" s="445" t="str">
        <f t="shared" si="163"/>
        <v/>
      </c>
      <c r="AK431" s="445" t="str">
        <f t="shared" si="163"/>
        <v/>
      </c>
      <c r="AL431" s="445" t="str">
        <f t="shared" si="163"/>
        <v/>
      </c>
      <c r="AM431" s="445" t="str">
        <f t="shared" si="163"/>
        <v/>
      </c>
      <c r="AN431" s="445" t="str">
        <f t="shared" si="163"/>
        <v/>
      </c>
      <c r="AO431" s="445" t="str">
        <f t="shared" si="163"/>
        <v/>
      </c>
      <c r="AP431" s="445" t="str">
        <f t="shared" si="163"/>
        <v/>
      </c>
      <c r="AQ431" s="445" t="str">
        <f t="shared" si="163"/>
        <v/>
      </c>
      <c r="AR431" s="445" t="str">
        <f t="shared" si="163"/>
        <v/>
      </c>
      <c r="AS431" s="445" t="str">
        <f t="shared" si="163"/>
        <v/>
      </c>
      <c r="AT431" s="445" t="str">
        <f t="shared" si="163"/>
        <v/>
      </c>
      <c r="AU431" s="445" t="str">
        <f t="shared" si="163"/>
        <v/>
      </c>
      <c r="BE431" s="435"/>
      <c r="BK431" s="50"/>
      <c r="BM431" s="118"/>
      <c r="EE431" s="435"/>
    </row>
    <row r="432" spans="1:135" hidden="1">
      <c r="A432" s="455" t="str">
        <f t="shared" ref="A432:AU432" si="164">IF(A331="","","，")</f>
        <v/>
      </c>
      <c r="B432" s="455" t="str">
        <f t="shared" si="164"/>
        <v/>
      </c>
      <c r="C432" s="444" t="str">
        <f t="shared" si="164"/>
        <v/>
      </c>
      <c r="D432" s="455" t="str">
        <f t="shared" si="164"/>
        <v/>
      </c>
      <c r="E432" s="455" t="str">
        <f t="shared" si="164"/>
        <v/>
      </c>
      <c r="F432" s="455" t="str">
        <f t="shared" si="164"/>
        <v/>
      </c>
      <c r="G432" s="455" t="str">
        <f t="shared" si="164"/>
        <v/>
      </c>
      <c r="H432" s="455" t="str">
        <f t="shared" si="164"/>
        <v/>
      </c>
      <c r="I432" s="455" t="str">
        <f t="shared" si="164"/>
        <v/>
      </c>
      <c r="J432" s="455" t="str">
        <f t="shared" si="164"/>
        <v/>
      </c>
      <c r="K432" s="455" t="str">
        <f t="shared" si="164"/>
        <v/>
      </c>
      <c r="L432" s="455" t="str">
        <f t="shared" si="164"/>
        <v/>
      </c>
      <c r="M432" s="455" t="str">
        <f t="shared" si="164"/>
        <v/>
      </c>
      <c r="N432" s="445" t="str">
        <f t="shared" si="164"/>
        <v/>
      </c>
      <c r="O432" s="445" t="str">
        <f t="shared" si="164"/>
        <v/>
      </c>
      <c r="P432" s="445" t="str">
        <f t="shared" si="164"/>
        <v/>
      </c>
      <c r="Q432" s="445" t="str">
        <f t="shared" si="164"/>
        <v/>
      </c>
      <c r="R432" s="445" t="str">
        <f t="shared" si="164"/>
        <v/>
      </c>
      <c r="S432" s="445" t="str">
        <f t="shared" si="164"/>
        <v/>
      </c>
      <c r="T432" s="445" t="str">
        <f t="shared" si="164"/>
        <v/>
      </c>
      <c r="U432" s="453" t="str">
        <f t="shared" si="164"/>
        <v/>
      </c>
      <c r="V432" s="445" t="str">
        <f t="shared" si="164"/>
        <v/>
      </c>
      <c r="W432" s="445" t="str">
        <f t="shared" si="164"/>
        <v/>
      </c>
      <c r="X432" s="445" t="str">
        <f t="shared" si="164"/>
        <v/>
      </c>
      <c r="Y432" s="445" t="str">
        <f t="shared" si="164"/>
        <v/>
      </c>
      <c r="Z432" s="445" t="str">
        <f t="shared" si="164"/>
        <v/>
      </c>
      <c r="AA432" s="445" t="str">
        <f t="shared" si="164"/>
        <v/>
      </c>
      <c r="AB432" s="445" t="str">
        <f t="shared" si="164"/>
        <v/>
      </c>
      <c r="AC432" s="445" t="str">
        <f t="shared" si="164"/>
        <v/>
      </c>
      <c r="AD432" s="445" t="str">
        <f t="shared" si="164"/>
        <v/>
      </c>
      <c r="AE432" s="445" t="str">
        <f t="shared" si="164"/>
        <v/>
      </c>
      <c r="AF432" s="445" t="str">
        <f t="shared" si="164"/>
        <v/>
      </c>
      <c r="AG432" s="455" t="str">
        <f t="shared" si="164"/>
        <v/>
      </c>
      <c r="AH432" s="445" t="str">
        <f t="shared" si="164"/>
        <v/>
      </c>
      <c r="AI432" s="445" t="str">
        <f t="shared" si="164"/>
        <v/>
      </c>
      <c r="AJ432" s="445" t="str">
        <f t="shared" si="164"/>
        <v/>
      </c>
      <c r="AK432" s="445" t="str">
        <f t="shared" si="164"/>
        <v/>
      </c>
      <c r="AL432" s="445" t="str">
        <f t="shared" si="164"/>
        <v/>
      </c>
      <c r="AM432" s="445" t="str">
        <f t="shared" si="164"/>
        <v/>
      </c>
      <c r="AN432" s="445" t="str">
        <f t="shared" si="164"/>
        <v/>
      </c>
      <c r="AO432" s="445" t="str">
        <f t="shared" si="164"/>
        <v/>
      </c>
      <c r="AP432" s="445" t="str">
        <f t="shared" si="164"/>
        <v/>
      </c>
      <c r="AQ432" s="445" t="str">
        <f t="shared" si="164"/>
        <v/>
      </c>
      <c r="AR432" s="445" t="str">
        <f t="shared" si="164"/>
        <v/>
      </c>
      <c r="AS432" s="445" t="str">
        <f t="shared" si="164"/>
        <v/>
      </c>
      <c r="AT432" s="445" t="str">
        <f t="shared" si="164"/>
        <v/>
      </c>
      <c r="AU432" s="445" t="str">
        <f t="shared" si="164"/>
        <v/>
      </c>
      <c r="BE432" s="435"/>
      <c r="BK432" s="50"/>
      <c r="BM432" s="118"/>
      <c r="EE432" s="435"/>
    </row>
    <row r="433" spans="1:135" hidden="1">
      <c r="A433" s="455" t="str">
        <f t="shared" ref="A433:AU433" si="165">IF(A332="","","，")</f>
        <v/>
      </c>
      <c r="B433" s="455" t="str">
        <f t="shared" si="165"/>
        <v/>
      </c>
      <c r="C433" s="444" t="str">
        <f t="shared" si="165"/>
        <v/>
      </c>
      <c r="D433" s="455" t="str">
        <f t="shared" si="165"/>
        <v/>
      </c>
      <c r="E433" s="455" t="str">
        <f t="shared" si="165"/>
        <v/>
      </c>
      <c r="F433" s="455" t="str">
        <f t="shared" si="165"/>
        <v/>
      </c>
      <c r="G433" s="455" t="str">
        <f t="shared" si="165"/>
        <v/>
      </c>
      <c r="H433" s="455" t="str">
        <f t="shared" si="165"/>
        <v/>
      </c>
      <c r="I433" s="455" t="str">
        <f t="shared" si="165"/>
        <v/>
      </c>
      <c r="J433" s="455" t="str">
        <f t="shared" si="165"/>
        <v/>
      </c>
      <c r="K433" s="455" t="str">
        <f t="shared" si="165"/>
        <v/>
      </c>
      <c r="L433" s="455" t="str">
        <f t="shared" si="165"/>
        <v/>
      </c>
      <c r="M433" s="455" t="str">
        <f t="shared" si="165"/>
        <v/>
      </c>
      <c r="N433" s="445" t="str">
        <f t="shared" si="165"/>
        <v/>
      </c>
      <c r="O433" s="445" t="str">
        <f t="shared" si="165"/>
        <v/>
      </c>
      <c r="P433" s="445" t="str">
        <f t="shared" si="165"/>
        <v/>
      </c>
      <c r="Q433" s="445" t="str">
        <f t="shared" si="165"/>
        <v/>
      </c>
      <c r="R433" s="445" t="str">
        <f t="shared" si="165"/>
        <v/>
      </c>
      <c r="S433" s="445" t="str">
        <f t="shared" si="165"/>
        <v/>
      </c>
      <c r="T433" s="445" t="str">
        <f t="shared" si="165"/>
        <v/>
      </c>
      <c r="U433" s="453" t="str">
        <f t="shared" si="165"/>
        <v/>
      </c>
      <c r="V433" s="445" t="str">
        <f t="shared" si="165"/>
        <v/>
      </c>
      <c r="W433" s="445" t="str">
        <f t="shared" si="165"/>
        <v/>
      </c>
      <c r="X433" s="445" t="str">
        <f t="shared" si="165"/>
        <v/>
      </c>
      <c r="Y433" s="445" t="str">
        <f t="shared" si="165"/>
        <v/>
      </c>
      <c r="Z433" s="445" t="str">
        <f t="shared" si="165"/>
        <v/>
      </c>
      <c r="AA433" s="445" t="str">
        <f t="shared" si="165"/>
        <v/>
      </c>
      <c r="AB433" s="445" t="str">
        <f t="shared" si="165"/>
        <v/>
      </c>
      <c r="AC433" s="445" t="str">
        <f t="shared" si="165"/>
        <v/>
      </c>
      <c r="AD433" s="445" t="str">
        <f t="shared" si="165"/>
        <v/>
      </c>
      <c r="AE433" s="445" t="str">
        <f t="shared" si="165"/>
        <v/>
      </c>
      <c r="AF433" s="445" t="str">
        <f t="shared" si="165"/>
        <v/>
      </c>
      <c r="AG433" s="455" t="str">
        <f t="shared" si="165"/>
        <v/>
      </c>
      <c r="AH433" s="445" t="str">
        <f t="shared" si="165"/>
        <v/>
      </c>
      <c r="AI433" s="445" t="str">
        <f t="shared" si="165"/>
        <v/>
      </c>
      <c r="AJ433" s="445" t="str">
        <f t="shared" si="165"/>
        <v/>
      </c>
      <c r="AK433" s="445" t="str">
        <f t="shared" si="165"/>
        <v/>
      </c>
      <c r="AL433" s="445" t="str">
        <f t="shared" si="165"/>
        <v/>
      </c>
      <c r="AM433" s="445" t="str">
        <f t="shared" si="165"/>
        <v/>
      </c>
      <c r="AN433" s="445" t="str">
        <f t="shared" si="165"/>
        <v/>
      </c>
      <c r="AO433" s="445" t="str">
        <f t="shared" si="165"/>
        <v/>
      </c>
      <c r="AP433" s="445" t="str">
        <f t="shared" si="165"/>
        <v/>
      </c>
      <c r="AQ433" s="445" t="str">
        <f t="shared" si="165"/>
        <v/>
      </c>
      <c r="AR433" s="445" t="str">
        <f t="shared" si="165"/>
        <v/>
      </c>
      <c r="AS433" s="445" t="str">
        <f t="shared" si="165"/>
        <v/>
      </c>
      <c r="AT433" s="445" t="str">
        <f t="shared" si="165"/>
        <v/>
      </c>
      <c r="AU433" s="445" t="str">
        <f t="shared" si="165"/>
        <v/>
      </c>
      <c r="BE433" s="435"/>
      <c r="BK433" s="50"/>
      <c r="BM433" s="118"/>
      <c r="EE433" s="435"/>
    </row>
    <row r="434" spans="1:135" hidden="1">
      <c r="A434" s="455" t="str">
        <f t="shared" ref="A434:AU434" si="166">IF(A333="","","，")</f>
        <v/>
      </c>
      <c r="B434" s="455" t="str">
        <f t="shared" si="166"/>
        <v/>
      </c>
      <c r="C434" s="444" t="str">
        <f t="shared" si="166"/>
        <v/>
      </c>
      <c r="D434" s="455" t="str">
        <f t="shared" si="166"/>
        <v/>
      </c>
      <c r="E434" s="455" t="str">
        <f t="shared" si="166"/>
        <v/>
      </c>
      <c r="F434" s="455" t="str">
        <f t="shared" si="166"/>
        <v/>
      </c>
      <c r="G434" s="455" t="str">
        <f t="shared" si="166"/>
        <v/>
      </c>
      <c r="H434" s="455" t="str">
        <f t="shared" si="166"/>
        <v/>
      </c>
      <c r="I434" s="455" t="str">
        <f t="shared" si="166"/>
        <v/>
      </c>
      <c r="J434" s="455" t="str">
        <f t="shared" si="166"/>
        <v/>
      </c>
      <c r="K434" s="455" t="str">
        <f t="shared" si="166"/>
        <v/>
      </c>
      <c r="L434" s="455" t="str">
        <f t="shared" si="166"/>
        <v/>
      </c>
      <c r="M434" s="455" t="str">
        <f t="shared" si="166"/>
        <v/>
      </c>
      <c r="N434" s="445" t="str">
        <f t="shared" si="166"/>
        <v/>
      </c>
      <c r="O434" s="445" t="str">
        <f t="shared" si="166"/>
        <v/>
      </c>
      <c r="P434" s="445" t="str">
        <f t="shared" si="166"/>
        <v/>
      </c>
      <c r="Q434" s="445" t="str">
        <f t="shared" si="166"/>
        <v/>
      </c>
      <c r="R434" s="445" t="str">
        <f t="shared" si="166"/>
        <v/>
      </c>
      <c r="S434" s="445" t="str">
        <f t="shared" si="166"/>
        <v/>
      </c>
      <c r="T434" s="445" t="str">
        <f t="shared" si="166"/>
        <v/>
      </c>
      <c r="U434" s="453" t="str">
        <f t="shared" si="166"/>
        <v/>
      </c>
      <c r="V434" s="445" t="str">
        <f t="shared" si="166"/>
        <v/>
      </c>
      <c r="W434" s="445" t="str">
        <f t="shared" si="166"/>
        <v/>
      </c>
      <c r="X434" s="445" t="str">
        <f t="shared" si="166"/>
        <v/>
      </c>
      <c r="Y434" s="445" t="str">
        <f t="shared" si="166"/>
        <v/>
      </c>
      <c r="Z434" s="445" t="str">
        <f t="shared" si="166"/>
        <v/>
      </c>
      <c r="AA434" s="445" t="str">
        <f t="shared" si="166"/>
        <v/>
      </c>
      <c r="AB434" s="445" t="str">
        <f t="shared" si="166"/>
        <v/>
      </c>
      <c r="AC434" s="445" t="str">
        <f t="shared" si="166"/>
        <v/>
      </c>
      <c r="AD434" s="445" t="str">
        <f t="shared" si="166"/>
        <v/>
      </c>
      <c r="AE434" s="445" t="str">
        <f t="shared" si="166"/>
        <v/>
      </c>
      <c r="AF434" s="445" t="str">
        <f t="shared" si="166"/>
        <v/>
      </c>
      <c r="AG434" s="455" t="str">
        <f t="shared" si="166"/>
        <v/>
      </c>
      <c r="AH434" s="445" t="str">
        <f t="shared" si="166"/>
        <v/>
      </c>
      <c r="AI434" s="445" t="str">
        <f t="shared" si="166"/>
        <v/>
      </c>
      <c r="AJ434" s="445" t="str">
        <f t="shared" si="166"/>
        <v/>
      </c>
      <c r="AK434" s="445" t="str">
        <f t="shared" si="166"/>
        <v/>
      </c>
      <c r="AL434" s="445" t="str">
        <f t="shared" si="166"/>
        <v/>
      </c>
      <c r="AM434" s="445" t="str">
        <f t="shared" si="166"/>
        <v/>
      </c>
      <c r="AN434" s="445" t="str">
        <f t="shared" si="166"/>
        <v/>
      </c>
      <c r="AO434" s="445" t="str">
        <f t="shared" si="166"/>
        <v/>
      </c>
      <c r="AP434" s="445" t="str">
        <f t="shared" si="166"/>
        <v/>
      </c>
      <c r="AQ434" s="445" t="str">
        <f t="shared" si="166"/>
        <v/>
      </c>
      <c r="AR434" s="445" t="str">
        <f t="shared" si="166"/>
        <v/>
      </c>
      <c r="AS434" s="445" t="str">
        <f t="shared" si="166"/>
        <v/>
      </c>
      <c r="AT434" s="445" t="str">
        <f t="shared" si="166"/>
        <v/>
      </c>
      <c r="AU434" s="445" t="str">
        <f t="shared" si="166"/>
        <v/>
      </c>
      <c r="BE434" s="435"/>
      <c r="BK434" s="50"/>
      <c r="BM434" s="118"/>
      <c r="EE434" s="435"/>
    </row>
    <row r="435" spans="1:135" hidden="1">
      <c r="A435" s="455" t="str">
        <f t="shared" ref="A435:AU435" si="167">IF(A334="","","，")</f>
        <v/>
      </c>
      <c r="B435" s="455" t="str">
        <f t="shared" si="167"/>
        <v/>
      </c>
      <c r="C435" s="444" t="str">
        <f t="shared" si="167"/>
        <v/>
      </c>
      <c r="D435" s="455" t="str">
        <f t="shared" si="167"/>
        <v/>
      </c>
      <c r="E435" s="455" t="str">
        <f t="shared" si="167"/>
        <v/>
      </c>
      <c r="F435" s="455" t="str">
        <f t="shared" si="167"/>
        <v/>
      </c>
      <c r="G435" s="455" t="str">
        <f t="shared" si="167"/>
        <v/>
      </c>
      <c r="H435" s="455" t="str">
        <f t="shared" si="167"/>
        <v/>
      </c>
      <c r="I435" s="455" t="str">
        <f t="shared" si="167"/>
        <v/>
      </c>
      <c r="J435" s="455" t="str">
        <f t="shared" si="167"/>
        <v/>
      </c>
      <c r="K435" s="455" t="str">
        <f t="shared" si="167"/>
        <v/>
      </c>
      <c r="L435" s="455" t="str">
        <f t="shared" si="167"/>
        <v/>
      </c>
      <c r="M435" s="455" t="str">
        <f t="shared" si="167"/>
        <v/>
      </c>
      <c r="N435" s="445" t="str">
        <f t="shared" si="167"/>
        <v/>
      </c>
      <c r="O435" s="445" t="str">
        <f t="shared" si="167"/>
        <v/>
      </c>
      <c r="P435" s="445" t="str">
        <f t="shared" si="167"/>
        <v/>
      </c>
      <c r="Q435" s="445" t="str">
        <f t="shared" si="167"/>
        <v/>
      </c>
      <c r="R435" s="445" t="str">
        <f t="shared" si="167"/>
        <v/>
      </c>
      <c r="S435" s="445" t="str">
        <f t="shared" si="167"/>
        <v/>
      </c>
      <c r="T435" s="445" t="str">
        <f t="shared" si="167"/>
        <v/>
      </c>
      <c r="U435" s="453" t="str">
        <f t="shared" si="167"/>
        <v/>
      </c>
      <c r="V435" s="445" t="str">
        <f t="shared" si="167"/>
        <v/>
      </c>
      <c r="W435" s="445" t="str">
        <f t="shared" si="167"/>
        <v/>
      </c>
      <c r="X435" s="445" t="str">
        <f t="shared" si="167"/>
        <v/>
      </c>
      <c r="Y435" s="445" t="str">
        <f t="shared" si="167"/>
        <v/>
      </c>
      <c r="Z435" s="445" t="str">
        <f t="shared" si="167"/>
        <v/>
      </c>
      <c r="AA435" s="445" t="str">
        <f t="shared" si="167"/>
        <v/>
      </c>
      <c r="AB435" s="445" t="str">
        <f t="shared" si="167"/>
        <v/>
      </c>
      <c r="AC435" s="445" t="str">
        <f t="shared" si="167"/>
        <v/>
      </c>
      <c r="AD435" s="445" t="str">
        <f t="shared" si="167"/>
        <v/>
      </c>
      <c r="AE435" s="445" t="str">
        <f t="shared" si="167"/>
        <v/>
      </c>
      <c r="AF435" s="445" t="str">
        <f t="shared" si="167"/>
        <v/>
      </c>
      <c r="AG435" s="455" t="str">
        <f t="shared" si="167"/>
        <v/>
      </c>
      <c r="AH435" s="445" t="str">
        <f t="shared" si="167"/>
        <v/>
      </c>
      <c r="AI435" s="445" t="str">
        <f t="shared" si="167"/>
        <v/>
      </c>
      <c r="AJ435" s="445" t="str">
        <f t="shared" si="167"/>
        <v/>
      </c>
      <c r="AK435" s="445" t="str">
        <f t="shared" si="167"/>
        <v/>
      </c>
      <c r="AL435" s="445" t="str">
        <f t="shared" si="167"/>
        <v/>
      </c>
      <c r="AM435" s="445" t="str">
        <f t="shared" si="167"/>
        <v/>
      </c>
      <c r="AN435" s="445" t="str">
        <f t="shared" si="167"/>
        <v/>
      </c>
      <c r="AO435" s="445" t="str">
        <f t="shared" si="167"/>
        <v/>
      </c>
      <c r="AP435" s="445" t="str">
        <f t="shared" si="167"/>
        <v/>
      </c>
      <c r="AQ435" s="445" t="str">
        <f t="shared" si="167"/>
        <v/>
      </c>
      <c r="AR435" s="445" t="str">
        <f t="shared" si="167"/>
        <v/>
      </c>
      <c r="AS435" s="445" t="str">
        <f t="shared" si="167"/>
        <v/>
      </c>
      <c r="AT435" s="445" t="str">
        <f t="shared" si="167"/>
        <v/>
      </c>
      <c r="AU435" s="445" t="str">
        <f t="shared" si="167"/>
        <v/>
      </c>
      <c r="BE435" s="435"/>
      <c r="BK435" s="50"/>
      <c r="BM435" s="118"/>
      <c r="EE435" s="435"/>
    </row>
    <row r="436" spans="1:135" hidden="1">
      <c r="A436" s="455" t="str">
        <f t="shared" ref="A436:AU436" si="168">IF(A335="","","，")</f>
        <v/>
      </c>
      <c r="B436" s="455" t="str">
        <f t="shared" si="168"/>
        <v/>
      </c>
      <c r="C436" s="444" t="str">
        <f t="shared" si="168"/>
        <v/>
      </c>
      <c r="D436" s="455" t="str">
        <f t="shared" si="168"/>
        <v/>
      </c>
      <c r="E436" s="455" t="str">
        <f t="shared" si="168"/>
        <v/>
      </c>
      <c r="F436" s="455" t="str">
        <f t="shared" si="168"/>
        <v/>
      </c>
      <c r="G436" s="455" t="str">
        <f t="shared" si="168"/>
        <v/>
      </c>
      <c r="H436" s="455" t="str">
        <f t="shared" si="168"/>
        <v/>
      </c>
      <c r="I436" s="455" t="str">
        <f t="shared" si="168"/>
        <v/>
      </c>
      <c r="J436" s="455" t="str">
        <f t="shared" si="168"/>
        <v/>
      </c>
      <c r="K436" s="455" t="str">
        <f t="shared" si="168"/>
        <v/>
      </c>
      <c r="L436" s="455" t="str">
        <f t="shared" si="168"/>
        <v/>
      </c>
      <c r="M436" s="455" t="str">
        <f t="shared" si="168"/>
        <v/>
      </c>
      <c r="N436" s="445" t="str">
        <f t="shared" si="168"/>
        <v/>
      </c>
      <c r="O436" s="445" t="str">
        <f t="shared" si="168"/>
        <v/>
      </c>
      <c r="P436" s="445" t="str">
        <f t="shared" si="168"/>
        <v/>
      </c>
      <c r="Q436" s="445" t="str">
        <f t="shared" si="168"/>
        <v/>
      </c>
      <c r="R436" s="445" t="str">
        <f t="shared" si="168"/>
        <v/>
      </c>
      <c r="S436" s="445" t="str">
        <f t="shared" si="168"/>
        <v/>
      </c>
      <c r="T436" s="445" t="str">
        <f t="shared" si="168"/>
        <v/>
      </c>
      <c r="U436" s="453" t="str">
        <f t="shared" si="168"/>
        <v/>
      </c>
      <c r="V436" s="445" t="str">
        <f t="shared" si="168"/>
        <v/>
      </c>
      <c r="W436" s="445" t="str">
        <f t="shared" si="168"/>
        <v/>
      </c>
      <c r="X436" s="445" t="str">
        <f t="shared" si="168"/>
        <v/>
      </c>
      <c r="Y436" s="445" t="str">
        <f t="shared" si="168"/>
        <v/>
      </c>
      <c r="Z436" s="445" t="str">
        <f t="shared" si="168"/>
        <v/>
      </c>
      <c r="AA436" s="445" t="str">
        <f t="shared" si="168"/>
        <v/>
      </c>
      <c r="AB436" s="445" t="str">
        <f t="shared" si="168"/>
        <v/>
      </c>
      <c r="AC436" s="445" t="str">
        <f t="shared" si="168"/>
        <v/>
      </c>
      <c r="AD436" s="445" t="str">
        <f t="shared" si="168"/>
        <v/>
      </c>
      <c r="AE436" s="445" t="str">
        <f t="shared" si="168"/>
        <v/>
      </c>
      <c r="AF436" s="445" t="str">
        <f t="shared" si="168"/>
        <v/>
      </c>
      <c r="AG436" s="455" t="str">
        <f t="shared" si="168"/>
        <v/>
      </c>
      <c r="AH436" s="445" t="str">
        <f t="shared" si="168"/>
        <v/>
      </c>
      <c r="AI436" s="445" t="str">
        <f t="shared" si="168"/>
        <v/>
      </c>
      <c r="AJ436" s="445" t="str">
        <f t="shared" si="168"/>
        <v/>
      </c>
      <c r="AK436" s="445" t="str">
        <f t="shared" si="168"/>
        <v/>
      </c>
      <c r="AL436" s="445" t="str">
        <f t="shared" si="168"/>
        <v/>
      </c>
      <c r="AM436" s="445" t="str">
        <f t="shared" si="168"/>
        <v/>
      </c>
      <c r="AN436" s="445" t="str">
        <f t="shared" si="168"/>
        <v/>
      </c>
      <c r="AO436" s="445" t="str">
        <f t="shared" si="168"/>
        <v/>
      </c>
      <c r="AP436" s="445" t="str">
        <f t="shared" si="168"/>
        <v/>
      </c>
      <c r="AQ436" s="445" t="str">
        <f t="shared" si="168"/>
        <v/>
      </c>
      <c r="AR436" s="445" t="str">
        <f t="shared" si="168"/>
        <v/>
      </c>
      <c r="AS436" s="445" t="str">
        <f t="shared" si="168"/>
        <v/>
      </c>
      <c r="AT436" s="445" t="str">
        <f t="shared" si="168"/>
        <v/>
      </c>
      <c r="AU436" s="445" t="str">
        <f t="shared" si="168"/>
        <v/>
      </c>
      <c r="BE436" s="435"/>
      <c r="BK436" s="50"/>
      <c r="BM436" s="118"/>
      <c r="EE436" s="435"/>
    </row>
    <row r="437" spans="1:135" hidden="1">
      <c r="A437" s="455" t="str">
        <f t="shared" ref="A437:AU437" si="169">IF(A336="","","，")</f>
        <v/>
      </c>
      <c r="B437" s="455" t="str">
        <f t="shared" si="169"/>
        <v/>
      </c>
      <c r="C437" s="444" t="str">
        <f t="shared" si="169"/>
        <v/>
      </c>
      <c r="D437" s="455" t="str">
        <f t="shared" si="169"/>
        <v/>
      </c>
      <c r="E437" s="455" t="str">
        <f t="shared" si="169"/>
        <v/>
      </c>
      <c r="F437" s="455" t="str">
        <f t="shared" si="169"/>
        <v/>
      </c>
      <c r="G437" s="455" t="str">
        <f t="shared" si="169"/>
        <v/>
      </c>
      <c r="H437" s="455" t="str">
        <f t="shared" si="169"/>
        <v/>
      </c>
      <c r="I437" s="455" t="str">
        <f t="shared" si="169"/>
        <v/>
      </c>
      <c r="J437" s="455" t="str">
        <f t="shared" si="169"/>
        <v/>
      </c>
      <c r="K437" s="455" t="str">
        <f t="shared" si="169"/>
        <v/>
      </c>
      <c r="L437" s="455" t="str">
        <f t="shared" si="169"/>
        <v/>
      </c>
      <c r="M437" s="455" t="str">
        <f t="shared" si="169"/>
        <v/>
      </c>
      <c r="N437" s="445" t="str">
        <f t="shared" si="169"/>
        <v/>
      </c>
      <c r="O437" s="445" t="str">
        <f t="shared" si="169"/>
        <v/>
      </c>
      <c r="P437" s="445" t="str">
        <f t="shared" si="169"/>
        <v/>
      </c>
      <c r="Q437" s="445" t="str">
        <f t="shared" si="169"/>
        <v/>
      </c>
      <c r="R437" s="445" t="str">
        <f t="shared" si="169"/>
        <v/>
      </c>
      <c r="S437" s="445" t="str">
        <f t="shared" si="169"/>
        <v/>
      </c>
      <c r="T437" s="445" t="str">
        <f t="shared" si="169"/>
        <v/>
      </c>
      <c r="U437" s="453" t="str">
        <f t="shared" si="169"/>
        <v/>
      </c>
      <c r="V437" s="445" t="str">
        <f t="shared" si="169"/>
        <v/>
      </c>
      <c r="W437" s="445" t="str">
        <f t="shared" si="169"/>
        <v/>
      </c>
      <c r="X437" s="445" t="str">
        <f t="shared" si="169"/>
        <v/>
      </c>
      <c r="Y437" s="445" t="str">
        <f t="shared" si="169"/>
        <v/>
      </c>
      <c r="Z437" s="445" t="str">
        <f t="shared" si="169"/>
        <v/>
      </c>
      <c r="AA437" s="445" t="str">
        <f t="shared" si="169"/>
        <v/>
      </c>
      <c r="AB437" s="445" t="str">
        <f t="shared" si="169"/>
        <v/>
      </c>
      <c r="AC437" s="445" t="str">
        <f t="shared" si="169"/>
        <v/>
      </c>
      <c r="AD437" s="445" t="str">
        <f t="shared" si="169"/>
        <v/>
      </c>
      <c r="AE437" s="445" t="str">
        <f t="shared" si="169"/>
        <v/>
      </c>
      <c r="AF437" s="445" t="str">
        <f t="shared" si="169"/>
        <v/>
      </c>
      <c r="AG437" s="455" t="str">
        <f t="shared" si="169"/>
        <v/>
      </c>
      <c r="AH437" s="445" t="str">
        <f t="shared" si="169"/>
        <v/>
      </c>
      <c r="AI437" s="445" t="str">
        <f t="shared" si="169"/>
        <v/>
      </c>
      <c r="AJ437" s="445" t="str">
        <f t="shared" si="169"/>
        <v/>
      </c>
      <c r="AK437" s="445" t="str">
        <f t="shared" si="169"/>
        <v/>
      </c>
      <c r="AL437" s="445" t="str">
        <f t="shared" si="169"/>
        <v/>
      </c>
      <c r="AM437" s="445" t="str">
        <f t="shared" si="169"/>
        <v/>
      </c>
      <c r="AN437" s="445" t="str">
        <f t="shared" si="169"/>
        <v/>
      </c>
      <c r="AO437" s="445" t="str">
        <f t="shared" si="169"/>
        <v/>
      </c>
      <c r="AP437" s="445" t="str">
        <f t="shared" si="169"/>
        <v/>
      </c>
      <c r="AQ437" s="445" t="str">
        <f t="shared" si="169"/>
        <v/>
      </c>
      <c r="AR437" s="445" t="str">
        <f t="shared" si="169"/>
        <v/>
      </c>
      <c r="AS437" s="445" t="str">
        <f t="shared" si="169"/>
        <v/>
      </c>
      <c r="AT437" s="445" t="str">
        <f t="shared" si="169"/>
        <v/>
      </c>
      <c r="AU437" s="445" t="str">
        <f t="shared" si="169"/>
        <v/>
      </c>
      <c r="BE437" s="435"/>
      <c r="BK437" s="50"/>
      <c r="BM437" s="118"/>
      <c r="EE437" s="435"/>
    </row>
    <row r="438" spans="1:135" hidden="1">
      <c r="A438" s="455" t="str">
        <f t="shared" ref="A438:AU438" si="170">IF(A337="","","，")</f>
        <v/>
      </c>
      <c r="B438" s="455" t="str">
        <f t="shared" si="170"/>
        <v/>
      </c>
      <c r="C438" s="444" t="str">
        <f t="shared" si="170"/>
        <v/>
      </c>
      <c r="D438" s="455" t="str">
        <f t="shared" si="170"/>
        <v/>
      </c>
      <c r="E438" s="455" t="str">
        <f t="shared" si="170"/>
        <v/>
      </c>
      <c r="F438" s="455" t="str">
        <f t="shared" si="170"/>
        <v/>
      </c>
      <c r="G438" s="455" t="str">
        <f t="shared" si="170"/>
        <v/>
      </c>
      <c r="H438" s="455" t="str">
        <f t="shared" si="170"/>
        <v/>
      </c>
      <c r="I438" s="455" t="str">
        <f t="shared" si="170"/>
        <v/>
      </c>
      <c r="J438" s="455" t="str">
        <f t="shared" si="170"/>
        <v/>
      </c>
      <c r="K438" s="455" t="str">
        <f t="shared" si="170"/>
        <v/>
      </c>
      <c r="L438" s="455" t="str">
        <f t="shared" si="170"/>
        <v/>
      </c>
      <c r="M438" s="455" t="str">
        <f t="shared" si="170"/>
        <v/>
      </c>
      <c r="N438" s="445" t="str">
        <f t="shared" si="170"/>
        <v/>
      </c>
      <c r="O438" s="445" t="str">
        <f t="shared" si="170"/>
        <v/>
      </c>
      <c r="P438" s="445" t="str">
        <f t="shared" si="170"/>
        <v/>
      </c>
      <c r="Q438" s="445" t="str">
        <f t="shared" si="170"/>
        <v/>
      </c>
      <c r="R438" s="445" t="str">
        <f t="shared" si="170"/>
        <v/>
      </c>
      <c r="S438" s="445" t="str">
        <f t="shared" si="170"/>
        <v/>
      </c>
      <c r="T438" s="445" t="str">
        <f t="shared" si="170"/>
        <v/>
      </c>
      <c r="U438" s="453" t="str">
        <f t="shared" si="170"/>
        <v/>
      </c>
      <c r="V438" s="445" t="str">
        <f t="shared" si="170"/>
        <v/>
      </c>
      <c r="W438" s="445" t="str">
        <f t="shared" si="170"/>
        <v/>
      </c>
      <c r="X438" s="445" t="str">
        <f t="shared" si="170"/>
        <v/>
      </c>
      <c r="Y438" s="445" t="str">
        <f t="shared" si="170"/>
        <v/>
      </c>
      <c r="Z438" s="445" t="str">
        <f t="shared" si="170"/>
        <v/>
      </c>
      <c r="AA438" s="445" t="str">
        <f t="shared" si="170"/>
        <v/>
      </c>
      <c r="AB438" s="445" t="str">
        <f t="shared" si="170"/>
        <v/>
      </c>
      <c r="AC438" s="445" t="str">
        <f t="shared" si="170"/>
        <v/>
      </c>
      <c r="AD438" s="445" t="str">
        <f t="shared" si="170"/>
        <v/>
      </c>
      <c r="AE438" s="445" t="str">
        <f t="shared" si="170"/>
        <v/>
      </c>
      <c r="AF438" s="445" t="str">
        <f t="shared" si="170"/>
        <v/>
      </c>
      <c r="AG438" s="455" t="str">
        <f t="shared" si="170"/>
        <v/>
      </c>
      <c r="AH438" s="445" t="str">
        <f t="shared" si="170"/>
        <v/>
      </c>
      <c r="AI438" s="445" t="str">
        <f t="shared" si="170"/>
        <v/>
      </c>
      <c r="AJ438" s="445" t="str">
        <f t="shared" si="170"/>
        <v/>
      </c>
      <c r="AK438" s="445" t="str">
        <f t="shared" si="170"/>
        <v/>
      </c>
      <c r="AL438" s="445" t="str">
        <f t="shared" si="170"/>
        <v/>
      </c>
      <c r="AM438" s="445" t="str">
        <f t="shared" si="170"/>
        <v/>
      </c>
      <c r="AN438" s="445" t="str">
        <f t="shared" si="170"/>
        <v/>
      </c>
      <c r="AO438" s="445" t="str">
        <f t="shared" si="170"/>
        <v/>
      </c>
      <c r="AP438" s="445" t="str">
        <f t="shared" si="170"/>
        <v/>
      </c>
      <c r="AQ438" s="445" t="str">
        <f t="shared" si="170"/>
        <v/>
      </c>
      <c r="AR438" s="445" t="str">
        <f t="shared" si="170"/>
        <v/>
      </c>
      <c r="AS438" s="445" t="str">
        <f t="shared" si="170"/>
        <v/>
      </c>
      <c r="AT438" s="445" t="str">
        <f t="shared" si="170"/>
        <v/>
      </c>
      <c r="AU438" s="445" t="str">
        <f t="shared" si="170"/>
        <v/>
      </c>
      <c r="BE438" s="435"/>
      <c r="BK438" s="50"/>
      <c r="BM438" s="118"/>
      <c r="EE438" s="435"/>
    </row>
    <row r="439" spans="1:135" hidden="1">
      <c r="A439" s="455" t="str">
        <f t="shared" ref="A439:AU439" si="171">IF(A338="","","，")</f>
        <v/>
      </c>
      <c r="B439" s="455" t="str">
        <f t="shared" si="171"/>
        <v/>
      </c>
      <c r="C439" s="444" t="str">
        <f t="shared" si="171"/>
        <v/>
      </c>
      <c r="D439" s="455" t="str">
        <f t="shared" si="171"/>
        <v/>
      </c>
      <c r="E439" s="455" t="str">
        <f t="shared" si="171"/>
        <v/>
      </c>
      <c r="F439" s="455" t="str">
        <f t="shared" si="171"/>
        <v/>
      </c>
      <c r="G439" s="455" t="str">
        <f t="shared" si="171"/>
        <v/>
      </c>
      <c r="H439" s="455" t="str">
        <f t="shared" si="171"/>
        <v/>
      </c>
      <c r="I439" s="455" t="str">
        <f t="shared" si="171"/>
        <v/>
      </c>
      <c r="J439" s="455" t="str">
        <f t="shared" si="171"/>
        <v/>
      </c>
      <c r="K439" s="455" t="str">
        <f t="shared" si="171"/>
        <v/>
      </c>
      <c r="L439" s="455" t="str">
        <f t="shared" si="171"/>
        <v/>
      </c>
      <c r="M439" s="455" t="str">
        <f t="shared" si="171"/>
        <v/>
      </c>
      <c r="N439" s="445" t="str">
        <f t="shared" si="171"/>
        <v/>
      </c>
      <c r="O439" s="445" t="str">
        <f t="shared" si="171"/>
        <v/>
      </c>
      <c r="P439" s="445" t="str">
        <f t="shared" si="171"/>
        <v/>
      </c>
      <c r="Q439" s="445" t="str">
        <f t="shared" si="171"/>
        <v/>
      </c>
      <c r="R439" s="445" t="str">
        <f t="shared" si="171"/>
        <v/>
      </c>
      <c r="S439" s="445" t="str">
        <f t="shared" si="171"/>
        <v/>
      </c>
      <c r="T439" s="445" t="str">
        <f t="shared" si="171"/>
        <v/>
      </c>
      <c r="U439" s="453" t="str">
        <f t="shared" si="171"/>
        <v/>
      </c>
      <c r="V439" s="445" t="str">
        <f t="shared" si="171"/>
        <v/>
      </c>
      <c r="W439" s="445" t="str">
        <f t="shared" si="171"/>
        <v/>
      </c>
      <c r="X439" s="445" t="str">
        <f t="shared" si="171"/>
        <v/>
      </c>
      <c r="Y439" s="445" t="str">
        <f t="shared" si="171"/>
        <v/>
      </c>
      <c r="Z439" s="445" t="str">
        <f t="shared" si="171"/>
        <v/>
      </c>
      <c r="AA439" s="445" t="str">
        <f t="shared" si="171"/>
        <v/>
      </c>
      <c r="AB439" s="445" t="str">
        <f t="shared" si="171"/>
        <v/>
      </c>
      <c r="AC439" s="445" t="str">
        <f t="shared" si="171"/>
        <v/>
      </c>
      <c r="AD439" s="445" t="str">
        <f t="shared" si="171"/>
        <v/>
      </c>
      <c r="AE439" s="445" t="str">
        <f t="shared" si="171"/>
        <v/>
      </c>
      <c r="AF439" s="445" t="str">
        <f t="shared" si="171"/>
        <v/>
      </c>
      <c r="AG439" s="455" t="str">
        <f t="shared" si="171"/>
        <v/>
      </c>
      <c r="AH439" s="445" t="str">
        <f t="shared" si="171"/>
        <v/>
      </c>
      <c r="AI439" s="445" t="str">
        <f t="shared" si="171"/>
        <v/>
      </c>
      <c r="AJ439" s="445" t="str">
        <f t="shared" si="171"/>
        <v/>
      </c>
      <c r="AK439" s="445" t="str">
        <f t="shared" si="171"/>
        <v/>
      </c>
      <c r="AL439" s="445" t="str">
        <f t="shared" si="171"/>
        <v/>
      </c>
      <c r="AM439" s="445" t="str">
        <f t="shared" si="171"/>
        <v/>
      </c>
      <c r="AN439" s="445" t="str">
        <f t="shared" si="171"/>
        <v/>
      </c>
      <c r="AO439" s="445" t="str">
        <f t="shared" si="171"/>
        <v/>
      </c>
      <c r="AP439" s="445" t="str">
        <f t="shared" si="171"/>
        <v/>
      </c>
      <c r="AQ439" s="445" t="str">
        <f t="shared" si="171"/>
        <v/>
      </c>
      <c r="AR439" s="445" t="str">
        <f t="shared" si="171"/>
        <v/>
      </c>
      <c r="AS439" s="445" t="str">
        <f t="shared" si="171"/>
        <v/>
      </c>
      <c r="AT439" s="445" t="str">
        <f t="shared" si="171"/>
        <v/>
      </c>
      <c r="AU439" s="445" t="str">
        <f t="shared" si="171"/>
        <v/>
      </c>
      <c r="BE439" s="435"/>
      <c r="BK439" s="50"/>
      <c r="BM439" s="118"/>
      <c r="EE439" s="435"/>
    </row>
    <row r="440" spans="1:135" hidden="1">
      <c r="A440" s="455" t="str">
        <f t="shared" ref="A440:AU440" si="172">IF(A339="","","，")</f>
        <v/>
      </c>
      <c r="B440" s="455" t="str">
        <f t="shared" si="172"/>
        <v/>
      </c>
      <c r="C440" s="444" t="str">
        <f t="shared" si="172"/>
        <v/>
      </c>
      <c r="D440" s="455" t="str">
        <f t="shared" si="172"/>
        <v/>
      </c>
      <c r="E440" s="455" t="str">
        <f t="shared" si="172"/>
        <v/>
      </c>
      <c r="F440" s="455" t="str">
        <f t="shared" si="172"/>
        <v/>
      </c>
      <c r="G440" s="455" t="str">
        <f t="shared" si="172"/>
        <v/>
      </c>
      <c r="H440" s="455" t="str">
        <f t="shared" si="172"/>
        <v/>
      </c>
      <c r="I440" s="455" t="str">
        <f t="shared" si="172"/>
        <v/>
      </c>
      <c r="J440" s="455" t="str">
        <f t="shared" si="172"/>
        <v/>
      </c>
      <c r="K440" s="455" t="str">
        <f t="shared" si="172"/>
        <v/>
      </c>
      <c r="L440" s="455" t="str">
        <f t="shared" si="172"/>
        <v/>
      </c>
      <c r="M440" s="455" t="str">
        <f t="shared" si="172"/>
        <v/>
      </c>
      <c r="N440" s="445" t="str">
        <f t="shared" si="172"/>
        <v/>
      </c>
      <c r="O440" s="445" t="str">
        <f t="shared" si="172"/>
        <v/>
      </c>
      <c r="P440" s="445" t="str">
        <f t="shared" si="172"/>
        <v/>
      </c>
      <c r="Q440" s="445" t="str">
        <f t="shared" si="172"/>
        <v/>
      </c>
      <c r="R440" s="445" t="str">
        <f t="shared" si="172"/>
        <v/>
      </c>
      <c r="S440" s="445" t="str">
        <f t="shared" si="172"/>
        <v/>
      </c>
      <c r="T440" s="445" t="str">
        <f t="shared" si="172"/>
        <v/>
      </c>
      <c r="U440" s="453" t="str">
        <f t="shared" si="172"/>
        <v/>
      </c>
      <c r="V440" s="445" t="str">
        <f t="shared" si="172"/>
        <v/>
      </c>
      <c r="W440" s="445" t="str">
        <f t="shared" si="172"/>
        <v/>
      </c>
      <c r="X440" s="445" t="str">
        <f t="shared" si="172"/>
        <v/>
      </c>
      <c r="Y440" s="445" t="str">
        <f t="shared" si="172"/>
        <v/>
      </c>
      <c r="Z440" s="445" t="str">
        <f t="shared" si="172"/>
        <v/>
      </c>
      <c r="AA440" s="445" t="str">
        <f t="shared" si="172"/>
        <v/>
      </c>
      <c r="AB440" s="445" t="str">
        <f t="shared" si="172"/>
        <v/>
      </c>
      <c r="AC440" s="445" t="str">
        <f t="shared" si="172"/>
        <v/>
      </c>
      <c r="AD440" s="445" t="str">
        <f t="shared" si="172"/>
        <v/>
      </c>
      <c r="AE440" s="445" t="str">
        <f t="shared" si="172"/>
        <v/>
      </c>
      <c r="AF440" s="445" t="str">
        <f t="shared" si="172"/>
        <v/>
      </c>
      <c r="AG440" s="455" t="str">
        <f t="shared" si="172"/>
        <v/>
      </c>
      <c r="AH440" s="445" t="str">
        <f t="shared" si="172"/>
        <v/>
      </c>
      <c r="AI440" s="445" t="str">
        <f t="shared" si="172"/>
        <v/>
      </c>
      <c r="AJ440" s="445" t="str">
        <f t="shared" si="172"/>
        <v/>
      </c>
      <c r="AK440" s="445" t="str">
        <f t="shared" si="172"/>
        <v/>
      </c>
      <c r="AL440" s="445" t="str">
        <f t="shared" si="172"/>
        <v/>
      </c>
      <c r="AM440" s="445" t="str">
        <f t="shared" si="172"/>
        <v/>
      </c>
      <c r="AN440" s="445" t="str">
        <f t="shared" si="172"/>
        <v/>
      </c>
      <c r="AO440" s="445" t="str">
        <f t="shared" si="172"/>
        <v/>
      </c>
      <c r="AP440" s="445" t="str">
        <f t="shared" si="172"/>
        <v/>
      </c>
      <c r="AQ440" s="445" t="str">
        <f t="shared" si="172"/>
        <v/>
      </c>
      <c r="AR440" s="445" t="str">
        <f t="shared" si="172"/>
        <v/>
      </c>
      <c r="AS440" s="445" t="str">
        <f t="shared" si="172"/>
        <v/>
      </c>
      <c r="AT440" s="445" t="str">
        <f t="shared" si="172"/>
        <v/>
      </c>
      <c r="AU440" s="445" t="str">
        <f t="shared" si="172"/>
        <v/>
      </c>
      <c r="BE440" s="435"/>
      <c r="BK440" s="50"/>
      <c r="BM440" s="118"/>
      <c r="EE440" s="435"/>
    </row>
    <row r="441" spans="1:135" hidden="1">
      <c r="A441" s="455" t="str">
        <f t="shared" ref="A441:AU441" si="173">IF(A340="","","，")</f>
        <v/>
      </c>
      <c r="B441" s="455" t="str">
        <f t="shared" si="173"/>
        <v/>
      </c>
      <c r="C441" s="444" t="str">
        <f t="shared" si="173"/>
        <v/>
      </c>
      <c r="D441" s="455" t="str">
        <f t="shared" si="173"/>
        <v/>
      </c>
      <c r="E441" s="455" t="str">
        <f t="shared" si="173"/>
        <v/>
      </c>
      <c r="F441" s="455" t="str">
        <f t="shared" si="173"/>
        <v/>
      </c>
      <c r="G441" s="455" t="str">
        <f t="shared" si="173"/>
        <v/>
      </c>
      <c r="H441" s="455" t="str">
        <f t="shared" si="173"/>
        <v/>
      </c>
      <c r="I441" s="455" t="str">
        <f t="shared" si="173"/>
        <v/>
      </c>
      <c r="J441" s="455" t="str">
        <f t="shared" si="173"/>
        <v/>
      </c>
      <c r="K441" s="455" t="str">
        <f t="shared" si="173"/>
        <v/>
      </c>
      <c r="L441" s="455" t="str">
        <f t="shared" si="173"/>
        <v/>
      </c>
      <c r="M441" s="455" t="str">
        <f t="shared" si="173"/>
        <v/>
      </c>
      <c r="N441" s="445" t="str">
        <f t="shared" si="173"/>
        <v/>
      </c>
      <c r="O441" s="445" t="str">
        <f t="shared" si="173"/>
        <v/>
      </c>
      <c r="P441" s="445" t="str">
        <f t="shared" si="173"/>
        <v/>
      </c>
      <c r="Q441" s="445" t="str">
        <f t="shared" si="173"/>
        <v/>
      </c>
      <c r="R441" s="445" t="str">
        <f t="shared" si="173"/>
        <v/>
      </c>
      <c r="S441" s="445" t="str">
        <f t="shared" si="173"/>
        <v/>
      </c>
      <c r="T441" s="445" t="str">
        <f t="shared" si="173"/>
        <v/>
      </c>
      <c r="U441" s="453" t="str">
        <f t="shared" si="173"/>
        <v/>
      </c>
      <c r="V441" s="445" t="str">
        <f t="shared" si="173"/>
        <v/>
      </c>
      <c r="W441" s="445" t="str">
        <f t="shared" si="173"/>
        <v/>
      </c>
      <c r="X441" s="445" t="str">
        <f t="shared" si="173"/>
        <v/>
      </c>
      <c r="Y441" s="445" t="str">
        <f t="shared" si="173"/>
        <v/>
      </c>
      <c r="Z441" s="445" t="str">
        <f t="shared" si="173"/>
        <v/>
      </c>
      <c r="AA441" s="445" t="str">
        <f t="shared" si="173"/>
        <v/>
      </c>
      <c r="AB441" s="445" t="str">
        <f t="shared" si="173"/>
        <v/>
      </c>
      <c r="AC441" s="445" t="str">
        <f t="shared" si="173"/>
        <v/>
      </c>
      <c r="AD441" s="445" t="str">
        <f t="shared" si="173"/>
        <v/>
      </c>
      <c r="AE441" s="445" t="str">
        <f t="shared" si="173"/>
        <v/>
      </c>
      <c r="AF441" s="445" t="str">
        <f t="shared" si="173"/>
        <v/>
      </c>
      <c r="AG441" s="455" t="str">
        <f t="shared" si="173"/>
        <v/>
      </c>
      <c r="AH441" s="445" t="str">
        <f t="shared" si="173"/>
        <v/>
      </c>
      <c r="AI441" s="445" t="str">
        <f t="shared" si="173"/>
        <v/>
      </c>
      <c r="AJ441" s="445" t="str">
        <f t="shared" si="173"/>
        <v/>
      </c>
      <c r="AK441" s="445" t="str">
        <f t="shared" si="173"/>
        <v/>
      </c>
      <c r="AL441" s="445" t="str">
        <f t="shared" si="173"/>
        <v/>
      </c>
      <c r="AM441" s="445" t="str">
        <f t="shared" si="173"/>
        <v/>
      </c>
      <c r="AN441" s="445" t="str">
        <f t="shared" si="173"/>
        <v/>
      </c>
      <c r="AO441" s="445" t="str">
        <f t="shared" si="173"/>
        <v/>
      </c>
      <c r="AP441" s="445" t="str">
        <f t="shared" si="173"/>
        <v/>
      </c>
      <c r="AQ441" s="445" t="str">
        <f t="shared" si="173"/>
        <v/>
      </c>
      <c r="AR441" s="445" t="str">
        <f t="shared" si="173"/>
        <v/>
      </c>
      <c r="AS441" s="445" t="str">
        <f t="shared" si="173"/>
        <v/>
      </c>
      <c r="AT441" s="445" t="str">
        <f t="shared" si="173"/>
        <v/>
      </c>
      <c r="AU441" s="445" t="str">
        <f t="shared" si="173"/>
        <v/>
      </c>
      <c r="BE441" s="435"/>
      <c r="BK441" s="50"/>
      <c r="BM441" s="118"/>
      <c r="EE441" s="435"/>
    </row>
    <row r="442" spans="1:135" hidden="1">
      <c r="A442" s="455" t="str">
        <f t="shared" ref="A442:AU442" si="174">IF(A341="","","，")</f>
        <v/>
      </c>
      <c r="B442" s="455" t="str">
        <f t="shared" si="174"/>
        <v/>
      </c>
      <c r="C442" s="444" t="str">
        <f t="shared" si="174"/>
        <v/>
      </c>
      <c r="D442" s="455" t="str">
        <f t="shared" si="174"/>
        <v/>
      </c>
      <c r="E442" s="455" t="str">
        <f t="shared" si="174"/>
        <v/>
      </c>
      <c r="F442" s="455" t="str">
        <f t="shared" si="174"/>
        <v/>
      </c>
      <c r="G442" s="455" t="str">
        <f t="shared" si="174"/>
        <v/>
      </c>
      <c r="H442" s="455" t="str">
        <f t="shared" si="174"/>
        <v/>
      </c>
      <c r="I442" s="455" t="str">
        <f t="shared" si="174"/>
        <v/>
      </c>
      <c r="J442" s="455" t="str">
        <f t="shared" si="174"/>
        <v/>
      </c>
      <c r="K442" s="455" t="str">
        <f t="shared" si="174"/>
        <v/>
      </c>
      <c r="L442" s="455" t="str">
        <f t="shared" si="174"/>
        <v/>
      </c>
      <c r="M442" s="455" t="str">
        <f t="shared" si="174"/>
        <v/>
      </c>
      <c r="N442" s="445" t="str">
        <f t="shared" si="174"/>
        <v/>
      </c>
      <c r="O442" s="445" t="str">
        <f t="shared" si="174"/>
        <v/>
      </c>
      <c r="P442" s="445" t="str">
        <f t="shared" si="174"/>
        <v/>
      </c>
      <c r="Q442" s="445" t="str">
        <f t="shared" si="174"/>
        <v/>
      </c>
      <c r="R442" s="445" t="str">
        <f t="shared" si="174"/>
        <v/>
      </c>
      <c r="S442" s="445" t="str">
        <f t="shared" si="174"/>
        <v/>
      </c>
      <c r="T442" s="445" t="str">
        <f t="shared" si="174"/>
        <v/>
      </c>
      <c r="U442" s="453" t="str">
        <f t="shared" si="174"/>
        <v/>
      </c>
      <c r="V442" s="445" t="str">
        <f t="shared" si="174"/>
        <v/>
      </c>
      <c r="W442" s="445" t="str">
        <f t="shared" si="174"/>
        <v/>
      </c>
      <c r="X442" s="445" t="str">
        <f t="shared" si="174"/>
        <v/>
      </c>
      <c r="Y442" s="445" t="str">
        <f t="shared" si="174"/>
        <v/>
      </c>
      <c r="Z442" s="445" t="str">
        <f t="shared" si="174"/>
        <v/>
      </c>
      <c r="AA442" s="445" t="str">
        <f t="shared" si="174"/>
        <v/>
      </c>
      <c r="AB442" s="445" t="str">
        <f t="shared" si="174"/>
        <v/>
      </c>
      <c r="AC442" s="445" t="str">
        <f t="shared" si="174"/>
        <v/>
      </c>
      <c r="AD442" s="445" t="str">
        <f t="shared" si="174"/>
        <v/>
      </c>
      <c r="AE442" s="445" t="str">
        <f t="shared" si="174"/>
        <v/>
      </c>
      <c r="AF442" s="445" t="str">
        <f t="shared" si="174"/>
        <v/>
      </c>
      <c r="AG442" s="455" t="str">
        <f t="shared" si="174"/>
        <v/>
      </c>
      <c r="AH442" s="445" t="str">
        <f t="shared" si="174"/>
        <v/>
      </c>
      <c r="AI442" s="445" t="str">
        <f t="shared" si="174"/>
        <v/>
      </c>
      <c r="AJ442" s="445" t="str">
        <f t="shared" si="174"/>
        <v/>
      </c>
      <c r="AK442" s="445" t="str">
        <f t="shared" si="174"/>
        <v/>
      </c>
      <c r="AL442" s="445" t="str">
        <f t="shared" si="174"/>
        <v/>
      </c>
      <c r="AM442" s="445" t="str">
        <f t="shared" si="174"/>
        <v/>
      </c>
      <c r="AN442" s="445" t="str">
        <f t="shared" si="174"/>
        <v/>
      </c>
      <c r="AO442" s="445" t="str">
        <f t="shared" si="174"/>
        <v/>
      </c>
      <c r="AP442" s="445" t="str">
        <f t="shared" si="174"/>
        <v/>
      </c>
      <c r="AQ442" s="445" t="str">
        <f t="shared" si="174"/>
        <v/>
      </c>
      <c r="AR442" s="445" t="str">
        <f t="shared" si="174"/>
        <v/>
      </c>
      <c r="AS442" s="445" t="str">
        <f t="shared" si="174"/>
        <v/>
      </c>
      <c r="AT442" s="445" t="str">
        <f t="shared" si="174"/>
        <v/>
      </c>
      <c r="AU442" s="445" t="str">
        <f t="shared" si="174"/>
        <v/>
      </c>
      <c r="BE442" s="435"/>
      <c r="BK442" s="50"/>
      <c r="BM442" s="118"/>
      <c r="EE442" s="435"/>
    </row>
    <row r="443" spans="1:135" hidden="1">
      <c r="A443" s="455" t="str">
        <f t="shared" ref="A443:AU443" si="175">IF(A342="","","，")</f>
        <v/>
      </c>
      <c r="B443" s="455" t="str">
        <f t="shared" si="175"/>
        <v/>
      </c>
      <c r="C443" s="444" t="str">
        <f t="shared" si="175"/>
        <v/>
      </c>
      <c r="D443" s="455" t="str">
        <f t="shared" si="175"/>
        <v/>
      </c>
      <c r="E443" s="455" t="str">
        <f t="shared" si="175"/>
        <v/>
      </c>
      <c r="F443" s="455" t="str">
        <f t="shared" si="175"/>
        <v/>
      </c>
      <c r="G443" s="455" t="str">
        <f t="shared" si="175"/>
        <v/>
      </c>
      <c r="H443" s="455" t="str">
        <f t="shared" si="175"/>
        <v/>
      </c>
      <c r="I443" s="455" t="str">
        <f t="shared" si="175"/>
        <v/>
      </c>
      <c r="J443" s="455" t="str">
        <f t="shared" si="175"/>
        <v/>
      </c>
      <c r="K443" s="455" t="str">
        <f t="shared" si="175"/>
        <v/>
      </c>
      <c r="L443" s="455" t="str">
        <f t="shared" si="175"/>
        <v/>
      </c>
      <c r="M443" s="455" t="str">
        <f t="shared" si="175"/>
        <v/>
      </c>
      <c r="N443" s="445" t="str">
        <f t="shared" si="175"/>
        <v/>
      </c>
      <c r="O443" s="445" t="str">
        <f t="shared" si="175"/>
        <v/>
      </c>
      <c r="P443" s="445" t="str">
        <f t="shared" si="175"/>
        <v/>
      </c>
      <c r="Q443" s="445" t="str">
        <f t="shared" si="175"/>
        <v/>
      </c>
      <c r="R443" s="445" t="str">
        <f t="shared" si="175"/>
        <v/>
      </c>
      <c r="S443" s="445" t="str">
        <f t="shared" si="175"/>
        <v/>
      </c>
      <c r="T443" s="445" t="str">
        <f t="shared" si="175"/>
        <v/>
      </c>
      <c r="U443" s="453" t="str">
        <f t="shared" si="175"/>
        <v/>
      </c>
      <c r="V443" s="445" t="str">
        <f t="shared" si="175"/>
        <v/>
      </c>
      <c r="W443" s="445" t="str">
        <f t="shared" si="175"/>
        <v/>
      </c>
      <c r="X443" s="445" t="str">
        <f t="shared" si="175"/>
        <v/>
      </c>
      <c r="Y443" s="445" t="str">
        <f t="shared" si="175"/>
        <v/>
      </c>
      <c r="Z443" s="445" t="str">
        <f t="shared" si="175"/>
        <v/>
      </c>
      <c r="AA443" s="445" t="str">
        <f t="shared" si="175"/>
        <v/>
      </c>
      <c r="AB443" s="445" t="str">
        <f t="shared" si="175"/>
        <v/>
      </c>
      <c r="AC443" s="445" t="str">
        <f t="shared" si="175"/>
        <v/>
      </c>
      <c r="AD443" s="445" t="str">
        <f t="shared" si="175"/>
        <v/>
      </c>
      <c r="AE443" s="445" t="str">
        <f t="shared" si="175"/>
        <v/>
      </c>
      <c r="AF443" s="445" t="str">
        <f t="shared" si="175"/>
        <v/>
      </c>
      <c r="AG443" s="455" t="str">
        <f t="shared" si="175"/>
        <v/>
      </c>
      <c r="AH443" s="445" t="str">
        <f t="shared" si="175"/>
        <v/>
      </c>
      <c r="AI443" s="445" t="str">
        <f t="shared" si="175"/>
        <v/>
      </c>
      <c r="AJ443" s="445" t="str">
        <f t="shared" si="175"/>
        <v/>
      </c>
      <c r="AK443" s="445" t="str">
        <f t="shared" si="175"/>
        <v/>
      </c>
      <c r="AL443" s="445" t="str">
        <f t="shared" si="175"/>
        <v/>
      </c>
      <c r="AM443" s="445" t="str">
        <f t="shared" si="175"/>
        <v/>
      </c>
      <c r="AN443" s="445" t="str">
        <f t="shared" si="175"/>
        <v/>
      </c>
      <c r="AO443" s="445" t="str">
        <f t="shared" si="175"/>
        <v/>
      </c>
      <c r="AP443" s="445" t="str">
        <f t="shared" si="175"/>
        <v/>
      </c>
      <c r="AQ443" s="445" t="str">
        <f t="shared" si="175"/>
        <v/>
      </c>
      <c r="AR443" s="445" t="str">
        <f t="shared" si="175"/>
        <v/>
      </c>
      <c r="AS443" s="445" t="str">
        <f t="shared" si="175"/>
        <v/>
      </c>
      <c r="AT443" s="445" t="str">
        <f t="shared" si="175"/>
        <v/>
      </c>
      <c r="AU443" s="445" t="str">
        <f t="shared" si="175"/>
        <v/>
      </c>
      <c r="BE443" s="435"/>
      <c r="BK443" s="50"/>
      <c r="BM443" s="118"/>
      <c r="EE443" s="435"/>
    </row>
    <row r="444" spans="1:135" hidden="1">
      <c r="A444" s="455" t="str">
        <f t="shared" ref="A444:AU444" si="176">IF(A343="","","，")</f>
        <v/>
      </c>
      <c r="B444" s="455" t="str">
        <f t="shared" si="176"/>
        <v/>
      </c>
      <c r="C444" s="444" t="str">
        <f t="shared" si="176"/>
        <v/>
      </c>
      <c r="D444" s="455" t="str">
        <f t="shared" si="176"/>
        <v/>
      </c>
      <c r="E444" s="455" t="str">
        <f t="shared" si="176"/>
        <v/>
      </c>
      <c r="F444" s="455" t="str">
        <f t="shared" si="176"/>
        <v/>
      </c>
      <c r="G444" s="455" t="str">
        <f t="shared" si="176"/>
        <v/>
      </c>
      <c r="H444" s="455" t="str">
        <f t="shared" si="176"/>
        <v/>
      </c>
      <c r="I444" s="455" t="str">
        <f t="shared" si="176"/>
        <v/>
      </c>
      <c r="J444" s="455" t="str">
        <f t="shared" si="176"/>
        <v/>
      </c>
      <c r="K444" s="455" t="str">
        <f t="shared" si="176"/>
        <v/>
      </c>
      <c r="L444" s="455" t="str">
        <f t="shared" si="176"/>
        <v/>
      </c>
      <c r="M444" s="455" t="str">
        <f t="shared" si="176"/>
        <v/>
      </c>
      <c r="N444" s="445" t="str">
        <f t="shared" si="176"/>
        <v/>
      </c>
      <c r="O444" s="445" t="str">
        <f t="shared" si="176"/>
        <v/>
      </c>
      <c r="P444" s="445" t="str">
        <f t="shared" si="176"/>
        <v/>
      </c>
      <c r="Q444" s="445" t="str">
        <f t="shared" si="176"/>
        <v/>
      </c>
      <c r="R444" s="445" t="str">
        <f t="shared" si="176"/>
        <v/>
      </c>
      <c r="S444" s="445" t="str">
        <f t="shared" si="176"/>
        <v/>
      </c>
      <c r="T444" s="445" t="str">
        <f t="shared" si="176"/>
        <v/>
      </c>
      <c r="U444" s="453" t="str">
        <f t="shared" si="176"/>
        <v/>
      </c>
      <c r="V444" s="445" t="str">
        <f t="shared" si="176"/>
        <v/>
      </c>
      <c r="W444" s="445" t="str">
        <f t="shared" si="176"/>
        <v/>
      </c>
      <c r="X444" s="445" t="str">
        <f t="shared" si="176"/>
        <v/>
      </c>
      <c r="Y444" s="445" t="str">
        <f t="shared" si="176"/>
        <v/>
      </c>
      <c r="Z444" s="445" t="str">
        <f t="shared" si="176"/>
        <v/>
      </c>
      <c r="AA444" s="445" t="str">
        <f t="shared" si="176"/>
        <v/>
      </c>
      <c r="AB444" s="445" t="str">
        <f t="shared" si="176"/>
        <v/>
      </c>
      <c r="AC444" s="445" t="str">
        <f t="shared" si="176"/>
        <v/>
      </c>
      <c r="AD444" s="445" t="str">
        <f t="shared" si="176"/>
        <v/>
      </c>
      <c r="AE444" s="445" t="str">
        <f t="shared" si="176"/>
        <v/>
      </c>
      <c r="AF444" s="445" t="str">
        <f t="shared" si="176"/>
        <v/>
      </c>
      <c r="AG444" s="455" t="str">
        <f t="shared" si="176"/>
        <v/>
      </c>
      <c r="AH444" s="445" t="str">
        <f t="shared" si="176"/>
        <v/>
      </c>
      <c r="AI444" s="445" t="str">
        <f t="shared" si="176"/>
        <v/>
      </c>
      <c r="AJ444" s="445" t="str">
        <f t="shared" si="176"/>
        <v/>
      </c>
      <c r="AK444" s="445" t="str">
        <f t="shared" si="176"/>
        <v/>
      </c>
      <c r="AL444" s="445" t="str">
        <f t="shared" si="176"/>
        <v/>
      </c>
      <c r="AM444" s="445" t="str">
        <f t="shared" si="176"/>
        <v/>
      </c>
      <c r="AN444" s="445" t="str">
        <f t="shared" si="176"/>
        <v/>
      </c>
      <c r="AO444" s="445" t="str">
        <f t="shared" si="176"/>
        <v/>
      </c>
      <c r="AP444" s="445" t="str">
        <f t="shared" si="176"/>
        <v/>
      </c>
      <c r="AQ444" s="445" t="str">
        <f t="shared" si="176"/>
        <v/>
      </c>
      <c r="AR444" s="445" t="str">
        <f t="shared" si="176"/>
        <v/>
      </c>
      <c r="AS444" s="445" t="str">
        <f t="shared" si="176"/>
        <v/>
      </c>
      <c r="AT444" s="445" t="str">
        <f t="shared" si="176"/>
        <v/>
      </c>
      <c r="AU444" s="445" t="str">
        <f t="shared" si="176"/>
        <v/>
      </c>
      <c r="BE444" s="435"/>
      <c r="BK444" s="50"/>
      <c r="BM444" s="118"/>
      <c r="EE444" s="435"/>
    </row>
    <row r="445" spans="1:135" hidden="1">
      <c r="A445" s="455" t="str">
        <f t="shared" ref="A445:AU445" si="177">IF(A344="","","，")</f>
        <v/>
      </c>
      <c r="B445" s="455" t="str">
        <f t="shared" si="177"/>
        <v/>
      </c>
      <c r="C445" s="444" t="str">
        <f t="shared" si="177"/>
        <v/>
      </c>
      <c r="D445" s="455" t="str">
        <f t="shared" si="177"/>
        <v/>
      </c>
      <c r="E445" s="455" t="str">
        <f t="shared" si="177"/>
        <v/>
      </c>
      <c r="F445" s="455" t="str">
        <f t="shared" si="177"/>
        <v/>
      </c>
      <c r="G445" s="455" t="str">
        <f t="shared" si="177"/>
        <v/>
      </c>
      <c r="H445" s="455" t="str">
        <f t="shared" si="177"/>
        <v/>
      </c>
      <c r="I445" s="455" t="str">
        <f t="shared" si="177"/>
        <v/>
      </c>
      <c r="J445" s="455" t="str">
        <f t="shared" si="177"/>
        <v/>
      </c>
      <c r="K445" s="455" t="str">
        <f t="shared" si="177"/>
        <v/>
      </c>
      <c r="L445" s="455" t="str">
        <f t="shared" si="177"/>
        <v/>
      </c>
      <c r="M445" s="455" t="str">
        <f t="shared" si="177"/>
        <v/>
      </c>
      <c r="N445" s="445" t="str">
        <f t="shared" si="177"/>
        <v/>
      </c>
      <c r="O445" s="445" t="str">
        <f t="shared" si="177"/>
        <v/>
      </c>
      <c r="P445" s="445" t="str">
        <f t="shared" si="177"/>
        <v/>
      </c>
      <c r="Q445" s="445" t="str">
        <f t="shared" si="177"/>
        <v/>
      </c>
      <c r="R445" s="445" t="str">
        <f t="shared" si="177"/>
        <v/>
      </c>
      <c r="S445" s="445" t="str">
        <f t="shared" si="177"/>
        <v/>
      </c>
      <c r="T445" s="445" t="str">
        <f t="shared" si="177"/>
        <v/>
      </c>
      <c r="U445" s="453" t="str">
        <f t="shared" si="177"/>
        <v/>
      </c>
      <c r="V445" s="445" t="str">
        <f t="shared" si="177"/>
        <v/>
      </c>
      <c r="W445" s="445" t="str">
        <f t="shared" si="177"/>
        <v/>
      </c>
      <c r="X445" s="445" t="str">
        <f t="shared" si="177"/>
        <v/>
      </c>
      <c r="Y445" s="445" t="str">
        <f t="shared" si="177"/>
        <v/>
      </c>
      <c r="Z445" s="445" t="str">
        <f t="shared" si="177"/>
        <v/>
      </c>
      <c r="AA445" s="445" t="str">
        <f t="shared" si="177"/>
        <v/>
      </c>
      <c r="AB445" s="445" t="str">
        <f t="shared" si="177"/>
        <v/>
      </c>
      <c r="AC445" s="445" t="str">
        <f t="shared" si="177"/>
        <v/>
      </c>
      <c r="AD445" s="445" t="str">
        <f t="shared" si="177"/>
        <v/>
      </c>
      <c r="AE445" s="445" t="str">
        <f t="shared" si="177"/>
        <v/>
      </c>
      <c r="AF445" s="445" t="str">
        <f t="shared" si="177"/>
        <v/>
      </c>
      <c r="AG445" s="455" t="str">
        <f t="shared" si="177"/>
        <v/>
      </c>
      <c r="AH445" s="445" t="str">
        <f t="shared" si="177"/>
        <v/>
      </c>
      <c r="AI445" s="445" t="str">
        <f t="shared" si="177"/>
        <v/>
      </c>
      <c r="AJ445" s="445" t="str">
        <f t="shared" si="177"/>
        <v/>
      </c>
      <c r="AK445" s="445" t="str">
        <f t="shared" si="177"/>
        <v/>
      </c>
      <c r="AL445" s="445" t="str">
        <f t="shared" si="177"/>
        <v/>
      </c>
      <c r="AM445" s="445" t="str">
        <f t="shared" si="177"/>
        <v/>
      </c>
      <c r="AN445" s="445" t="str">
        <f t="shared" si="177"/>
        <v/>
      </c>
      <c r="AO445" s="445" t="str">
        <f t="shared" si="177"/>
        <v/>
      </c>
      <c r="AP445" s="445" t="str">
        <f t="shared" si="177"/>
        <v/>
      </c>
      <c r="AQ445" s="445" t="str">
        <f t="shared" si="177"/>
        <v/>
      </c>
      <c r="AR445" s="445" t="str">
        <f t="shared" si="177"/>
        <v/>
      </c>
      <c r="AS445" s="445" t="str">
        <f t="shared" si="177"/>
        <v/>
      </c>
      <c r="AT445" s="445" t="str">
        <f t="shared" si="177"/>
        <v/>
      </c>
      <c r="AU445" s="445" t="str">
        <f t="shared" si="177"/>
        <v/>
      </c>
      <c r="BE445" s="435"/>
      <c r="BK445" s="50"/>
      <c r="BM445" s="118"/>
      <c r="EE445" s="435"/>
    </row>
    <row r="446" spans="1:135" hidden="1">
      <c r="A446" s="455" t="str">
        <f t="shared" ref="A446:AU446" si="178">IF(A345="","","，")</f>
        <v/>
      </c>
      <c r="B446" s="455" t="str">
        <f t="shared" si="178"/>
        <v/>
      </c>
      <c r="C446" s="444" t="str">
        <f t="shared" si="178"/>
        <v/>
      </c>
      <c r="D446" s="455" t="str">
        <f t="shared" si="178"/>
        <v/>
      </c>
      <c r="E446" s="455" t="str">
        <f t="shared" si="178"/>
        <v/>
      </c>
      <c r="F446" s="455" t="str">
        <f t="shared" si="178"/>
        <v/>
      </c>
      <c r="G446" s="455" t="str">
        <f t="shared" si="178"/>
        <v/>
      </c>
      <c r="H446" s="455" t="str">
        <f t="shared" si="178"/>
        <v/>
      </c>
      <c r="I446" s="455" t="str">
        <f t="shared" si="178"/>
        <v/>
      </c>
      <c r="J446" s="455" t="str">
        <f t="shared" si="178"/>
        <v/>
      </c>
      <c r="K446" s="455" t="str">
        <f t="shared" si="178"/>
        <v/>
      </c>
      <c r="L446" s="455" t="str">
        <f t="shared" si="178"/>
        <v/>
      </c>
      <c r="M446" s="455" t="str">
        <f t="shared" si="178"/>
        <v/>
      </c>
      <c r="N446" s="445" t="str">
        <f t="shared" si="178"/>
        <v/>
      </c>
      <c r="O446" s="445" t="str">
        <f t="shared" si="178"/>
        <v/>
      </c>
      <c r="P446" s="445" t="str">
        <f t="shared" si="178"/>
        <v/>
      </c>
      <c r="Q446" s="445" t="str">
        <f t="shared" si="178"/>
        <v/>
      </c>
      <c r="R446" s="445" t="str">
        <f t="shared" si="178"/>
        <v/>
      </c>
      <c r="S446" s="445" t="str">
        <f t="shared" si="178"/>
        <v/>
      </c>
      <c r="T446" s="445" t="str">
        <f t="shared" si="178"/>
        <v/>
      </c>
      <c r="U446" s="453" t="str">
        <f t="shared" si="178"/>
        <v/>
      </c>
      <c r="V446" s="445" t="str">
        <f t="shared" si="178"/>
        <v/>
      </c>
      <c r="W446" s="445" t="str">
        <f t="shared" si="178"/>
        <v/>
      </c>
      <c r="X446" s="445" t="str">
        <f t="shared" si="178"/>
        <v/>
      </c>
      <c r="Y446" s="445" t="str">
        <f t="shared" si="178"/>
        <v/>
      </c>
      <c r="Z446" s="445" t="str">
        <f t="shared" si="178"/>
        <v/>
      </c>
      <c r="AA446" s="445" t="str">
        <f t="shared" si="178"/>
        <v/>
      </c>
      <c r="AB446" s="445" t="str">
        <f t="shared" si="178"/>
        <v/>
      </c>
      <c r="AC446" s="445" t="str">
        <f t="shared" si="178"/>
        <v/>
      </c>
      <c r="AD446" s="445" t="str">
        <f t="shared" si="178"/>
        <v/>
      </c>
      <c r="AE446" s="445" t="str">
        <f t="shared" si="178"/>
        <v/>
      </c>
      <c r="AF446" s="445" t="str">
        <f t="shared" si="178"/>
        <v/>
      </c>
      <c r="AG446" s="455" t="str">
        <f t="shared" si="178"/>
        <v/>
      </c>
      <c r="AH446" s="445" t="str">
        <f t="shared" si="178"/>
        <v/>
      </c>
      <c r="AI446" s="445" t="str">
        <f t="shared" si="178"/>
        <v/>
      </c>
      <c r="AJ446" s="445" t="str">
        <f t="shared" si="178"/>
        <v/>
      </c>
      <c r="AK446" s="445" t="str">
        <f t="shared" si="178"/>
        <v/>
      </c>
      <c r="AL446" s="445" t="str">
        <f t="shared" si="178"/>
        <v/>
      </c>
      <c r="AM446" s="445" t="str">
        <f t="shared" si="178"/>
        <v/>
      </c>
      <c r="AN446" s="445" t="str">
        <f t="shared" si="178"/>
        <v/>
      </c>
      <c r="AO446" s="445" t="str">
        <f t="shared" si="178"/>
        <v/>
      </c>
      <c r="AP446" s="445" t="str">
        <f t="shared" si="178"/>
        <v/>
      </c>
      <c r="AQ446" s="445" t="str">
        <f t="shared" si="178"/>
        <v/>
      </c>
      <c r="AR446" s="445" t="str">
        <f t="shared" si="178"/>
        <v/>
      </c>
      <c r="AS446" s="445" t="str">
        <f t="shared" si="178"/>
        <v/>
      </c>
      <c r="AT446" s="445" t="str">
        <f t="shared" si="178"/>
        <v/>
      </c>
      <c r="AU446" s="445" t="str">
        <f t="shared" si="178"/>
        <v/>
      </c>
      <c r="BE446" s="435"/>
      <c r="BK446" s="50"/>
      <c r="BM446" s="118"/>
      <c r="EE446" s="435"/>
    </row>
    <row r="447" spans="1:135" hidden="1">
      <c r="A447" s="455" t="str">
        <f t="shared" ref="A447:AU447" si="179">IF(A346="","","，")</f>
        <v/>
      </c>
      <c r="B447" s="455" t="str">
        <f t="shared" si="179"/>
        <v/>
      </c>
      <c r="C447" s="444" t="str">
        <f t="shared" si="179"/>
        <v/>
      </c>
      <c r="D447" s="455" t="str">
        <f t="shared" si="179"/>
        <v/>
      </c>
      <c r="E447" s="455" t="str">
        <f t="shared" si="179"/>
        <v/>
      </c>
      <c r="F447" s="455" t="str">
        <f t="shared" si="179"/>
        <v/>
      </c>
      <c r="G447" s="455" t="str">
        <f t="shared" si="179"/>
        <v/>
      </c>
      <c r="H447" s="455" t="str">
        <f t="shared" si="179"/>
        <v/>
      </c>
      <c r="I447" s="455" t="str">
        <f t="shared" si="179"/>
        <v/>
      </c>
      <c r="J447" s="455" t="str">
        <f t="shared" si="179"/>
        <v/>
      </c>
      <c r="K447" s="455" t="str">
        <f t="shared" si="179"/>
        <v/>
      </c>
      <c r="L447" s="455" t="str">
        <f t="shared" si="179"/>
        <v/>
      </c>
      <c r="M447" s="455" t="str">
        <f t="shared" si="179"/>
        <v/>
      </c>
      <c r="N447" s="445" t="str">
        <f t="shared" si="179"/>
        <v/>
      </c>
      <c r="O447" s="445" t="str">
        <f t="shared" si="179"/>
        <v/>
      </c>
      <c r="P447" s="445" t="str">
        <f t="shared" si="179"/>
        <v/>
      </c>
      <c r="Q447" s="445" t="str">
        <f t="shared" si="179"/>
        <v/>
      </c>
      <c r="R447" s="445" t="str">
        <f t="shared" si="179"/>
        <v/>
      </c>
      <c r="S447" s="445" t="str">
        <f t="shared" si="179"/>
        <v/>
      </c>
      <c r="T447" s="445" t="str">
        <f t="shared" si="179"/>
        <v/>
      </c>
      <c r="U447" s="453" t="str">
        <f t="shared" si="179"/>
        <v/>
      </c>
      <c r="V447" s="445" t="str">
        <f t="shared" si="179"/>
        <v/>
      </c>
      <c r="W447" s="445" t="str">
        <f t="shared" si="179"/>
        <v/>
      </c>
      <c r="X447" s="445" t="str">
        <f t="shared" si="179"/>
        <v/>
      </c>
      <c r="Y447" s="445" t="str">
        <f t="shared" si="179"/>
        <v/>
      </c>
      <c r="Z447" s="445" t="str">
        <f t="shared" si="179"/>
        <v/>
      </c>
      <c r="AA447" s="445" t="str">
        <f t="shared" si="179"/>
        <v/>
      </c>
      <c r="AB447" s="445" t="str">
        <f t="shared" si="179"/>
        <v/>
      </c>
      <c r="AC447" s="445" t="str">
        <f t="shared" si="179"/>
        <v/>
      </c>
      <c r="AD447" s="445" t="str">
        <f t="shared" si="179"/>
        <v/>
      </c>
      <c r="AE447" s="445" t="str">
        <f t="shared" si="179"/>
        <v/>
      </c>
      <c r="AF447" s="445" t="str">
        <f t="shared" si="179"/>
        <v/>
      </c>
      <c r="AG447" s="455" t="str">
        <f t="shared" si="179"/>
        <v/>
      </c>
      <c r="AH447" s="445" t="str">
        <f t="shared" si="179"/>
        <v/>
      </c>
      <c r="AI447" s="445" t="str">
        <f t="shared" si="179"/>
        <v/>
      </c>
      <c r="AJ447" s="445" t="str">
        <f t="shared" si="179"/>
        <v/>
      </c>
      <c r="AK447" s="445" t="str">
        <f t="shared" si="179"/>
        <v/>
      </c>
      <c r="AL447" s="445" t="str">
        <f t="shared" si="179"/>
        <v/>
      </c>
      <c r="AM447" s="445" t="str">
        <f t="shared" si="179"/>
        <v/>
      </c>
      <c r="AN447" s="445" t="str">
        <f t="shared" si="179"/>
        <v/>
      </c>
      <c r="AO447" s="445" t="str">
        <f t="shared" si="179"/>
        <v/>
      </c>
      <c r="AP447" s="445" t="str">
        <f t="shared" si="179"/>
        <v/>
      </c>
      <c r="AQ447" s="445" t="str">
        <f t="shared" si="179"/>
        <v/>
      </c>
      <c r="AR447" s="445" t="str">
        <f t="shared" si="179"/>
        <v/>
      </c>
      <c r="AS447" s="445" t="str">
        <f t="shared" si="179"/>
        <v/>
      </c>
      <c r="AT447" s="445" t="str">
        <f t="shared" si="179"/>
        <v/>
      </c>
      <c r="AU447" s="445" t="str">
        <f t="shared" si="179"/>
        <v/>
      </c>
      <c r="BE447" s="435"/>
      <c r="BK447" s="50"/>
      <c r="BM447" s="118"/>
      <c r="EE447" s="435"/>
    </row>
    <row r="448" spans="1:135" hidden="1">
      <c r="A448" s="455" t="str">
        <f t="shared" ref="A448:AU448" si="180">IF(A347="","","，")</f>
        <v/>
      </c>
      <c r="B448" s="455" t="str">
        <f t="shared" si="180"/>
        <v/>
      </c>
      <c r="C448" s="444" t="str">
        <f t="shared" si="180"/>
        <v/>
      </c>
      <c r="D448" s="455" t="str">
        <f t="shared" si="180"/>
        <v/>
      </c>
      <c r="E448" s="455" t="str">
        <f t="shared" si="180"/>
        <v/>
      </c>
      <c r="F448" s="455" t="str">
        <f t="shared" si="180"/>
        <v/>
      </c>
      <c r="G448" s="455" t="str">
        <f t="shared" si="180"/>
        <v/>
      </c>
      <c r="H448" s="455" t="str">
        <f t="shared" si="180"/>
        <v/>
      </c>
      <c r="I448" s="455" t="str">
        <f t="shared" si="180"/>
        <v/>
      </c>
      <c r="J448" s="455" t="str">
        <f t="shared" si="180"/>
        <v/>
      </c>
      <c r="K448" s="455" t="str">
        <f t="shared" si="180"/>
        <v/>
      </c>
      <c r="L448" s="455" t="str">
        <f t="shared" si="180"/>
        <v/>
      </c>
      <c r="M448" s="455" t="str">
        <f t="shared" si="180"/>
        <v/>
      </c>
      <c r="N448" s="445" t="str">
        <f t="shared" si="180"/>
        <v/>
      </c>
      <c r="O448" s="445" t="str">
        <f t="shared" si="180"/>
        <v/>
      </c>
      <c r="P448" s="445" t="str">
        <f t="shared" si="180"/>
        <v/>
      </c>
      <c r="Q448" s="445" t="str">
        <f t="shared" si="180"/>
        <v/>
      </c>
      <c r="R448" s="445" t="str">
        <f t="shared" si="180"/>
        <v/>
      </c>
      <c r="S448" s="445" t="str">
        <f t="shared" si="180"/>
        <v/>
      </c>
      <c r="T448" s="445" t="str">
        <f t="shared" si="180"/>
        <v/>
      </c>
      <c r="U448" s="453" t="str">
        <f t="shared" si="180"/>
        <v/>
      </c>
      <c r="V448" s="445" t="str">
        <f t="shared" si="180"/>
        <v/>
      </c>
      <c r="W448" s="445" t="str">
        <f t="shared" si="180"/>
        <v/>
      </c>
      <c r="X448" s="445" t="str">
        <f t="shared" si="180"/>
        <v/>
      </c>
      <c r="Y448" s="445" t="str">
        <f t="shared" si="180"/>
        <v/>
      </c>
      <c r="Z448" s="445" t="str">
        <f t="shared" si="180"/>
        <v/>
      </c>
      <c r="AA448" s="445" t="str">
        <f t="shared" si="180"/>
        <v/>
      </c>
      <c r="AB448" s="445" t="str">
        <f t="shared" si="180"/>
        <v/>
      </c>
      <c r="AC448" s="445" t="str">
        <f t="shared" si="180"/>
        <v/>
      </c>
      <c r="AD448" s="445" t="str">
        <f t="shared" si="180"/>
        <v/>
      </c>
      <c r="AE448" s="445" t="str">
        <f t="shared" si="180"/>
        <v/>
      </c>
      <c r="AF448" s="445" t="str">
        <f t="shared" si="180"/>
        <v/>
      </c>
      <c r="AG448" s="455" t="str">
        <f t="shared" si="180"/>
        <v/>
      </c>
      <c r="AH448" s="445" t="str">
        <f t="shared" si="180"/>
        <v/>
      </c>
      <c r="AI448" s="445" t="str">
        <f t="shared" si="180"/>
        <v/>
      </c>
      <c r="AJ448" s="445" t="str">
        <f t="shared" si="180"/>
        <v/>
      </c>
      <c r="AK448" s="445" t="str">
        <f t="shared" si="180"/>
        <v/>
      </c>
      <c r="AL448" s="445" t="str">
        <f t="shared" si="180"/>
        <v/>
      </c>
      <c r="AM448" s="445" t="str">
        <f t="shared" si="180"/>
        <v/>
      </c>
      <c r="AN448" s="445" t="str">
        <f t="shared" si="180"/>
        <v/>
      </c>
      <c r="AO448" s="445" t="str">
        <f t="shared" si="180"/>
        <v/>
      </c>
      <c r="AP448" s="445" t="str">
        <f t="shared" si="180"/>
        <v/>
      </c>
      <c r="AQ448" s="445" t="str">
        <f t="shared" si="180"/>
        <v/>
      </c>
      <c r="AR448" s="445" t="str">
        <f t="shared" si="180"/>
        <v/>
      </c>
      <c r="AS448" s="445" t="str">
        <f t="shared" si="180"/>
        <v/>
      </c>
      <c r="AT448" s="445" t="str">
        <f t="shared" si="180"/>
        <v/>
      </c>
      <c r="AU448" s="445" t="str">
        <f t="shared" si="180"/>
        <v/>
      </c>
      <c r="BE448" s="435"/>
      <c r="BK448" s="50"/>
      <c r="BM448" s="118"/>
      <c r="EE448" s="435"/>
    </row>
    <row r="449" spans="1:135" hidden="1">
      <c r="A449" s="455" t="str">
        <f t="shared" ref="A449:AU449" si="181">IF(A348="","","，")</f>
        <v/>
      </c>
      <c r="B449" s="455" t="str">
        <f t="shared" si="181"/>
        <v/>
      </c>
      <c r="C449" s="444" t="str">
        <f t="shared" si="181"/>
        <v/>
      </c>
      <c r="D449" s="455" t="str">
        <f t="shared" si="181"/>
        <v/>
      </c>
      <c r="E449" s="455" t="str">
        <f t="shared" si="181"/>
        <v/>
      </c>
      <c r="F449" s="455" t="str">
        <f t="shared" si="181"/>
        <v/>
      </c>
      <c r="G449" s="455" t="str">
        <f t="shared" si="181"/>
        <v/>
      </c>
      <c r="H449" s="455" t="str">
        <f t="shared" si="181"/>
        <v/>
      </c>
      <c r="I449" s="455" t="str">
        <f t="shared" si="181"/>
        <v/>
      </c>
      <c r="J449" s="455" t="str">
        <f t="shared" si="181"/>
        <v/>
      </c>
      <c r="K449" s="455" t="str">
        <f t="shared" si="181"/>
        <v/>
      </c>
      <c r="L449" s="455" t="str">
        <f t="shared" si="181"/>
        <v/>
      </c>
      <c r="M449" s="455" t="str">
        <f t="shared" si="181"/>
        <v/>
      </c>
      <c r="N449" s="445" t="str">
        <f t="shared" si="181"/>
        <v/>
      </c>
      <c r="O449" s="445" t="str">
        <f t="shared" si="181"/>
        <v/>
      </c>
      <c r="P449" s="445" t="str">
        <f t="shared" si="181"/>
        <v/>
      </c>
      <c r="Q449" s="445" t="str">
        <f t="shared" si="181"/>
        <v/>
      </c>
      <c r="R449" s="445" t="str">
        <f t="shared" si="181"/>
        <v/>
      </c>
      <c r="S449" s="445" t="str">
        <f t="shared" si="181"/>
        <v/>
      </c>
      <c r="T449" s="445" t="str">
        <f t="shared" si="181"/>
        <v/>
      </c>
      <c r="U449" s="453" t="str">
        <f t="shared" si="181"/>
        <v/>
      </c>
      <c r="V449" s="445" t="str">
        <f t="shared" si="181"/>
        <v/>
      </c>
      <c r="W449" s="445" t="str">
        <f t="shared" si="181"/>
        <v/>
      </c>
      <c r="X449" s="445" t="str">
        <f t="shared" si="181"/>
        <v/>
      </c>
      <c r="Y449" s="445" t="str">
        <f t="shared" si="181"/>
        <v/>
      </c>
      <c r="Z449" s="445" t="str">
        <f t="shared" si="181"/>
        <v/>
      </c>
      <c r="AA449" s="445" t="str">
        <f t="shared" si="181"/>
        <v/>
      </c>
      <c r="AB449" s="445" t="str">
        <f t="shared" si="181"/>
        <v/>
      </c>
      <c r="AC449" s="445" t="str">
        <f t="shared" si="181"/>
        <v/>
      </c>
      <c r="AD449" s="445" t="str">
        <f t="shared" si="181"/>
        <v/>
      </c>
      <c r="AE449" s="445" t="str">
        <f t="shared" si="181"/>
        <v/>
      </c>
      <c r="AF449" s="445" t="str">
        <f t="shared" si="181"/>
        <v/>
      </c>
      <c r="AG449" s="455" t="str">
        <f t="shared" si="181"/>
        <v/>
      </c>
      <c r="AH449" s="445" t="str">
        <f t="shared" si="181"/>
        <v/>
      </c>
      <c r="AI449" s="445" t="str">
        <f t="shared" si="181"/>
        <v/>
      </c>
      <c r="AJ449" s="445" t="str">
        <f t="shared" si="181"/>
        <v/>
      </c>
      <c r="AK449" s="445" t="str">
        <f t="shared" si="181"/>
        <v/>
      </c>
      <c r="AL449" s="445" t="str">
        <f t="shared" si="181"/>
        <v/>
      </c>
      <c r="AM449" s="445" t="str">
        <f t="shared" si="181"/>
        <v/>
      </c>
      <c r="AN449" s="445" t="str">
        <f t="shared" si="181"/>
        <v/>
      </c>
      <c r="AO449" s="445" t="str">
        <f t="shared" si="181"/>
        <v/>
      </c>
      <c r="AP449" s="445" t="str">
        <f t="shared" si="181"/>
        <v/>
      </c>
      <c r="AQ449" s="445" t="str">
        <f t="shared" si="181"/>
        <v/>
      </c>
      <c r="AR449" s="445" t="str">
        <f t="shared" si="181"/>
        <v/>
      </c>
      <c r="AS449" s="445" t="str">
        <f t="shared" si="181"/>
        <v/>
      </c>
      <c r="AT449" s="445" t="str">
        <f t="shared" si="181"/>
        <v/>
      </c>
      <c r="AU449" s="445" t="str">
        <f t="shared" si="181"/>
        <v/>
      </c>
      <c r="BE449" s="435"/>
      <c r="BK449" s="50"/>
      <c r="BM449" s="118"/>
      <c r="EE449" s="435"/>
    </row>
    <row r="450" spans="1:135" hidden="1">
      <c r="A450" s="455" t="str">
        <f t="shared" ref="A450:AU450" si="182">IF(A349="","","，")</f>
        <v/>
      </c>
      <c r="B450" s="455" t="str">
        <f t="shared" si="182"/>
        <v/>
      </c>
      <c r="C450" s="444" t="str">
        <f t="shared" si="182"/>
        <v/>
      </c>
      <c r="D450" s="455" t="str">
        <f t="shared" si="182"/>
        <v/>
      </c>
      <c r="E450" s="455" t="str">
        <f t="shared" si="182"/>
        <v/>
      </c>
      <c r="F450" s="455" t="str">
        <f t="shared" si="182"/>
        <v/>
      </c>
      <c r="G450" s="455" t="str">
        <f t="shared" si="182"/>
        <v/>
      </c>
      <c r="H450" s="455" t="str">
        <f t="shared" si="182"/>
        <v/>
      </c>
      <c r="I450" s="455" t="str">
        <f t="shared" si="182"/>
        <v/>
      </c>
      <c r="J450" s="455" t="str">
        <f t="shared" si="182"/>
        <v/>
      </c>
      <c r="K450" s="455" t="str">
        <f t="shared" si="182"/>
        <v/>
      </c>
      <c r="L450" s="455" t="str">
        <f t="shared" si="182"/>
        <v/>
      </c>
      <c r="M450" s="455" t="str">
        <f t="shared" si="182"/>
        <v/>
      </c>
      <c r="N450" s="445" t="str">
        <f t="shared" si="182"/>
        <v/>
      </c>
      <c r="O450" s="445" t="str">
        <f t="shared" si="182"/>
        <v/>
      </c>
      <c r="P450" s="445" t="str">
        <f t="shared" si="182"/>
        <v/>
      </c>
      <c r="Q450" s="445" t="str">
        <f t="shared" si="182"/>
        <v/>
      </c>
      <c r="R450" s="445" t="str">
        <f t="shared" si="182"/>
        <v/>
      </c>
      <c r="S450" s="445" t="str">
        <f t="shared" si="182"/>
        <v/>
      </c>
      <c r="T450" s="445" t="str">
        <f t="shared" si="182"/>
        <v/>
      </c>
      <c r="U450" s="453" t="str">
        <f t="shared" si="182"/>
        <v/>
      </c>
      <c r="V450" s="445" t="str">
        <f t="shared" si="182"/>
        <v/>
      </c>
      <c r="W450" s="445" t="str">
        <f t="shared" si="182"/>
        <v/>
      </c>
      <c r="X450" s="445" t="str">
        <f t="shared" si="182"/>
        <v/>
      </c>
      <c r="Y450" s="445" t="str">
        <f t="shared" si="182"/>
        <v/>
      </c>
      <c r="Z450" s="445" t="str">
        <f t="shared" si="182"/>
        <v/>
      </c>
      <c r="AA450" s="445" t="str">
        <f t="shared" si="182"/>
        <v/>
      </c>
      <c r="AB450" s="445" t="str">
        <f t="shared" si="182"/>
        <v/>
      </c>
      <c r="AC450" s="445" t="str">
        <f t="shared" si="182"/>
        <v/>
      </c>
      <c r="AD450" s="445" t="str">
        <f t="shared" si="182"/>
        <v/>
      </c>
      <c r="AE450" s="445" t="str">
        <f t="shared" si="182"/>
        <v/>
      </c>
      <c r="AF450" s="445" t="str">
        <f t="shared" si="182"/>
        <v/>
      </c>
      <c r="AG450" s="455" t="str">
        <f t="shared" si="182"/>
        <v/>
      </c>
      <c r="AH450" s="445" t="str">
        <f t="shared" si="182"/>
        <v/>
      </c>
      <c r="AI450" s="445" t="str">
        <f t="shared" si="182"/>
        <v/>
      </c>
      <c r="AJ450" s="445" t="str">
        <f t="shared" si="182"/>
        <v/>
      </c>
      <c r="AK450" s="445" t="str">
        <f t="shared" si="182"/>
        <v/>
      </c>
      <c r="AL450" s="445" t="str">
        <f t="shared" si="182"/>
        <v/>
      </c>
      <c r="AM450" s="445" t="str">
        <f t="shared" si="182"/>
        <v/>
      </c>
      <c r="AN450" s="445" t="str">
        <f t="shared" si="182"/>
        <v/>
      </c>
      <c r="AO450" s="445" t="str">
        <f t="shared" si="182"/>
        <v/>
      </c>
      <c r="AP450" s="445" t="str">
        <f t="shared" si="182"/>
        <v/>
      </c>
      <c r="AQ450" s="445" t="str">
        <f t="shared" si="182"/>
        <v/>
      </c>
      <c r="AR450" s="445" t="str">
        <f t="shared" si="182"/>
        <v/>
      </c>
      <c r="AS450" s="445" t="str">
        <f t="shared" si="182"/>
        <v/>
      </c>
      <c r="AT450" s="445" t="str">
        <f t="shared" si="182"/>
        <v/>
      </c>
      <c r="AU450" s="445" t="str">
        <f t="shared" si="182"/>
        <v/>
      </c>
      <c r="BE450" s="435"/>
      <c r="BK450" s="50"/>
      <c r="BM450" s="118"/>
      <c r="EE450" s="435"/>
    </row>
    <row r="451" spans="1:135" hidden="1">
      <c r="A451" s="455" t="str">
        <f t="shared" ref="A451:AU451" si="183">IF(A350="","","，")</f>
        <v/>
      </c>
      <c r="B451" s="455" t="str">
        <f t="shared" si="183"/>
        <v/>
      </c>
      <c r="C451" s="444" t="str">
        <f t="shared" si="183"/>
        <v/>
      </c>
      <c r="D451" s="455" t="str">
        <f t="shared" si="183"/>
        <v/>
      </c>
      <c r="E451" s="455" t="str">
        <f t="shared" si="183"/>
        <v/>
      </c>
      <c r="F451" s="455" t="str">
        <f t="shared" si="183"/>
        <v/>
      </c>
      <c r="G451" s="455" t="str">
        <f t="shared" si="183"/>
        <v/>
      </c>
      <c r="H451" s="455" t="str">
        <f t="shared" si="183"/>
        <v/>
      </c>
      <c r="I451" s="455" t="str">
        <f t="shared" si="183"/>
        <v/>
      </c>
      <c r="J451" s="455" t="str">
        <f t="shared" si="183"/>
        <v/>
      </c>
      <c r="K451" s="455" t="str">
        <f t="shared" si="183"/>
        <v/>
      </c>
      <c r="L451" s="455" t="str">
        <f t="shared" si="183"/>
        <v/>
      </c>
      <c r="M451" s="455" t="str">
        <f t="shared" si="183"/>
        <v/>
      </c>
      <c r="N451" s="445" t="str">
        <f t="shared" si="183"/>
        <v/>
      </c>
      <c r="O451" s="445" t="str">
        <f t="shared" si="183"/>
        <v/>
      </c>
      <c r="P451" s="445" t="str">
        <f t="shared" si="183"/>
        <v/>
      </c>
      <c r="Q451" s="445" t="str">
        <f t="shared" si="183"/>
        <v/>
      </c>
      <c r="R451" s="445" t="str">
        <f t="shared" si="183"/>
        <v/>
      </c>
      <c r="S451" s="445" t="str">
        <f t="shared" si="183"/>
        <v/>
      </c>
      <c r="T451" s="445" t="str">
        <f t="shared" si="183"/>
        <v/>
      </c>
      <c r="U451" s="453" t="str">
        <f t="shared" si="183"/>
        <v/>
      </c>
      <c r="V451" s="445" t="str">
        <f t="shared" si="183"/>
        <v/>
      </c>
      <c r="W451" s="445" t="str">
        <f t="shared" si="183"/>
        <v/>
      </c>
      <c r="X451" s="445" t="str">
        <f t="shared" si="183"/>
        <v/>
      </c>
      <c r="Y451" s="445" t="str">
        <f t="shared" si="183"/>
        <v/>
      </c>
      <c r="Z451" s="445" t="str">
        <f t="shared" si="183"/>
        <v/>
      </c>
      <c r="AA451" s="445" t="str">
        <f t="shared" si="183"/>
        <v/>
      </c>
      <c r="AB451" s="445" t="str">
        <f t="shared" si="183"/>
        <v/>
      </c>
      <c r="AC451" s="445" t="str">
        <f t="shared" si="183"/>
        <v/>
      </c>
      <c r="AD451" s="445" t="str">
        <f t="shared" si="183"/>
        <v/>
      </c>
      <c r="AE451" s="445" t="str">
        <f t="shared" si="183"/>
        <v/>
      </c>
      <c r="AF451" s="445" t="str">
        <f t="shared" si="183"/>
        <v/>
      </c>
      <c r="AG451" s="455" t="str">
        <f t="shared" si="183"/>
        <v/>
      </c>
      <c r="AH451" s="445" t="str">
        <f t="shared" si="183"/>
        <v/>
      </c>
      <c r="AI451" s="445" t="str">
        <f t="shared" si="183"/>
        <v/>
      </c>
      <c r="AJ451" s="445" t="str">
        <f t="shared" si="183"/>
        <v/>
      </c>
      <c r="AK451" s="445" t="str">
        <f t="shared" si="183"/>
        <v/>
      </c>
      <c r="AL451" s="445" t="str">
        <f t="shared" si="183"/>
        <v/>
      </c>
      <c r="AM451" s="445" t="str">
        <f t="shared" si="183"/>
        <v/>
      </c>
      <c r="AN451" s="445" t="str">
        <f t="shared" si="183"/>
        <v/>
      </c>
      <c r="AO451" s="445" t="str">
        <f t="shared" si="183"/>
        <v/>
      </c>
      <c r="AP451" s="445" t="str">
        <f t="shared" si="183"/>
        <v/>
      </c>
      <c r="AQ451" s="445" t="str">
        <f t="shared" si="183"/>
        <v/>
      </c>
      <c r="AR451" s="445" t="str">
        <f t="shared" si="183"/>
        <v/>
      </c>
      <c r="AS451" s="445" t="str">
        <f t="shared" si="183"/>
        <v/>
      </c>
      <c r="AT451" s="445" t="str">
        <f t="shared" si="183"/>
        <v/>
      </c>
      <c r="AU451" s="445" t="str">
        <f t="shared" si="183"/>
        <v/>
      </c>
      <c r="BE451" s="435"/>
      <c r="BK451" s="50"/>
      <c r="BM451" s="118"/>
      <c r="EE451" s="435"/>
    </row>
    <row r="452" spans="1:135" hidden="1">
      <c r="A452" s="455" t="str">
        <f t="shared" ref="A452:AU452" si="184">IF(A351="","","，")</f>
        <v/>
      </c>
      <c r="B452" s="455" t="str">
        <f t="shared" si="184"/>
        <v/>
      </c>
      <c r="C452" s="444" t="str">
        <f t="shared" si="184"/>
        <v/>
      </c>
      <c r="D452" s="455" t="str">
        <f t="shared" si="184"/>
        <v/>
      </c>
      <c r="E452" s="455" t="str">
        <f t="shared" si="184"/>
        <v/>
      </c>
      <c r="F452" s="455" t="str">
        <f t="shared" si="184"/>
        <v/>
      </c>
      <c r="G452" s="455" t="str">
        <f t="shared" si="184"/>
        <v/>
      </c>
      <c r="H452" s="455" t="str">
        <f t="shared" si="184"/>
        <v/>
      </c>
      <c r="I452" s="455" t="str">
        <f t="shared" si="184"/>
        <v/>
      </c>
      <c r="J452" s="455" t="str">
        <f t="shared" si="184"/>
        <v/>
      </c>
      <c r="K452" s="455" t="str">
        <f t="shared" si="184"/>
        <v/>
      </c>
      <c r="L452" s="455" t="str">
        <f t="shared" si="184"/>
        <v/>
      </c>
      <c r="M452" s="455" t="str">
        <f t="shared" si="184"/>
        <v/>
      </c>
      <c r="N452" s="445" t="str">
        <f t="shared" si="184"/>
        <v/>
      </c>
      <c r="O452" s="445" t="str">
        <f t="shared" si="184"/>
        <v/>
      </c>
      <c r="P452" s="445" t="str">
        <f t="shared" si="184"/>
        <v/>
      </c>
      <c r="Q452" s="445" t="str">
        <f t="shared" si="184"/>
        <v/>
      </c>
      <c r="R452" s="445" t="str">
        <f t="shared" si="184"/>
        <v/>
      </c>
      <c r="S452" s="445" t="str">
        <f t="shared" si="184"/>
        <v/>
      </c>
      <c r="T452" s="445" t="str">
        <f t="shared" si="184"/>
        <v/>
      </c>
      <c r="U452" s="453" t="str">
        <f t="shared" si="184"/>
        <v/>
      </c>
      <c r="V452" s="445" t="str">
        <f t="shared" si="184"/>
        <v/>
      </c>
      <c r="W452" s="445" t="str">
        <f t="shared" si="184"/>
        <v/>
      </c>
      <c r="X452" s="445" t="str">
        <f t="shared" si="184"/>
        <v/>
      </c>
      <c r="Y452" s="445" t="str">
        <f t="shared" si="184"/>
        <v/>
      </c>
      <c r="Z452" s="445" t="str">
        <f t="shared" si="184"/>
        <v/>
      </c>
      <c r="AA452" s="445" t="str">
        <f t="shared" si="184"/>
        <v/>
      </c>
      <c r="AB452" s="445" t="str">
        <f t="shared" si="184"/>
        <v/>
      </c>
      <c r="AC452" s="445" t="str">
        <f t="shared" si="184"/>
        <v/>
      </c>
      <c r="AD452" s="445" t="str">
        <f t="shared" si="184"/>
        <v/>
      </c>
      <c r="AE452" s="445" t="str">
        <f t="shared" si="184"/>
        <v/>
      </c>
      <c r="AF452" s="445" t="str">
        <f t="shared" si="184"/>
        <v/>
      </c>
      <c r="AG452" s="455" t="str">
        <f t="shared" si="184"/>
        <v/>
      </c>
      <c r="AH452" s="445" t="str">
        <f t="shared" si="184"/>
        <v/>
      </c>
      <c r="AI452" s="445" t="str">
        <f t="shared" si="184"/>
        <v/>
      </c>
      <c r="AJ452" s="445" t="str">
        <f t="shared" si="184"/>
        <v/>
      </c>
      <c r="AK452" s="445" t="str">
        <f t="shared" si="184"/>
        <v/>
      </c>
      <c r="AL452" s="445" t="str">
        <f t="shared" si="184"/>
        <v/>
      </c>
      <c r="AM452" s="445" t="str">
        <f t="shared" si="184"/>
        <v/>
      </c>
      <c r="AN452" s="445" t="str">
        <f t="shared" si="184"/>
        <v/>
      </c>
      <c r="AO452" s="445" t="str">
        <f t="shared" si="184"/>
        <v/>
      </c>
      <c r="AP452" s="445" t="str">
        <f t="shared" si="184"/>
        <v/>
      </c>
      <c r="AQ452" s="445" t="str">
        <f t="shared" si="184"/>
        <v/>
      </c>
      <c r="AR452" s="445" t="str">
        <f t="shared" si="184"/>
        <v/>
      </c>
      <c r="AS452" s="445" t="str">
        <f t="shared" si="184"/>
        <v/>
      </c>
      <c r="AT452" s="445" t="str">
        <f t="shared" si="184"/>
        <v/>
      </c>
      <c r="AU452" s="445" t="str">
        <f t="shared" si="184"/>
        <v/>
      </c>
      <c r="BE452" s="435"/>
      <c r="BK452" s="50"/>
      <c r="BM452" s="118"/>
      <c r="EE452" s="435"/>
    </row>
    <row r="453" spans="1:135" hidden="1">
      <c r="A453" s="455" t="str">
        <f t="shared" ref="A453:AU453" si="185">IF(A352="","","，")</f>
        <v/>
      </c>
      <c r="B453" s="455" t="str">
        <f t="shared" si="185"/>
        <v/>
      </c>
      <c r="C453" s="444" t="str">
        <f t="shared" si="185"/>
        <v/>
      </c>
      <c r="D453" s="455" t="str">
        <f t="shared" si="185"/>
        <v/>
      </c>
      <c r="E453" s="455" t="str">
        <f t="shared" si="185"/>
        <v/>
      </c>
      <c r="F453" s="455" t="str">
        <f t="shared" si="185"/>
        <v/>
      </c>
      <c r="G453" s="455" t="str">
        <f t="shared" si="185"/>
        <v/>
      </c>
      <c r="H453" s="455" t="str">
        <f t="shared" si="185"/>
        <v/>
      </c>
      <c r="I453" s="455" t="str">
        <f t="shared" si="185"/>
        <v/>
      </c>
      <c r="J453" s="455" t="str">
        <f t="shared" si="185"/>
        <v/>
      </c>
      <c r="K453" s="455" t="str">
        <f t="shared" si="185"/>
        <v/>
      </c>
      <c r="L453" s="455" t="str">
        <f t="shared" si="185"/>
        <v/>
      </c>
      <c r="M453" s="455" t="str">
        <f t="shared" si="185"/>
        <v/>
      </c>
      <c r="N453" s="445" t="str">
        <f t="shared" si="185"/>
        <v/>
      </c>
      <c r="O453" s="445" t="str">
        <f t="shared" si="185"/>
        <v/>
      </c>
      <c r="P453" s="445" t="str">
        <f t="shared" si="185"/>
        <v/>
      </c>
      <c r="Q453" s="445" t="str">
        <f t="shared" si="185"/>
        <v/>
      </c>
      <c r="R453" s="445" t="str">
        <f t="shared" si="185"/>
        <v/>
      </c>
      <c r="S453" s="445" t="str">
        <f t="shared" si="185"/>
        <v/>
      </c>
      <c r="T453" s="445" t="str">
        <f t="shared" si="185"/>
        <v/>
      </c>
      <c r="U453" s="453" t="str">
        <f t="shared" si="185"/>
        <v/>
      </c>
      <c r="V453" s="445" t="str">
        <f t="shared" si="185"/>
        <v/>
      </c>
      <c r="W453" s="445" t="str">
        <f t="shared" si="185"/>
        <v/>
      </c>
      <c r="X453" s="445" t="str">
        <f t="shared" si="185"/>
        <v/>
      </c>
      <c r="Y453" s="445" t="str">
        <f t="shared" si="185"/>
        <v/>
      </c>
      <c r="Z453" s="445" t="str">
        <f t="shared" si="185"/>
        <v/>
      </c>
      <c r="AA453" s="445" t="str">
        <f t="shared" si="185"/>
        <v/>
      </c>
      <c r="AB453" s="445" t="str">
        <f t="shared" si="185"/>
        <v/>
      </c>
      <c r="AC453" s="445" t="str">
        <f t="shared" si="185"/>
        <v/>
      </c>
      <c r="AD453" s="445" t="str">
        <f t="shared" si="185"/>
        <v/>
      </c>
      <c r="AE453" s="445" t="str">
        <f t="shared" si="185"/>
        <v/>
      </c>
      <c r="AF453" s="445" t="str">
        <f t="shared" si="185"/>
        <v/>
      </c>
      <c r="AG453" s="455" t="str">
        <f t="shared" si="185"/>
        <v/>
      </c>
      <c r="AH453" s="445" t="str">
        <f t="shared" si="185"/>
        <v/>
      </c>
      <c r="AI453" s="445" t="str">
        <f t="shared" si="185"/>
        <v/>
      </c>
      <c r="AJ453" s="445" t="str">
        <f t="shared" si="185"/>
        <v/>
      </c>
      <c r="AK453" s="445" t="str">
        <f t="shared" si="185"/>
        <v/>
      </c>
      <c r="AL453" s="445" t="str">
        <f t="shared" si="185"/>
        <v/>
      </c>
      <c r="AM453" s="445" t="str">
        <f t="shared" si="185"/>
        <v/>
      </c>
      <c r="AN453" s="445" t="str">
        <f t="shared" si="185"/>
        <v/>
      </c>
      <c r="AO453" s="445" t="str">
        <f t="shared" si="185"/>
        <v/>
      </c>
      <c r="AP453" s="445" t="str">
        <f t="shared" si="185"/>
        <v/>
      </c>
      <c r="AQ453" s="445" t="str">
        <f t="shared" si="185"/>
        <v/>
      </c>
      <c r="AR453" s="445" t="str">
        <f t="shared" si="185"/>
        <v/>
      </c>
      <c r="AS453" s="445" t="str">
        <f t="shared" si="185"/>
        <v/>
      </c>
      <c r="AT453" s="445" t="str">
        <f t="shared" si="185"/>
        <v/>
      </c>
      <c r="AU453" s="445" t="str">
        <f t="shared" si="185"/>
        <v/>
      </c>
      <c r="BE453" s="435"/>
      <c r="BK453" s="50"/>
      <c r="BM453" s="118"/>
      <c r="EE453" s="435"/>
    </row>
    <row r="454" spans="1:135" hidden="1">
      <c r="A454" s="455" t="str">
        <f t="shared" ref="A454:AU454" si="186">IF(A353="","","，")</f>
        <v/>
      </c>
      <c r="B454" s="455" t="str">
        <f t="shared" si="186"/>
        <v/>
      </c>
      <c r="C454" s="444" t="str">
        <f t="shared" si="186"/>
        <v/>
      </c>
      <c r="D454" s="455" t="str">
        <f t="shared" si="186"/>
        <v/>
      </c>
      <c r="E454" s="455" t="str">
        <f t="shared" si="186"/>
        <v/>
      </c>
      <c r="F454" s="455" t="str">
        <f t="shared" si="186"/>
        <v/>
      </c>
      <c r="G454" s="455" t="str">
        <f t="shared" si="186"/>
        <v/>
      </c>
      <c r="H454" s="455" t="str">
        <f t="shared" si="186"/>
        <v/>
      </c>
      <c r="I454" s="455" t="str">
        <f t="shared" si="186"/>
        <v/>
      </c>
      <c r="J454" s="455" t="str">
        <f t="shared" si="186"/>
        <v/>
      </c>
      <c r="K454" s="455" t="str">
        <f t="shared" si="186"/>
        <v/>
      </c>
      <c r="L454" s="455" t="str">
        <f t="shared" si="186"/>
        <v/>
      </c>
      <c r="M454" s="455" t="str">
        <f t="shared" si="186"/>
        <v/>
      </c>
      <c r="N454" s="445" t="str">
        <f t="shared" si="186"/>
        <v/>
      </c>
      <c r="O454" s="445" t="str">
        <f t="shared" si="186"/>
        <v/>
      </c>
      <c r="P454" s="445" t="str">
        <f t="shared" si="186"/>
        <v/>
      </c>
      <c r="Q454" s="445" t="str">
        <f t="shared" si="186"/>
        <v/>
      </c>
      <c r="R454" s="445" t="str">
        <f t="shared" si="186"/>
        <v/>
      </c>
      <c r="S454" s="445" t="str">
        <f t="shared" si="186"/>
        <v/>
      </c>
      <c r="T454" s="445" t="str">
        <f t="shared" si="186"/>
        <v/>
      </c>
      <c r="U454" s="453" t="str">
        <f t="shared" si="186"/>
        <v/>
      </c>
      <c r="V454" s="445" t="str">
        <f t="shared" si="186"/>
        <v/>
      </c>
      <c r="W454" s="445" t="str">
        <f t="shared" si="186"/>
        <v/>
      </c>
      <c r="X454" s="445" t="str">
        <f t="shared" si="186"/>
        <v/>
      </c>
      <c r="Y454" s="445" t="str">
        <f t="shared" si="186"/>
        <v/>
      </c>
      <c r="Z454" s="445" t="str">
        <f t="shared" si="186"/>
        <v/>
      </c>
      <c r="AA454" s="445" t="str">
        <f t="shared" si="186"/>
        <v/>
      </c>
      <c r="AB454" s="445" t="str">
        <f t="shared" si="186"/>
        <v/>
      </c>
      <c r="AC454" s="445" t="str">
        <f t="shared" si="186"/>
        <v/>
      </c>
      <c r="AD454" s="445" t="str">
        <f t="shared" si="186"/>
        <v/>
      </c>
      <c r="AE454" s="445" t="str">
        <f t="shared" si="186"/>
        <v/>
      </c>
      <c r="AF454" s="445" t="str">
        <f t="shared" si="186"/>
        <v/>
      </c>
      <c r="AG454" s="455" t="str">
        <f t="shared" si="186"/>
        <v/>
      </c>
      <c r="AH454" s="445" t="str">
        <f t="shared" si="186"/>
        <v/>
      </c>
      <c r="AI454" s="445" t="str">
        <f t="shared" si="186"/>
        <v/>
      </c>
      <c r="AJ454" s="445" t="str">
        <f t="shared" si="186"/>
        <v/>
      </c>
      <c r="AK454" s="445" t="str">
        <f t="shared" si="186"/>
        <v/>
      </c>
      <c r="AL454" s="445" t="str">
        <f t="shared" si="186"/>
        <v/>
      </c>
      <c r="AM454" s="445" t="str">
        <f t="shared" si="186"/>
        <v/>
      </c>
      <c r="AN454" s="445" t="str">
        <f t="shared" si="186"/>
        <v/>
      </c>
      <c r="AO454" s="445" t="str">
        <f t="shared" si="186"/>
        <v/>
      </c>
      <c r="AP454" s="445" t="str">
        <f t="shared" si="186"/>
        <v/>
      </c>
      <c r="AQ454" s="445" t="str">
        <f t="shared" si="186"/>
        <v/>
      </c>
      <c r="AR454" s="445" t="str">
        <f t="shared" si="186"/>
        <v/>
      </c>
      <c r="AS454" s="445" t="str">
        <f t="shared" si="186"/>
        <v/>
      </c>
      <c r="AT454" s="445" t="str">
        <f t="shared" si="186"/>
        <v/>
      </c>
      <c r="AU454" s="445" t="str">
        <f t="shared" si="186"/>
        <v/>
      </c>
      <c r="BE454" s="435"/>
      <c r="BK454" s="50"/>
      <c r="BM454" s="118"/>
      <c r="EE454" s="435"/>
    </row>
    <row r="455" spans="1:135" hidden="1">
      <c r="A455" s="455" t="str">
        <f t="shared" ref="A455:AU455" si="187">IF(A354="","","，")</f>
        <v/>
      </c>
      <c r="B455" s="455" t="str">
        <f t="shared" si="187"/>
        <v/>
      </c>
      <c r="C455" s="444" t="str">
        <f t="shared" si="187"/>
        <v/>
      </c>
      <c r="D455" s="455" t="str">
        <f t="shared" si="187"/>
        <v/>
      </c>
      <c r="E455" s="455" t="str">
        <f t="shared" si="187"/>
        <v/>
      </c>
      <c r="F455" s="455" t="str">
        <f t="shared" si="187"/>
        <v/>
      </c>
      <c r="G455" s="455" t="str">
        <f t="shared" si="187"/>
        <v/>
      </c>
      <c r="H455" s="455" t="str">
        <f t="shared" si="187"/>
        <v/>
      </c>
      <c r="I455" s="455" t="str">
        <f t="shared" si="187"/>
        <v/>
      </c>
      <c r="J455" s="455" t="str">
        <f t="shared" si="187"/>
        <v/>
      </c>
      <c r="K455" s="455" t="str">
        <f t="shared" si="187"/>
        <v/>
      </c>
      <c r="L455" s="455" t="str">
        <f t="shared" si="187"/>
        <v/>
      </c>
      <c r="M455" s="455" t="str">
        <f t="shared" si="187"/>
        <v/>
      </c>
      <c r="N455" s="445" t="str">
        <f t="shared" si="187"/>
        <v/>
      </c>
      <c r="O455" s="445" t="str">
        <f t="shared" si="187"/>
        <v/>
      </c>
      <c r="P455" s="445" t="str">
        <f t="shared" si="187"/>
        <v/>
      </c>
      <c r="Q455" s="445" t="str">
        <f t="shared" si="187"/>
        <v/>
      </c>
      <c r="R455" s="445" t="str">
        <f t="shared" si="187"/>
        <v/>
      </c>
      <c r="S455" s="445" t="str">
        <f t="shared" si="187"/>
        <v/>
      </c>
      <c r="T455" s="445" t="str">
        <f t="shared" si="187"/>
        <v/>
      </c>
      <c r="U455" s="453" t="str">
        <f t="shared" si="187"/>
        <v/>
      </c>
      <c r="V455" s="445" t="str">
        <f t="shared" si="187"/>
        <v/>
      </c>
      <c r="W455" s="445" t="str">
        <f t="shared" si="187"/>
        <v/>
      </c>
      <c r="X455" s="445" t="str">
        <f t="shared" si="187"/>
        <v/>
      </c>
      <c r="Y455" s="445" t="str">
        <f t="shared" si="187"/>
        <v/>
      </c>
      <c r="Z455" s="445" t="str">
        <f t="shared" si="187"/>
        <v/>
      </c>
      <c r="AA455" s="445" t="str">
        <f t="shared" si="187"/>
        <v/>
      </c>
      <c r="AB455" s="445" t="str">
        <f t="shared" si="187"/>
        <v/>
      </c>
      <c r="AC455" s="445" t="str">
        <f t="shared" si="187"/>
        <v/>
      </c>
      <c r="AD455" s="445" t="str">
        <f t="shared" si="187"/>
        <v/>
      </c>
      <c r="AE455" s="445" t="str">
        <f t="shared" si="187"/>
        <v/>
      </c>
      <c r="AF455" s="445" t="str">
        <f t="shared" si="187"/>
        <v/>
      </c>
      <c r="AG455" s="455" t="str">
        <f t="shared" si="187"/>
        <v/>
      </c>
      <c r="AH455" s="445" t="str">
        <f t="shared" si="187"/>
        <v/>
      </c>
      <c r="AI455" s="445" t="str">
        <f t="shared" si="187"/>
        <v/>
      </c>
      <c r="AJ455" s="445" t="str">
        <f t="shared" si="187"/>
        <v/>
      </c>
      <c r="AK455" s="445" t="str">
        <f t="shared" si="187"/>
        <v/>
      </c>
      <c r="AL455" s="445" t="str">
        <f t="shared" si="187"/>
        <v/>
      </c>
      <c r="AM455" s="445" t="str">
        <f t="shared" si="187"/>
        <v/>
      </c>
      <c r="AN455" s="445" t="str">
        <f t="shared" si="187"/>
        <v/>
      </c>
      <c r="AO455" s="445" t="str">
        <f t="shared" si="187"/>
        <v/>
      </c>
      <c r="AP455" s="445" t="str">
        <f t="shared" si="187"/>
        <v/>
      </c>
      <c r="AQ455" s="445" t="str">
        <f t="shared" si="187"/>
        <v/>
      </c>
      <c r="AR455" s="445" t="str">
        <f t="shared" si="187"/>
        <v/>
      </c>
      <c r="AS455" s="445" t="str">
        <f t="shared" si="187"/>
        <v/>
      </c>
      <c r="AT455" s="445" t="str">
        <f t="shared" si="187"/>
        <v/>
      </c>
      <c r="AU455" s="445" t="str">
        <f t="shared" si="187"/>
        <v/>
      </c>
      <c r="BE455" s="435"/>
      <c r="BK455" s="50"/>
      <c r="BM455" s="118"/>
      <c r="EE455" s="435"/>
    </row>
    <row r="456" spans="1:135" hidden="1">
      <c r="A456" s="455" t="str">
        <f t="shared" ref="A456:AU456" si="188">IF(A355="","","，")</f>
        <v/>
      </c>
      <c r="B456" s="455" t="str">
        <f t="shared" si="188"/>
        <v/>
      </c>
      <c r="C456" s="444" t="str">
        <f t="shared" si="188"/>
        <v/>
      </c>
      <c r="D456" s="455" t="str">
        <f t="shared" si="188"/>
        <v/>
      </c>
      <c r="E456" s="455" t="str">
        <f t="shared" si="188"/>
        <v/>
      </c>
      <c r="F456" s="455" t="str">
        <f t="shared" si="188"/>
        <v/>
      </c>
      <c r="G456" s="455" t="str">
        <f t="shared" si="188"/>
        <v/>
      </c>
      <c r="H456" s="455" t="str">
        <f t="shared" si="188"/>
        <v/>
      </c>
      <c r="I456" s="455" t="str">
        <f t="shared" si="188"/>
        <v/>
      </c>
      <c r="J456" s="455" t="str">
        <f t="shared" si="188"/>
        <v/>
      </c>
      <c r="K456" s="455" t="str">
        <f t="shared" si="188"/>
        <v/>
      </c>
      <c r="L456" s="455" t="str">
        <f t="shared" si="188"/>
        <v/>
      </c>
      <c r="M456" s="455" t="str">
        <f t="shared" si="188"/>
        <v/>
      </c>
      <c r="N456" s="445" t="str">
        <f t="shared" si="188"/>
        <v/>
      </c>
      <c r="O456" s="445" t="str">
        <f t="shared" si="188"/>
        <v/>
      </c>
      <c r="P456" s="445" t="str">
        <f t="shared" si="188"/>
        <v/>
      </c>
      <c r="Q456" s="445" t="str">
        <f t="shared" si="188"/>
        <v/>
      </c>
      <c r="R456" s="445" t="str">
        <f t="shared" si="188"/>
        <v/>
      </c>
      <c r="S456" s="445" t="str">
        <f t="shared" si="188"/>
        <v/>
      </c>
      <c r="T456" s="445" t="str">
        <f t="shared" si="188"/>
        <v/>
      </c>
      <c r="U456" s="453" t="str">
        <f t="shared" si="188"/>
        <v/>
      </c>
      <c r="V456" s="445" t="str">
        <f t="shared" si="188"/>
        <v/>
      </c>
      <c r="W456" s="445" t="str">
        <f t="shared" si="188"/>
        <v/>
      </c>
      <c r="X456" s="445" t="str">
        <f t="shared" si="188"/>
        <v/>
      </c>
      <c r="Y456" s="445" t="str">
        <f t="shared" si="188"/>
        <v/>
      </c>
      <c r="Z456" s="445" t="str">
        <f t="shared" si="188"/>
        <v/>
      </c>
      <c r="AA456" s="445" t="str">
        <f t="shared" si="188"/>
        <v/>
      </c>
      <c r="AB456" s="445" t="str">
        <f t="shared" si="188"/>
        <v/>
      </c>
      <c r="AC456" s="445" t="str">
        <f t="shared" si="188"/>
        <v/>
      </c>
      <c r="AD456" s="445" t="str">
        <f t="shared" si="188"/>
        <v/>
      </c>
      <c r="AE456" s="445" t="str">
        <f t="shared" si="188"/>
        <v/>
      </c>
      <c r="AF456" s="445" t="str">
        <f t="shared" si="188"/>
        <v/>
      </c>
      <c r="AG456" s="455" t="str">
        <f t="shared" si="188"/>
        <v/>
      </c>
      <c r="AH456" s="445" t="str">
        <f t="shared" si="188"/>
        <v/>
      </c>
      <c r="AI456" s="445" t="str">
        <f t="shared" si="188"/>
        <v/>
      </c>
      <c r="AJ456" s="445" t="str">
        <f t="shared" si="188"/>
        <v/>
      </c>
      <c r="AK456" s="445" t="str">
        <f t="shared" si="188"/>
        <v/>
      </c>
      <c r="AL456" s="445" t="str">
        <f t="shared" si="188"/>
        <v/>
      </c>
      <c r="AM456" s="445" t="str">
        <f t="shared" si="188"/>
        <v/>
      </c>
      <c r="AN456" s="445" t="str">
        <f t="shared" si="188"/>
        <v/>
      </c>
      <c r="AO456" s="445" t="str">
        <f t="shared" si="188"/>
        <v/>
      </c>
      <c r="AP456" s="445" t="str">
        <f t="shared" si="188"/>
        <v/>
      </c>
      <c r="AQ456" s="445" t="str">
        <f t="shared" si="188"/>
        <v/>
      </c>
      <c r="AR456" s="445" t="str">
        <f t="shared" si="188"/>
        <v/>
      </c>
      <c r="AS456" s="445" t="str">
        <f t="shared" si="188"/>
        <v/>
      </c>
      <c r="AT456" s="445" t="str">
        <f t="shared" si="188"/>
        <v/>
      </c>
      <c r="AU456" s="445" t="str">
        <f t="shared" si="188"/>
        <v/>
      </c>
      <c r="BE456" s="435"/>
      <c r="BK456" s="50"/>
      <c r="BM456" s="118"/>
      <c r="EE456" s="435"/>
    </row>
    <row r="457" spans="1:135" hidden="1">
      <c r="A457" s="455" t="str">
        <f t="shared" ref="A457:AU457" si="189">IF(A356="","","，")</f>
        <v/>
      </c>
      <c r="B457" s="455" t="str">
        <f t="shared" si="189"/>
        <v/>
      </c>
      <c r="C457" s="444" t="str">
        <f t="shared" si="189"/>
        <v/>
      </c>
      <c r="D457" s="455" t="str">
        <f t="shared" si="189"/>
        <v/>
      </c>
      <c r="E457" s="455" t="str">
        <f t="shared" si="189"/>
        <v/>
      </c>
      <c r="F457" s="455" t="str">
        <f t="shared" si="189"/>
        <v/>
      </c>
      <c r="G457" s="455" t="str">
        <f t="shared" si="189"/>
        <v/>
      </c>
      <c r="H457" s="455" t="str">
        <f t="shared" si="189"/>
        <v/>
      </c>
      <c r="I457" s="455" t="str">
        <f t="shared" si="189"/>
        <v/>
      </c>
      <c r="J457" s="455" t="str">
        <f t="shared" si="189"/>
        <v/>
      </c>
      <c r="K457" s="455" t="str">
        <f t="shared" si="189"/>
        <v/>
      </c>
      <c r="L457" s="455" t="str">
        <f t="shared" si="189"/>
        <v/>
      </c>
      <c r="M457" s="455" t="str">
        <f t="shared" si="189"/>
        <v/>
      </c>
      <c r="N457" s="445" t="str">
        <f t="shared" si="189"/>
        <v/>
      </c>
      <c r="O457" s="445" t="str">
        <f t="shared" si="189"/>
        <v/>
      </c>
      <c r="P457" s="445" t="str">
        <f t="shared" si="189"/>
        <v/>
      </c>
      <c r="Q457" s="445" t="str">
        <f t="shared" si="189"/>
        <v/>
      </c>
      <c r="R457" s="445" t="str">
        <f t="shared" si="189"/>
        <v/>
      </c>
      <c r="S457" s="445" t="str">
        <f t="shared" si="189"/>
        <v/>
      </c>
      <c r="T457" s="445" t="str">
        <f t="shared" si="189"/>
        <v/>
      </c>
      <c r="U457" s="453" t="str">
        <f t="shared" si="189"/>
        <v/>
      </c>
      <c r="V457" s="445" t="str">
        <f t="shared" si="189"/>
        <v/>
      </c>
      <c r="W457" s="445" t="str">
        <f t="shared" si="189"/>
        <v/>
      </c>
      <c r="X457" s="445" t="str">
        <f t="shared" si="189"/>
        <v/>
      </c>
      <c r="Y457" s="445" t="str">
        <f t="shared" si="189"/>
        <v/>
      </c>
      <c r="Z457" s="445" t="str">
        <f t="shared" si="189"/>
        <v/>
      </c>
      <c r="AA457" s="445" t="str">
        <f t="shared" si="189"/>
        <v/>
      </c>
      <c r="AB457" s="445" t="str">
        <f t="shared" si="189"/>
        <v/>
      </c>
      <c r="AC457" s="445" t="str">
        <f t="shared" si="189"/>
        <v/>
      </c>
      <c r="AD457" s="445" t="str">
        <f t="shared" si="189"/>
        <v/>
      </c>
      <c r="AE457" s="445" t="str">
        <f t="shared" si="189"/>
        <v/>
      </c>
      <c r="AF457" s="445" t="str">
        <f t="shared" si="189"/>
        <v/>
      </c>
      <c r="AG457" s="455" t="str">
        <f t="shared" si="189"/>
        <v/>
      </c>
      <c r="AH457" s="445" t="str">
        <f t="shared" si="189"/>
        <v/>
      </c>
      <c r="AI457" s="445" t="str">
        <f t="shared" si="189"/>
        <v/>
      </c>
      <c r="AJ457" s="445" t="str">
        <f t="shared" si="189"/>
        <v/>
      </c>
      <c r="AK457" s="445" t="str">
        <f t="shared" si="189"/>
        <v/>
      </c>
      <c r="AL457" s="445" t="str">
        <f t="shared" si="189"/>
        <v/>
      </c>
      <c r="AM457" s="445" t="str">
        <f t="shared" si="189"/>
        <v/>
      </c>
      <c r="AN457" s="445" t="str">
        <f t="shared" si="189"/>
        <v/>
      </c>
      <c r="AO457" s="445" t="str">
        <f t="shared" si="189"/>
        <v/>
      </c>
      <c r="AP457" s="445" t="str">
        <f t="shared" si="189"/>
        <v/>
      </c>
      <c r="AQ457" s="445" t="str">
        <f t="shared" si="189"/>
        <v/>
      </c>
      <c r="AR457" s="445" t="str">
        <f t="shared" si="189"/>
        <v/>
      </c>
      <c r="AS457" s="445" t="str">
        <f t="shared" si="189"/>
        <v/>
      </c>
      <c r="AT457" s="445" t="str">
        <f t="shared" si="189"/>
        <v/>
      </c>
      <c r="AU457" s="445" t="str">
        <f t="shared" si="189"/>
        <v/>
      </c>
      <c r="BE457" s="435"/>
      <c r="BK457" s="50"/>
      <c r="BM457" s="118"/>
      <c r="EE457" s="435"/>
    </row>
    <row r="458" spans="1:135" hidden="1">
      <c r="A458" s="455" t="str">
        <f t="shared" ref="A458:AU458" si="190">IF(A357="","","，")</f>
        <v/>
      </c>
      <c r="B458" s="455" t="str">
        <f t="shared" si="190"/>
        <v/>
      </c>
      <c r="C458" s="444" t="str">
        <f t="shared" si="190"/>
        <v/>
      </c>
      <c r="D458" s="455" t="str">
        <f t="shared" si="190"/>
        <v/>
      </c>
      <c r="E458" s="455" t="str">
        <f t="shared" si="190"/>
        <v/>
      </c>
      <c r="F458" s="455" t="str">
        <f t="shared" si="190"/>
        <v/>
      </c>
      <c r="G458" s="455" t="str">
        <f t="shared" si="190"/>
        <v/>
      </c>
      <c r="H458" s="455" t="str">
        <f t="shared" si="190"/>
        <v/>
      </c>
      <c r="I458" s="455" t="str">
        <f t="shared" si="190"/>
        <v/>
      </c>
      <c r="J458" s="455" t="str">
        <f t="shared" si="190"/>
        <v/>
      </c>
      <c r="K458" s="455" t="str">
        <f t="shared" si="190"/>
        <v/>
      </c>
      <c r="L458" s="455" t="str">
        <f t="shared" si="190"/>
        <v/>
      </c>
      <c r="M458" s="455" t="str">
        <f t="shared" si="190"/>
        <v/>
      </c>
      <c r="N458" s="445" t="str">
        <f t="shared" si="190"/>
        <v/>
      </c>
      <c r="O458" s="445" t="str">
        <f t="shared" si="190"/>
        <v/>
      </c>
      <c r="P458" s="445" t="str">
        <f t="shared" si="190"/>
        <v/>
      </c>
      <c r="Q458" s="445" t="str">
        <f t="shared" si="190"/>
        <v/>
      </c>
      <c r="R458" s="445" t="str">
        <f t="shared" si="190"/>
        <v/>
      </c>
      <c r="S458" s="445" t="str">
        <f t="shared" si="190"/>
        <v/>
      </c>
      <c r="T458" s="445" t="str">
        <f t="shared" si="190"/>
        <v/>
      </c>
      <c r="U458" s="453" t="str">
        <f t="shared" si="190"/>
        <v/>
      </c>
      <c r="V458" s="445" t="str">
        <f t="shared" si="190"/>
        <v/>
      </c>
      <c r="W458" s="445" t="str">
        <f t="shared" si="190"/>
        <v/>
      </c>
      <c r="X458" s="445" t="str">
        <f t="shared" si="190"/>
        <v/>
      </c>
      <c r="Y458" s="445" t="str">
        <f t="shared" si="190"/>
        <v/>
      </c>
      <c r="Z458" s="445" t="str">
        <f t="shared" si="190"/>
        <v/>
      </c>
      <c r="AA458" s="445" t="str">
        <f t="shared" si="190"/>
        <v/>
      </c>
      <c r="AB458" s="445" t="str">
        <f t="shared" si="190"/>
        <v/>
      </c>
      <c r="AC458" s="445" t="str">
        <f t="shared" si="190"/>
        <v/>
      </c>
      <c r="AD458" s="445" t="str">
        <f t="shared" si="190"/>
        <v/>
      </c>
      <c r="AE458" s="445" t="str">
        <f t="shared" si="190"/>
        <v/>
      </c>
      <c r="AF458" s="445" t="str">
        <f t="shared" si="190"/>
        <v/>
      </c>
      <c r="AG458" s="455" t="str">
        <f t="shared" si="190"/>
        <v/>
      </c>
      <c r="AH458" s="445" t="str">
        <f t="shared" si="190"/>
        <v/>
      </c>
      <c r="AI458" s="445" t="str">
        <f t="shared" si="190"/>
        <v/>
      </c>
      <c r="AJ458" s="445" t="str">
        <f t="shared" si="190"/>
        <v/>
      </c>
      <c r="AK458" s="445" t="str">
        <f t="shared" si="190"/>
        <v/>
      </c>
      <c r="AL458" s="445" t="str">
        <f t="shared" si="190"/>
        <v/>
      </c>
      <c r="AM458" s="445" t="str">
        <f t="shared" si="190"/>
        <v/>
      </c>
      <c r="AN458" s="445" t="str">
        <f t="shared" si="190"/>
        <v/>
      </c>
      <c r="AO458" s="445" t="str">
        <f t="shared" si="190"/>
        <v/>
      </c>
      <c r="AP458" s="445" t="str">
        <f t="shared" si="190"/>
        <v/>
      </c>
      <c r="AQ458" s="445" t="str">
        <f t="shared" si="190"/>
        <v/>
      </c>
      <c r="AR458" s="445" t="str">
        <f t="shared" si="190"/>
        <v/>
      </c>
      <c r="AS458" s="445" t="str">
        <f t="shared" si="190"/>
        <v/>
      </c>
      <c r="AT458" s="445" t="str">
        <f t="shared" si="190"/>
        <v/>
      </c>
      <c r="AU458" s="445" t="str">
        <f t="shared" si="190"/>
        <v/>
      </c>
      <c r="BE458" s="435"/>
      <c r="BK458" s="50"/>
      <c r="BM458" s="118"/>
      <c r="EE458" s="435"/>
    </row>
    <row r="459" spans="1:135" hidden="1">
      <c r="A459" s="455" t="str">
        <f t="shared" ref="A459:AU459" si="191">IF(A358="","","，")</f>
        <v/>
      </c>
      <c r="B459" s="455" t="str">
        <f t="shared" si="191"/>
        <v/>
      </c>
      <c r="C459" s="444" t="str">
        <f t="shared" si="191"/>
        <v/>
      </c>
      <c r="D459" s="455" t="str">
        <f t="shared" si="191"/>
        <v/>
      </c>
      <c r="E459" s="455" t="str">
        <f t="shared" si="191"/>
        <v/>
      </c>
      <c r="F459" s="455" t="str">
        <f t="shared" si="191"/>
        <v/>
      </c>
      <c r="G459" s="455" t="str">
        <f t="shared" si="191"/>
        <v/>
      </c>
      <c r="H459" s="455" t="str">
        <f t="shared" si="191"/>
        <v/>
      </c>
      <c r="I459" s="455" t="str">
        <f t="shared" si="191"/>
        <v/>
      </c>
      <c r="J459" s="455" t="str">
        <f t="shared" si="191"/>
        <v/>
      </c>
      <c r="K459" s="455" t="str">
        <f t="shared" si="191"/>
        <v/>
      </c>
      <c r="L459" s="455" t="str">
        <f t="shared" si="191"/>
        <v/>
      </c>
      <c r="M459" s="455" t="str">
        <f t="shared" si="191"/>
        <v/>
      </c>
      <c r="N459" s="445" t="str">
        <f t="shared" si="191"/>
        <v/>
      </c>
      <c r="O459" s="445" t="str">
        <f t="shared" si="191"/>
        <v/>
      </c>
      <c r="P459" s="445" t="str">
        <f t="shared" si="191"/>
        <v/>
      </c>
      <c r="Q459" s="445" t="str">
        <f t="shared" si="191"/>
        <v/>
      </c>
      <c r="R459" s="445" t="str">
        <f t="shared" si="191"/>
        <v/>
      </c>
      <c r="S459" s="445" t="str">
        <f t="shared" si="191"/>
        <v/>
      </c>
      <c r="T459" s="445" t="str">
        <f t="shared" si="191"/>
        <v/>
      </c>
      <c r="U459" s="453" t="str">
        <f t="shared" si="191"/>
        <v/>
      </c>
      <c r="V459" s="445" t="str">
        <f t="shared" si="191"/>
        <v/>
      </c>
      <c r="W459" s="445" t="str">
        <f t="shared" si="191"/>
        <v/>
      </c>
      <c r="X459" s="445" t="str">
        <f t="shared" si="191"/>
        <v/>
      </c>
      <c r="Y459" s="445" t="str">
        <f t="shared" si="191"/>
        <v/>
      </c>
      <c r="Z459" s="445" t="str">
        <f t="shared" si="191"/>
        <v/>
      </c>
      <c r="AA459" s="445" t="str">
        <f t="shared" si="191"/>
        <v/>
      </c>
      <c r="AB459" s="445" t="str">
        <f t="shared" si="191"/>
        <v/>
      </c>
      <c r="AC459" s="445" t="str">
        <f t="shared" si="191"/>
        <v/>
      </c>
      <c r="AD459" s="445" t="str">
        <f t="shared" si="191"/>
        <v/>
      </c>
      <c r="AE459" s="445" t="str">
        <f t="shared" si="191"/>
        <v/>
      </c>
      <c r="AF459" s="445" t="str">
        <f t="shared" si="191"/>
        <v/>
      </c>
      <c r="AG459" s="455" t="str">
        <f t="shared" si="191"/>
        <v/>
      </c>
      <c r="AH459" s="445" t="str">
        <f t="shared" si="191"/>
        <v/>
      </c>
      <c r="AI459" s="445" t="str">
        <f t="shared" si="191"/>
        <v/>
      </c>
      <c r="AJ459" s="445" t="str">
        <f t="shared" si="191"/>
        <v/>
      </c>
      <c r="AK459" s="445" t="str">
        <f t="shared" si="191"/>
        <v/>
      </c>
      <c r="AL459" s="445" t="str">
        <f t="shared" si="191"/>
        <v/>
      </c>
      <c r="AM459" s="445" t="str">
        <f t="shared" si="191"/>
        <v/>
      </c>
      <c r="AN459" s="445" t="str">
        <f t="shared" si="191"/>
        <v/>
      </c>
      <c r="AO459" s="445" t="str">
        <f t="shared" si="191"/>
        <v/>
      </c>
      <c r="AP459" s="445" t="str">
        <f t="shared" si="191"/>
        <v/>
      </c>
      <c r="AQ459" s="445" t="str">
        <f t="shared" si="191"/>
        <v/>
      </c>
      <c r="AR459" s="445" t="str">
        <f t="shared" si="191"/>
        <v/>
      </c>
      <c r="AS459" s="445" t="str">
        <f t="shared" si="191"/>
        <v/>
      </c>
      <c r="AT459" s="445" t="str">
        <f t="shared" si="191"/>
        <v/>
      </c>
      <c r="AU459" s="445" t="str">
        <f t="shared" si="191"/>
        <v/>
      </c>
      <c r="BE459" s="435"/>
      <c r="BK459" s="50"/>
      <c r="BM459" s="118"/>
      <c r="EE459" s="435"/>
    </row>
    <row r="460" spans="1:135" hidden="1">
      <c r="A460" s="455" t="str">
        <f t="shared" ref="A460:AU460" si="192">IF(A359="","","，")</f>
        <v/>
      </c>
      <c r="B460" s="455" t="str">
        <f t="shared" si="192"/>
        <v/>
      </c>
      <c r="C460" s="444" t="str">
        <f t="shared" si="192"/>
        <v/>
      </c>
      <c r="D460" s="455" t="str">
        <f t="shared" si="192"/>
        <v/>
      </c>
      <c r="E460" s="455" t="str">
        <f t="shared" si="192"/>
        <v/>
      </c>
      <c r="F460" s="455" t="str">
        <f t="shared" si="192"/>
        <v/>
      </c>
      <c r="G460" s="455" t="str">
        <f t="shared" si="192"/>
        <v/>
      </c>
      <c r="H460" s="455" t="str">
        <f t="shared" si="192"/>
        <v/>
      </c>
      <c r="I460" s="455" t="str">
        <f t="shared" si="192"/>
        <v/>
      </c>
      <c r="J460" s="455" t="str">
        <f t="shared" si="192"/>
        <v/>
      </c>
      <c r="K460" s="455" t="str">
        <f t="shared" si="192"/>
        <v/>
      </c>
      <c r="L460" s="455" t="str">
        <f t="shared" si="192"/>
        <v/>
      </c>
      <c r="M460" s="455" t="str">
        <f t="shared" si="192"/>
        <v/>
      </c>
      <c r="N460" s="445" t="str">
        <f t="shared" si="192"/>
        <v/>
      </c>
      <c r="O460" s="445" t="str">
        <f t="shared" si="192"/>
        <v/>
      </c>
      <c r="P460" s="445" t="str">
        <f t="shared" si="192"/>
        <v/>
      </c>
      <c r="Q460" s="445" t="str">
        <f t="shared" si="192"/>
        <v/>
      </c>
      <c r="R460" s="445" t="str">
        <f t="shared" si="192"/>
        <v/>
      </c>
      <c r="S460" s="445" t="str">
        <f t="shared" si="192"/>
        <v/>
      </c>
      <c r="T460" s="445" t="str">
        <f t="shared" si="192"/>
        <v/>
      </c>
      <c r="U460" s="453" t="str">
        <f t="shared" si="192"/>
        <v/>
      </c>
      <c r="V460" s="445" t="str">
        <f t="shared" si="192"/>
        <v/>
      </c>
      <c r="W460" s="445" t="str">
        <f t="shared" si="192"/>
        <v/>
      </c>
      <c r="X460" s="445" t="str">
        <f t="shared" si="192"/>
        <v/>
      </c>
      <c r="Y460" s="445" t="str">
        <f t="shared" si="192"/>
        <v/>
      </c>
      <c r="Z460" s="445" t="str">
        <f t="shared" si="192"/>
        <v/>
      </c>
      <c r="AA460" s="445" t="str">
        <f t="shared" si="192"/>
        <v/>
      </c>
      <c r="AB460" s="445" t="str">
        <f t="shared" si="192"/>
        <v/>
      </c>
      <c r="AC460" s="445" t="str">
        <f t="shared" si="192"/>
        <v/>
      </c>
      <c r="AD460" s="445" t="str">
        <f t="shared" si="192"/>
        <v/>
      </c>
      <c r="AE460" s="445" t="str">
        <f t="shared" si="192"/>
        <v/>
      </c>
      <c r="AF460" s="445" t="str">
        <f t="shared" si="192"/>
        <v/>
      </c>
      <c r="AG460" s="455" t="str">
        <f t="shared" si="192"/>
        <v/>
      </c>
      <c r="AH460" s="445" t="str">
        <f t="shared" si="192"/>
        <v/>
      </c>
      <c r="AI460" s="445" t="str">
        <f t="shared" si="192"/>
        <v/>
      </c>
      <c r="AJ460" s="445" t="str">
        <f t="shared" si="192"/>
        <v/>
      </c>
      <c r="AK460" s="445" t="str">
        <f t="shared" si="192"/>
        <v/>
      </c>
      <c r="AL460" s="445" t="str">
        <f t="shared" si="192"/>
        <v/>
      </c>
      <c r="AM460" s="445" t="str">
        <f t="shared" si="192"/>
        <v/>
      </c>
      <c r="AN460" s="445" t="str">
        <f t="shared" si="192"/>
        <v/>
      </c>
      <c r="AO460" s="445" t="str">
        <f t="shared" si="192"/>
        <v/>
      </c>
      <c r="AP460" s="445" t="str">
        <f t="shared" si="192"/>
        <v/>
      </c>
      <c r="AQ460" s="445" t="str">
        <f t="shared" si="192"/>
        <v/>
      </c>
      <c r="AR460" s="445" t="str">
        <f t="shared" si="192"/>
        <v/>
      </c>
      <c r="AS460" s="445" t="str">
        <f t="shared" si="192"/>
        <v/>
      </c>
      <c r="AT460" s="445" t="str">
        <f t="shared" si="192"/>
        <v/>
      </c>
      <c r="AU460" s="445" t="str">
        <f t="shared" si="192"/>
        <v/>
      </c>
      <c r="BE460" s="435"/>
      <c r="BK460" s="50"/>
      <c r="BM460" s="118"/>
      <c r="EE460" s="435"/>
    </row>
    <row r="461" spans="1:135" hidden="1">
      <c r="A461" s="455" t="str">
        <f t="shared" ref="A461:AU461" si="193">IF(A360="","","，")</f>
        <v/>
      </c>
      <c r="B461" s="455" t="str">
        <f t="shared" si="193"/>
        <v/>
      </c>
      <c r="C461" s="444" t="str">
        <f t="shared" si="193"/>
        <v/>
      </c>
      <c r="D461" s="455" t="str">
        <f t="shared" si="193"/>
        <v/>
      </c>
      <c r="E461" s="455" t="str">
        <f t="shared" si="193"/>
        <v/>
      </c>
      <c r="F461" s="455" t="str">
        <f t="shared" si="193"/>
        <v/>
      </c>
      <c r="G461" s="455" t="str">
        <f t="shared" si="193"/>
        <v/>
      </c>
      <c r="H461" s="455" t="str">
        <f t="shared" si="193"/>
        <v/>
      </c>
      <c r="I461" s="455" t="str">
        <f t="shared" si="193"/>
        <v/>
      </c>
      <c r="J461" s="455" t="str">
        <f t="shared" si="193"/>
        <v/>
      </c>
      <c r="K461" s="455" t="str">
        <f t="shared" si="193"/>
        <v/>
      </c>
      <c r="L461" s="455" t="str">
        <f t="shared" si="193"/>
        <v/>
      </c>
      <c r="M461" s="455" t="str">
        <f t="shared" si="193"/>
        <v/>
      </c>
      <c r="N461" s="445" t="str">
        <f t="shared" si="193"/>
        <v/>
      </c>
      <c r="O461" s="445" t="str">
        <f t="shared" si="193"/>
        <v/>
      </c>
      <c r="P461" s="445" t="str">
        <f t="shared" si="193"/>
        <v/>
      </c>
      <c r="Q461" s="445" t="str">
        <f t="shared" si="193"/>
        <v/>
      </c>
      <c r="R461" s="445" t="str">
        <f t="shared" si="193"/>
        <v/>
      </c>
      <c r="S461" s="445" t="str">
        <f t="shared" si="193"/>
        <v/>
      </c>
      <c r="T461" s="445" t="str">
        <f t="shared" si="193"/>
        <v/>
      </c>
      <c r="U461" s="453" t="str">
        <f t="shared" si="193"/>
        <v/>
      </c>
      <c r="V461" s="445" t="str">
        <f t="shared" si="193"/>
        <v/>
      </c>
      <c r="W461" s="445" t="str">
        <f t="shared" si="193"/>
        <v/>
      </c>
      <c r="X461" s="445" t="str">
        <f t="shared" si="193"/>
        <v/>
      </c>
      <c r="Y461" s="445" t="str">
        <f t="shared" si="193"/>
        <v/>
      </c>
      <c r="Z461" s="445" t="str">
        <f t="shared" si="193"/>
        <v/>
      </c>
      <c r="AA461" s="445" t="str">
        <f t="shared" si="193"/>
        <v/>
      </c>
      <c r="AB461" s="445" t="str">
        <f t="shared" si="193"/>
        <v/>
      </c>
      <c r="AC461" s="445" t="str">
        <f t="shared" si="193"/>
        <v/>
      </c>
      <c r="AD461" s="445" t="str">
        <f t="shared" si="193"/>
        <v/>
      </c>
      <c r="AE461" s="445" t="str">
        <f t="shared" si="193"/>
        <v/>
      </c>
      <c r="AF461" s="445" t="str">
        <f t="shared" si="193"/>
        <v/>
      </c>
      <c r="AG461" s="455" t="str">
        <f t="shared" si="193"/>
        <v/>
      </c>
      <c r="AH461" s="445" t="str">
        <f t="shared" si="193"/>
        <v/>
      </c>
      <c r="AI461" s="445" t="str">
        <f t="shared" si="193"/>
        <v/>
      </c>
      <c r="AJ461" s="445" t="str">
        <f t="shared" si="193"/>
        <v/>
      </c>
      <c r="AK461" s="445" t="str">
        <f t="shared" si="193"/>
        <v/>
      </c>
      <c r="AL461" s="445" t="str">
        <f t="shared" si="193"/>
        <v/>
      </c>
      <c r="AM461" s="445" t="str">
        <f t="shared" si="193"/>
        <v/>
      </c>
      <c r="AN461" s="445" t="str">
        <f t="shared" si="193"/>
        <v/>
      </c>
      <c r="AO461" s="445" t="str">
        <f t="shared" si="193"/>
        <v/>
      </c>
      <c r="AP461" s="445" t="str">
        <f t="shared" si="193"/>
        <v/>
      </c>
      <c r="AQ461" s="445" t="str">
        <f t="shared" si="193"/>
        <v/>
      </c>
      <c r="AR461" s="445" t="str">
        <f t="shared" si="193"/>
        <v/>
      </c>
      <c r="AS461" s="445" t="str">
        <f t="shared" si="193"/>
        <v/>
      </c>
      <c r="AT461" s="445" t="str">
        <f t="shared" si="193"/>
        <v/>
      </c>
      <c r="AU461" s="445" t="str">
        <f t="shared" si="193"/>
        <v/>
      </c>
      <c r="BE461" s="435"/>
      <c r="BK461" s="50"/>
      <c r="BM461" s="118"/>
      <c r="EE461" s="435"/>
    </row>
    <row r="462" spans="1:135" hidden="1">
      <c r="A462" s="455" t="str">
        <f t="shared" ref="A462:AU462" si="194">IF(A361="","","，")</f>
        <v/>
      </c>
      <c r="B462" s="455" t="str">
        <f t="shared" si="194"/>
        <v/>
      </c>
      <c r="C462" s="444" t="str">
        <f t="shared" si="194"/>
        <v/>
      </c>
      <c r="D462" s="455" t="str">
        <f t="shared" si="194"/>
        <v/>
      </c>
      <c r="E462" s="455" t="str">
        <f t="shared" si="194"/>
        <v/>
      </c>
      <c r="F462" s="455" t="str">
        <f t="shared" si="194"/>
        <v/>
      </c>
      <c r="G462" s="455" t="str">
        <f t="shared" si="194"/>
        <v/>
      </c>
      <c r="H462" s="455" t="str">
        <f t="shared" si="194"/>
        <v/>
      </c>
      <c r="I462" s="455" t="str">
        <f t="shared" si="194"/>
        <v/>
      </c>
      <c r="J462" s="455" t="str">
        <f t="shared" si="194"/>
        <v/>
      </c>
      <c r="K462" s="455" t="str">
        <f t="shared" si="194"/>
        <v/>
      </c>
      <c r="L462" s="455" t="str">
        <f t="shared" si="194"/>
        <v/>
      </c>
      <c r="M462" s="455" t="str">
        <f t="shared" si="194"/>
        <v/>
      </c>
      <c r="N462" s="445" t="str">
        <f t="shared" si="194"/>
        <v/>
      </c>
      <c r="O462" s="445" t="str">
        <f t="shared" si="194"/>
        <v/>
      </c>
      <c r="P462" s="445" t="str">
        <f t="shared" si="194"/>
        <v/>
      </c>
      <c r="Q462" s="445" t="str">
        <f t="shared" si="194"/>
        <v/>
      </c>
      <c r="R462" s="445" t="str">
        <f t="shared" si="194"/>
        <v/>
      </c>
      <c r="S462" s="445" t="str">
        <f t="shared" si="194"/>
        <v/>
      </c>
      <c r="T462" s="445" t="str">
        <f t="shared" si="194"/>
        <v/>
      </c>
      <c r="U462" s="453" t="str">
        <f t="shared" si="194"/>
        <v/>
      </c>
      <c r="V462" s="445" t="str">
        <f t="shared" si="194"/>
        <v/>
      </c>
      <c r="W462" s="445" t="str">
        <f t="shared" si="194"/>
        <v/>
      </c>
      <c r="X462" s="445" t="str">
        <f t="shared" si="194"/>
        <v/>
      </c>
      <c r="Y462" s="445" t="str">
        <f t="shared" si="194"/>
        <v/>
      </c>
      <c r="Z462" s="445" t="str">
        <f t="shared" si="194"/>
        <v/>
      </c>
      <c r="AA462" s="445" t="str">
        <f t="shared" si="194"/>
        <v/>
      </c>
      <c r="AB462" s="445" t="str">
        <f t="shared" si="194"/>
        <v/>
      </c>
      <c r="AC462" s="445" t="str">
        <f t="shared" si="194"/>
        <v/>
      </c>
      <c r="AD462" s="445" t="str">
        <f t="shared" si="194"/>
        <v/>
      </c>
      <c r="AE462" s="445" t="str">
        <f t="shared" si="194"/>
        <v/>
      </c>
      <c r="AF462" s="445" t="str">
        <f t="shared" si="194"/>
        <v/>
      </c>
      <c r="AG462" s="455" t="str">
        <f t="shared" si="194"/>
        <v/>
      </c>
      <c r="AH462" s="445" t="str">
        <f t="shared" si="194"/>
        <v/>
      </c>
      <c r="AI462" s="445" t="str">
        <f t="shared" si="194"/>
        <v/>
      </c>
      <c r="AJ462" s="445" t="str">
        <f t="shared" si="194"/>
        <v/>
      </c>
      <c r="AK462" s="445" t="str">
        <f t="shared" si="194"/>
        <v/>
      </c>
      <c r="AL462" s="445" t="str">
        <f t="shared" si="194"/>
        <v/>
      </c>
      <c r="AM462" s="445" t="str">
        <f t="shared" si="194"/>
        <v/>
      </c>
      <c r="AN462" s="445" t="str">
        <f t="shared" si="194"/>
        <v/>
      </c>
      <c r="AO462" s="445" t="str">
        <f t="shared" si="194"/>
        <v/>
      </c>
      <c r="AP462" s="445" t="str">
        <f t="shared" si="194"/>
        <v/>
      </c>
      <c r="AQ462" s="445" t="str">
        <f t="shared" si="194"/>
        <v/>
      </c>
      <c r="AR462" s="445" t="str">
        <f t="shared" si="194"/>
        <v/>
      </c>
      <c r="AS462" s="445" t="str">
        <f t="shared" si="194"/>
        <v/>
      </c>
      <c r="AT462" s="445" t="str">
        <f t="shared" si="194"/>
        <v/>
      </c>
      <c r="AU462" s="445" t="str">
        <f t="shared" si="194"/>
        <v/>
      </c>
      <c r="BE462" s="435"/>
      <c r="BK462" s="50"/>
      <c r="BM462" s="118"/>
      <c r="EE462" s="435"/>
    </row>
    <row r="463" spans="1:135" hidden="1">
      <c r="A463" s="455" t="str">
        <f t="shared" ref="A463:AU463" si="195">IF(A362="","","，")</f>
        <v/>
      </c>
      <c r="B463" s="455" t="str">
        <f t="shared" si="195"/>
        <v/>
      </c>
      <c r="C463" s="444" t="str">
        <f t="shared" si="195"/>
        <v/>
      </c>
      <c r="D463" s="455" t="str">
        <f t="shared" si="195"/>
        <v/>
      </c>
      <c r="E463" s="455" t="str">
        <f t="shared" si="195"/>
        <v/>
      </c>
      <c r="F463" s="455" t="str">
        <f t="shared" si="195"/>
        <v/>
      </c>
      <c r="G463" s="455" t="str">
        <f t="shared" si="195"/>
        <v/>
      </c>
      <c r="H463" s="455" t="str">
        <f t="shared" si="195"/>
        <v/>
      </c>
      <c r="I463" s="455" t="str">
        <f t="shared" si="195"/>
        <v/>
      </c>
      <c r="J463" s="455" t="str">
        <f t="shared" si="195"/>
        <v/>
      </c>
      <c r="K463" s="455" t="str">
        <f t="shared" si="195"/>
        <v/>
      </c>
      <c r="L463" s="455" t="str">
        <f t="shared" si="195"/>
        <v/>
      </c>
      <c r="M463" s="455" t="str">
        <f t="shared" si="195"/>
        <v/>
      </c>
      <c r="N463" s="445" t="str">
        <f t="shared" si="195"/>
        <v/>
      </c>
      <c r="O463" s="445" t="str">
        <f t="shared" si="195"/>
        <v/>
      </c>
      <c r="P463" s="445" t="str">
        <f t="shared" si="195"/>
        <v/>
      </c>
      <c r="Q463" s="445" t="str">
        <f t="shared" si="195"/>
        <v/>
      </c>
      <c r="R463" s="445" t="str">
        <f t="shared" si="195"/>
        <v/>
      </c>
      <c r="S463" s="445" t="str">
        <f t="shared" si="195"/>
        <v/>
      </c>
      <c r="T463" s="445" t="str">
        <f t="shared" si="195"/>
        <v/>
      </c>
      <c r="U463" s="453" t="str">
        <f t="shared" si="195"/>
        <v/>
      </c>
      <c r="V463" s="445" t="str">
        <f t="shared" si="195"/>
        <v/>
      </c>
      <c r="W463" s="445" t="str">
        <f t="shared" si="195"/>
        <v/>
      </c>
      <c r="X463" s="445" t="str">
        <f t="shared" si="195"/>
        <v/>
      </c>
      <c r="Y463" s="445" t="str">
        <f t="shared" si="195"/>
        <v/>
      </c>
      <c r="Z463" s="445" t="str">
        <f t="shared" si="195"/>
        <v/>
      </c>
      <c r="AA463" s="445" t="str">
        <f t="shared" si="195"/>
        <v/>
      </c>
      <c r="AB463" s="445" t="str">
        <f t="shared" si="195"/>
        <v/>
      </c>
      <c r="AC463" s="445" t="str">
        <f t="shared" si="195"/>
        <v/>
      </c>
      <c r="AD463" s="445" t="str">
        <f t="shared" si="195"/>
        <v/>
      </c>
      <c r="AE463" s="445" t="str">
        <f t="shared" si="195"/>
        <v/>
      </c>
      <c r="AF463" s="445" t="str">
        <f t="shared" si="195"/>
        <v/>
      </c>
      <c r="AG463" s="455" t="str">
        <f t="shared" si="195"/>
        <v/>
      </c>
      <c r="AH463" s="445" t="str">
        <f t="shared" si="195"/>
        <v/>
      </c>
      <c r="AI463" s="445" t="str">
        <f t="shared" si="195"/>
        <v/>
      </c>
      <c r="AJ463" s="445" t="str">
        <f t="shared" si="195"/>
        <v/>
      </c>
      <c r="AK463" s="445" t="str">
        <f t="shared" si="195"/>
        <v/>
      </c>
      <c r="AL463" s="445" t="str">
        <f t="shared" si="195"/>
        <v/>
      </c>
      <c r="AM463" s="445" t="str">
        <f t="shared" si="195"/>
        <v/>
      </c>
      <c r="AN463" s="445" t="str">
        <f t="shared" si="195"/>
        <v/>
      </c>
      <c r="AO463" s="445" t="str">
        <f t="shared" si="195"/>
        <v/>
      </c>
      <c r="AP463" s="445" t="str">
        <f t="shared" si="195"/>
        <v/>
      </c>
      <c r="AQ463" s="445" t="str">
        <f t="shared" si="195"/>
        <v/>
      </c>
      <c r="AR463" s="445" t="str">
        <f t="shared" si="195"/>
        <v/>
      </c>
      <c r="AS463" s="445" t="str">
        <f t="shared" si="195"/>
        <v/>
      </c>
      <c r="AT463" s="445" t="str">
        <f t="shared" si="195"/>
        <v/>
      </c>
      <c r="AU463" s="445" t="str">
        <f t="shared" si="195"/>
        <v/>
      </c>
      <c r="BE463" s="435"/>
      <c r="BK463" s="50"/>
      <c r="BM463" s="118"/>
      <c r="EE463" s="435"/>
    </row>
    <row r="464" spans="1:135" hidden="1">
      <c r="A464" s="455" t="str">
        <f t="shared" ref="A464:AU464" si="196">IF(A363="","","，")</f>
        <v/>
      </c>
      <c r="B464" s="455" t="str">
        <f t="shared" si="196"/>
        <v/>
      </c>
      <c r="C464" s="444" t="str">
        <f t="shared" si="196"/>
        <v/>
      </c>
      <c r="D464" s="455" t="str">
        <f t="shared" si="196"/>
        <v/>
      </c>
      <c r="E464" s="455" t="str">
        <f t="shared" si="196"/>
        <v/>
      </c>
      <c r="F464" s="455" t="str">
        <f t="shared" si="196"/>
        <v/>
      </c>
      <c r="G464" s="455" t="str">
        <f t="shared" si="196"/>
        <v/>
      </c>
      <c r="H464" s="455" t="str">
        <f t="shared" si="196"/>
        <v/>
      </c>
      <c r="I464" s="455" t="str">
        <f t="shared" si="196"/>
        <v/>
      </c>
      <c r="J464" s="455" t="str">
        <f t="shared" si="196"/>
        <v/>
      </c>
      <c r="K464" s="455" t="str">
        <f t="shared" si="196"/>
        <v/>
      </c>
      <c r="L464" s="455" t="str">
        <f t="shared" si="196"/>
        <v/>
      </c>
      <c r="M464" s="455" t="str">
        <f t="shared" si="196"/>
        <v/>
      </c>
      <c r="N464" s="445" t="str">
        <f t="shared" si="196"/>
        <v/>
      </c>
      <c r="O464" s="445" t="str">
        <f t="shared" si="196"/>
        <v/>
      </c>
      <c r="P464" s="445" t="str">
        <f t="shared" si="196"/>
        <v/>
      </c>
      <c r="Q464" s="445" t="str">
        <f t="shared" si="196"/>
        <v/>
      </c>
      <c r="R464" s="445" t="str">
        <f t="shared" si="196"/>
        <v/>
      </c>
      <c r="S464" s="445" t="str">
        <f t="shared" si="196"/>
        <v/>
      </c>
      <c r="T464" s="445" t="str">
        <f t="shared" si="196"/>
        <v/>
      </c>
      <c r="U464" s="453" t="str">
        <f t="shared" si="196"/>
        <v/>
      </c>
      <c r="V464" s="445" t="str">
        <f t="shared" si="196"/>
        <v/>
      </c>
      <c r="W464" s="445" t="str">
        <f t="shared" si="196"/>
        <v/>
      </c>
      <c r="X464" s="445" t="str">
        <f t="shared" si="196"/>
        <v/>
      </c>
      <c r="Y464" s="445" t="str">
        <f t="shared" si="196"/>
        <v/>
      </c>
      <c r="Z464" s="445" t="str">
        <f t="shared" si="196"/>
        <v/>
      </c>
      <c r="AA464" s="445" t="str">
        <f t="shared" si="196"/>
        <v/>
      </c>
      <c r="AB464" s="445" t="str">
        <f t="shared" si="196"/>
        <v/>
      </c>
      <c r="AC464" s="445" t="str">
        <f t="shared" si="196"/>
        <v/>
      </c>
      <c r="AD464" s="445" t="str">
        <f t="shared" si="196"/>
        <v/>
      </c>
      <c r="AE464" s="445" t="str">
        <f t="shared" si="196"/>
        <v/>
      </c>
      <c r="AF464" s="445" t="str">
        <f t="shared" si="196"/>
        <v/>
      </c>
      <c r="AG464" s="455" t="str">
        <f t="shared" si="196"/>
        <v/>
      </c>
      <c r="AH464" s="445" t="str">
        <f t="shared" si="196"/>
        <v/>
      </c>
      <c r="AI464" s="445" t="str">
        <f t="shared" si="196"/>
        <v/>
      </c>
      <c r="AJ464" s="445" t="str">
        <f t="shared" si="196"/>
        <v/>
      </c>
      <c r="AK464" s="445" t="str">
        <f t="shared" si="196"/>
        <v/>
      </c>
      <c r="AL464" s="445" t="str">
        <f t="shared" si="196"/>
        <v/>
      </c>
      <c r="AM464" s="445" t="str">
        <f t="shared" si="196"/>
        <v/>
      </c>
      <c r="AN464" s="445" t="str">
        <f t="shared" si="196"/>
        <v/>
      </c>
      <c r="AO464" s="445" t="str">
        <f t="shared" si="196"/>
        <v/>
      </c>
      <c r="AP464" s="445" t="str">
        <f t="shared" si="196"/>
        <v/>
      </c>
      <c r="AQ464" s="445" t="str">
        <f t="shared" si="196"/>
        <v/>
      </c>
      <c r="AR464" s="445" t="str">
        <f t="shared" si="196"/>
        <v/>
      </c>
      <c r="AS464" s="445" t="str">
        <f t="shared" si="196"/>
        <v/>
      </c>
      <c r="AT464" s="445" t="str">
        <f t="shared" si="196"/>
        <v/>
      </c>
      <c r="AU464" s="445" t="str">
        <f t="shared" si="196"/>
        <v/>
      </c>
      <c r="BE464" s="435"/>
      <c r="BK464" s="50"/>
      <c r="BM464" s="118"/>
      <c r="EE464" s="435"/>
    </row>
    <row r="465" spans="1:135" hidden="1">
      <c r="A465" s="455" t="str">
        <f t="shared" ref="A465:AU465" si="197">IF(A364="","","，")</f>
        <v/>
      </c>
      <c r="B465" s="455" t="str">
        <f t="shared" si="197"/>
        <v/>
      </c>
      <c r="C465" s="444" t="str">
        <f t="shared" si="197"/>
        <v/>
      </c>
      <c r="D465" s="455" t="str">
        <f t="shared" si="197"/>
        <v/>
      </c>
      <c r="E465" s="455" t="str">
        <f t="shared" si="197"/>
        <v/>
      </c>
      <c r="F465" s="455" t="str">
        <f t="shared" si="197"/>
        <v/>
      </c>
      <c r="G465" s="455" t="str">
        <f t="shared" si="197"/>
        <v/>
      </c>
      <c r="H465" s="455" t="str">
        <f t="shared" si="197"/>
        <v/>
      </c>
      <c r="I465" s="455" t="str">
        <f t="shared" si="197"/>
        <v/>
      </c>
      <c r="J465" s="455" t="str">
        <f t="shared" si="197"/>
        <v/>
      </c>
      <c r="K465" s="455" t="str">
        <f t="shared" si="197"/>
        <v/>
      </c>
      <c r="L465" s="455" t="str">
        <f t="shared" si="197"/>
        <v/>
      </c>
      <c r="M465" s="455" t="str">
        <f t="shared" si="197"/>
        <v/>
      </c>
      <c r="N465" s="445" t="str">
        <f t="shared" si="197"/>
        <v/>
      </c>
      <c r="O465" s="445" t="str">
        <f t="shared" si="197"/>
        <v/>
      </c>
      <c r="P465" s="445" t="str">
        <f t="shared" si="197"/>
        <v/>
      </c>
      <c r="Q465" s="445" t="str">
        <f t="shared" si="197"/>
        <v/>
      </c>
      <c r="R465" s="445" t="str">
        <f t="shared" si="197"/>
        <v/>
      </c>
      <c r="S465" s="445" t="str">
        <f t="shared" si="197"/>
        <v/>
      </c>
      <c r="T465" s="445" t="str">
        <f t="shared" si="197"/>
        <v/>
      </c>
      <c r="U465" s="453" t="str">
        <f t="shared" si="197"/>
        <v/>
      </c>
      <c r="V465" s="445" t="str">
        <f t="shared" si="197"/>
        <v/>
      </c>
      <c r="W465" s="445" t="str">
        <f t="shared" si="197"/>
        <v/>
      </c>
      <c r="X465" s="445" t="str">
        <f t="shared" si="197"/>
        <v/>
      </c>
      <c r="Y465" s="445" t="str">
        <f t="shared" si="197"/>
        <v/>
      </c>
      <c r="Z465" s="445" t="str">
        <f t="shared" si="197"/>
        <v/>
      </c>
      <c r="AA465" s="445" t="str">
        <f t="shared" si="197"/>
        <v/>
      </c>
      <c r="AB465" s="445" t="str">
        <f t="shared" si="197"/>
        <v/>
      </c>
      <c r="AC465" s="445" t="str">
        <f t="shared" si="197"/>
        <v/>
      </c>
      <c r="AD465" s="445" t="str">
        <f t="shared" si="197"/>
        <v/>
      </c>
      <c r="AE465" s="445" t="str">
        <f t="shared" si="197"/>
        <v/>
      </c>
      <c r="AF465" s="445" t="str">
        <f t="shared" si="197"/>
        <v/>
      </c>
      <c r="AG465" s="455" t="str">
        <f t="shared" si="197"/>
        <v/>
      </c>
      <c r="AH465" s="445" t="str">
        <f t="shared" si="197"/>
        <v/>
      </c>
      <c r="AI465" s="445" t="str">
        <f t="shared" si="197"/>
        <v/>
      </c>
      <c r="AJ465" s="445" t="str">
        <f t="shared" si="197"/>
        <v/>
      </c>
      <c r="AK465" s="445" t="str">
        <f t="shared" si="197"/>
        <v/>
      </c>
      <c r="AL465" s="445" t="str">
        <f t="shared" si="197"/>
        <v/>
      </c>
      <c r="AM465" s="445" t="str">
        <f t="shared" si="197"/>
        <v/>
      </c>
      <c r="AN465" s="445" t="str">
        <f t="shared" si="197"/>
        <v/>
      </c>
      <c r="AO465" s="445" t="str">
        <f t="shared" si="197"/>
        <v/>
      </c>
      <c r="AP465" s="445" t="str">
        <f t="shared" si="197"/>
        <v/>
      </c>
      <c r="AQ465" s="445" t="str">
        <f t="shared" si="197"/>
        <v/>
      </c>
      <c r="AR465" s="445" t="str">
        <f t="shared" si="197"/>
        <v/>
      </c>
      <c r="AS465" s="445" t="str">
        <f t="shared" si="197"/>
        <v/>
      </c>
      <c r="AT465" s="445" t="str">
        <f t="shared" si="197"/>
        <v/>
      </c>
      <c r="AU465" s="445" t="str">
        <f t="shared" si="197"/>
        <v/>
      </c>
      <c r="BE465" s="435"/>
      <c r="BK465" s="50"/>
      <c r="BM465" s="118"/>
      <c r="EE465" s="435"/>
    </row>
    <row r="466" spans="1:135" hidden="1">
      <c r="A466" s="455" t="str">
        <f t="shared" ref="A466:AU466" si="198">IF(A365="","","，")</f>
        <v/>
      </c>
      <c r="B466" s="455" t="str">
        <f t="shared" si="198"/>
        <v/>
      </c>
      <c r="C466" s="444" t="str">
        <f t="shared" si="198"/>
        <v/>
      </c>
      <c r="D466" s="455" t="str">
        <f t="shared" si="198"/>
        <v/>
      </c>
      <c r="E466" s="455" t="str">
        <f t="shared" si="198"/>
        <v/>
      </c>
      <c r="F466" s="455" t="str">
        <f t="shared" si="198"/>
        <v/>
      </c>
      <c r="G466" s="455" t="str">
        <f t="shared" si="198"/>
        <v/>
      </c>
      <c r="H466" s="455" t="str">
        <f t="shared" si="198"/>
        <v/>
      </c>
      <c r="I466" s="455" t="str">
        <f t="shared" si="198"/>
        <v/>
      </c>
      <c r="J466" s="455" t="str">
        <f t="shared" si="198"/>
        <v/>
      </c>
      <c r="K466" s="455" t="str">
        <f t="shared" si="198"/>
        <v/>
      </c>
      <c r="L466" s="455" t="str">
        <f t="shared" si="198"/>
        <v/>
      </c>
      <c r="M466" s="455" t="str">
        <f t="shared" si="198"/>
        <v/>
      </c>
      <c r="N466" s="445" t="str">
        <f t="shared" si="198"/>
        <v/>
      </c>
      <c r="O466" s="445" t="str">
        <f t="shared" si="198"/>
        <v/>
      </c>
      <c r="P466" s="445" t="str">
        <f t="shared" si="198"/>
        <v/>
      </c>
      <c r="Q466" s="445" t="str">
        <f t="shared" si="198"/>
        <v/>
      </c>
      <c r="R466" s="445" t="str">
        <f t="shared" si="198"/>
        <v/>
      </c>
      <c r="S466" s="445" t="str">
        <f t="shared" si="198"/>
        <v/>
      </c>
      <c r="T466" s="445" t="str">
        <f t="shared" si="198"/>
        <v/>
      </c>
      <c r="U466" s="453" t="str">
        <f t="shared" si="198"/>
        <v/>
      </c>
      <c r="V466" s="445" t="str">
        <f t="shared" si="198"/>
        <v/>
      </c>
      <c r="W466" s="445" t="str">
        <f t="shared" si="198"/>
        <v/>
      </c>
      <c r="X466" s="445" t="str">
        <f t="shared" si="198"/>
        <v/>
      </c>
      <c r="Y466" s="445" t="str">
        <f t="shared" si="198"/>
        <v/>
      </c>
      <c r="Z466" s="445" t="str">
        <f t="shared" si="198"/>
        <v/>
      </c>
      <c r="AA466" s="445" t="str">
        <f t="shared" si="198"/>
        <v/>
      </c>
      <c r="AB466" s="445" t="str">
        <f t="shared" si="198"/>
        <v/>
      </c>
      <c r="AC466" s="445" t="str">
        <f t="shared" si="198"/>
        <v/>
      </c>
      <c r="AD466" s="445" t="str">
        <f t="shared" si="198"/>
        <v/>
      </c>
      <c r="AE466" s="445" t="str">
        <f t="shared" si="198"/>
        <v/>
      </c>
      <c r="AF466" s="445" t="str">
        <f t="shared" si="198"/>
        <v/>
      </c>
      <c r="AG466" s="455" t="str">
        <f t="shared" si="198"/>
        <v/>
      </c>
      <c r="AH466" s="445" t="str">
        <f t="shared" si="198"/>
        <v/>
      </c>
      <c r="AI466" s="445" t="str">
        <f t="shared" si="198"/>
        <v/>
      </c>
      <c r="AJ466" s="445" t="str">
        <f t="shared" si="198"/>
        <v/>
      </c>
      <c r="AK466" s="445" t="str">
        <f t="shared" si="198"/>
        <v/>
      </c>
      <c r="AL466" s="445" t="str">
        <f t="shared" si="198"/>
        <v/>
      </c>
      <c r="AM466" s="445" t="str">
        <f t="shared" si="198"/>
        <v/>
      </c>
      <c r="AN466" s="445" t="str">
        <f t="shared" si="198"/>
        <v/>
      </c>
      <c r="AO466" s="445" t="str">
        <f t="shared" si="198"/>
        <v/>
      </c>
      <c r="AP466" s="445" t="str">
        <f t="shared" si="198"/>
        <v/>
      </c>
      <c r="AQ466" s="445" t="str">
        <f t="shared" si="198"/>
        <v/>
      </c>
      <c r="AR466" s="445" t="str">
        <f t="shared" si="198"/>
        <v/>
      </c>
      <c r="AS466" s="445" t="str">
        <f t="shared" si="198"/>
        <v/>
      </c>
      <c r="AT466" s="445" t="str">
        <f t="shared" si="198"/>
        <v/>
      </c>
      <c r="AU466" s="445" t="str">
        <f t="shared" si="198"/>
        <v/>
      </c>
      <c r="BE466" s="435"/>
      <c r="BK466" s="50"/>
      <c r="BM466" s="118"/>
      <c r="EE466" s="435"/>
    </row>
    <row r="467" spans="1:135" hidden="1">
      <c r="A467" s="455" t="str">
        <f t="shared" ref="A467:AU467" si="199">IF(A366="","","，")</f>
        <v/>
      </c>
      <c r="B467" s="455" t="str">
        <f t="shared" si="199"/>
        <v/>
      </c>
      <c r="C467" s="444" t="str">
        <f t="shared" si="199"/>
        <v/>
      </c>
      <c r="D467" s="455" t="str">
        <f t="shared" si="199"/>
        <v/>
      </c>
      <c r="E467" s="455" t="str">
        <f t="shared" si="199"/>
        <v/>
      </c>
      <c r="F467" s="455" t="str">
        <f t="shared" si="199"/>
        <v/>
      </c>
      <c r="G467" s="455" t="str">
        <f t="shared" si="199"/>
        <v/>
      </c>
      <c r="H467" s="455" t="str">
        <f t="shared" si="199"/>
        <v/>
      </c>
      <c r="I467" s="455" t="str">
        <f t="shared" si="199"/>
        <v/>
      </c>
      <c r="J467" s="455" t="str">
        <f t="shared" si="199"/>
        <v/>
      </c>
      <c r="K467" s="455" t="str">
        <f t="shared" si="199"/>
        <v/>
      </c>
      <c r="L467" s="455" t="str">
        <f t="shared" si="199"/>
        <v/>
      </c>
      <c r="M467" s="455" t="str">
        <f t="shared" si="199"/>
        <v/>
      </c>
      <c r="N467" s="445" t="str">
        <f t="shared" si="199"/>
        <v/>
      </c>
      <c r="O467" s="445" t="str">
        <f t="shared" si="199"/>
        <v/>
      </c>
      <c r="P467" s="445" t="str">
        <f t="shared" si="199"/>
        <v/>
      </c>
      <c r="Q467" s="445" t="str">
        <f t="shared" si="199"/>
        <v/>
      </c>
      <c r="R467" s="445" t="str">
        <f t="shared" si="199"/>
        <v/>
      </c>
      <c r="S467" s="445" t="str">
        <f t="shared" si="199"/>
        <v/>
      </c>
      <c r="T467" s="445" t="str">
        <f t="shared" si="199"/>
        <v/>
      </c>
      <c r="U467" s="453" t="str">
        <f t="shared" si="199"/>
        <v/>
      </c>
      <c r="V467" s="445" t="str">
        <f t="shared" si="199"/>
        <v/>
      </c>
      <c r="W467" s="445" t="str">
        <f t="shared" si="199"/>
        <v/>
      </c>
      <c r="X467" s="445" t="str">
        <f t="shared" si="199"/>
        <v/>
      </c>
      <c r="Y467" s="445" t="str">
        <f t="shared" si="199"/>
        <v/>
      </c>
      <c r="Z467" s="445" t="str">
        <f t="shared" si="199"/>
        <v/>
      </c>
      <c r="AA467" s="445" t="str">
        <f t="shared" si="199"/>
        <v/>
      </c>
      <c r="AB467" s="445" t="str">
        <f t="shared" si="199"/>
        <v/>
      </c>
      <c r="AC467" s="445" t="str">
        <f t="shared" si="199"/>
        <v/>
      </c>
      <c r="AD467" s="445" t="str">
        <f t="shared" si="199"/>
        <v/>
      </c>
      <c r="AE467" s="445" t="str">
        <f t="shared" si="199"/>
        <v/>
      </c>
      <c r="AF467" s="445" t="str">
        <f t="shared" si="199"/>
        <v/>
      </c>
      <c r="AG467" s="455" t="str">
        <f t="shared" si="199"/>
        <v/>
      </c>
      <c r="AH467" s="445" t="str">
        <f t="shared" si="199"/>
        <v/>
      </c>
      <c r="AI467" s="445" t="str">
        <f t="shared" si="199"/>
        <v/>
      </c>
      <c r="AJ467" s="445" t="str">
        <f t="shared" si="199"/>
        <v/>
      </c>
      <c r="AK467" s="445" t="str">
        <f t="shared" si="199"/>
        <v/>
      </c>
      <c r="AL467" s="445" t="str">
        <f t="shared" si="199"/>
        <v/>
      </c>
      <c r="AM467" s="445" t="str">
        <f t="shared" si="199"/>
        <v/>
      </c>
      <c r="AN467" s="445" t="str">
        <f t="shared" si="199"/>
        <v/>
      </c>
      <c r="AO467" s="445" t="str">
        <f t="shared" si="199"/>
        <v/>
      </c>
      <c r="AP467" s="445" t="str">
        <f t="shared" si="199"/>
        <v/>
      </c>
      <c r="AQ467" s="445" t="str">
        <f t="shared" si="199"/>
        <v/>
      </c>
      <c r="AR467" s="445" t="str">
        <f t="shared" si="199"/>
        <v/>
      </c>
      <c r="AS467" s="445" t="str">
        <f t="shared" si="199"/>
        <v/>
      </c>
      <c r="AT467" s="445" t="str">
        <f t="shared" si="199"/>
        <v/>
      </c>
      <c r="AU467" s="445" t="str">
        <f t="shared" si="199"/>
        <v/>
      </c>
      <c r="BE467" s="435"/>
      <c r="BK467" s="50"/>
      <c r="BM467" s="118"/>
      <c r="EE467" s="435"/>
    </row>
    <row r="468" spans="1:135" hidden="1">
      <c r="A468" s="455" t="str">
        <f t="shared" ref="A468:AU468" si="200">IF(A367="","","，")</f>
        <v/>
      </c>
      <c r="B468" s="455" t="str">
        <f t="shared" si="200"/>
        <v/>
      </c>
      <c r="C468" s="444" t="str">
        <f t="shared" si="200"/>
        <v/>
      </c>
      <c r="D468" s="455" t="str">
        <f t="shared" si="200"/>
        <v/>
      </c>
      <c r="E468" s="455" t="str">
        <f t="shared" si="200"/>
        <v/>
      </c>
      <c r="F468" s="455" t="str">
        <f t="shared" si="200"/>
        <v/>
      </c>
      <c r="G468" s="455" t="str">
        <f t="shared" si="200"/>
        <v/>
      </c>
      <c r="H468" s="455" t="str">
        <f t="shared" si="200"/>
        <v/>
      </c>
      <c r="I468" s="455" t="str">
        <f t="shared" si="200"/>
        <v/>
      </c>
      <c r="J468" s="455" t="str">
        <f t="shared" si="200"/>
        <v/>
      </c>
      <c r="K468" s="455" t="str">
        <f t="shared" si="200"/>
        <v/>
      </c>
      <c r="L468" s="455" t="str">
        <f t="shared" si="200"/>
        <v/>
      </c>
      <c r="M468" s="455" t="str">
        <f t="shared" si="200"/>
        <v/>
      </c>
      <c r="N468" s="445" t="str">
        <f t="shared" si="200"/>
        <v/>
      </c>
      <c r="O468" s="445" t="str">
        <f t="shared" si="200"/>
        <v/>
      </c>
      <c r="P468" s="445" t="str">
        <f t="shared" si="200"/>
        <v/>
      </c>
      <c r="Q468" s="445" t="str">
        <f t="shared" si="200"/>
        <v/>
      </c>
      <c r="R468" s="445" t="str">
        <f t="shared" si="200"/>
        <v/>
      </c>
      <c r="S468" s="445" t="str">
        <f t="shared" si="200"/>
        <v/>
      </c>
      <c r="T468" s="445" t="str">
        <f t="shared" si="200"/>
        <v/>
      </c>
      <c r="U468" s="453" t="str">
        <f t="shared" si="200"/>
        <v/>
      </c>
      <c r="V468" s="445" t="str">
        <f t="shared" si="200"/>
        <v/>
      </c>
      <c r="W468" s="445" t="str">
        <f t="shared" si="200"/>
        <v/>
      </c>
      <c r="X468" s="445" t="str">
        <f t="shared" si="200"/>
        <v/>
      </c>
      <c r="Y468" s="445" t="str">
        <f t="shared" si="200"/>
        <v/>
      </c>
      <c r="Z468" s="445" t="str">
        <f t="shared" si="200"/>
        <v/>
      </c>
      <c r="AA468" s="445" t="str">
        <f t="shared" si="200"/>
        <v/>
      </c>
      <c r="AB468" s="445" t="str">
        <f t="shared" si="200"/>
        <v/>
      </c>
      <c r="AC468" s="445" t="str">
        <f t="shared" si="200"/>
        <v/>
      </c>
      <c r="AD468" s="445" t="str">
        <f t="shared" si="200"/>
        <v/>
      </c>
      <c r="AE468" s="445" t="str">
        <f t="shared" si="200"/>
        <v/>
      </c>
      <c r="AF468" s="445" t="str">
        <f t="shared" si="200"/>
        <v/>
      </c>
      <c r="AG468" s="455" t="str">
        <f t="shared" si="200"/>
        <v/>
      </c>
      <c r="AH468" s="445" t="str">
        <f t="shared" si="200"/>
        <v/>
      </c>
      <c r="AI468" s="445" t="str">
        <f t="shared" si="200"/>
        <v/>
      </c>
      <c r="AJ468" s="445" t="str">
        <f t="shared" si="200"/>
        <v/>
      </c>
      <c r="AK468" s="445" t="str">
        <f t="shared" si="200"/>
        <v/>
      </c>
      <c r="AL468" s="445" t="str">
        <f t="shared" si="200"/>
        <v/>
      </c>
      <c r="AM468" s="445" t="str">
        <f t="shared" si="200"/>
        <v/>
      </c>
      <c r="AN468" s="445" t="str">
        <f t="shared" si="200"/>
        <v/>
      </c>
      <c r="AO468" s="445" t="str">
        <f t="shared" si="200"/>
        <v/>
      </c>
      <c r="AP468" s="445" t="str">
        <f t="shared" si="200"/>
        <v/>
      </c>
      <c r="AQ468" s="445" t="str">
        <f t="shared" si="200"/>
        <v/>
      </c>
      <c r="AR468" s="445" t="str">
        <f t="shared" si="200"/>
        <v/>
      </c>
      <c r="AS468" s="445" t="str">
        <f t="shared" si="200"/>
        <v/>
      </c>
      <c r="AT468" s="445" t="str">
        <f t="shared" si="200"/>
        <v/>
      </c>
      <c r="AU468" s="445" t="str">
        <f t="shared" si="200"/>
        <v/>
      </c>
      <c r="BE468" s="435"/>
      <c r="BK468" s="50"/>
      <c r="BM468" s="118"/>
      <c r="EE468" s="435"/>
    </row>
    <row r="469" spans="1:135" hidden="1">
      <c r="A469" s="455" t="str">
        <f t="shared" ref="A469:AU469" si="201">IF(A368="","","，")</f>
        <v/>
      </c>
      <c r="B469" s="455" t="str">
        <f t="shared" si="201"/>
        <v/>
      </c>
      <c r="C469" s="444" t="str">
        <f t="shared" si="201"/>
        <v/>
      </c>
      <c r="D469" s="455" t="str">
        <f t="shared" si="201"/>
        <v/>
      </c>
      <c r="E469" s="455" t="str">
        <f t="shared" si="201"/>
        <v/>
      </c>
      <c r="F469" s="455" t="str">
        <f t="shared" si="201"/>
        <v/>
      </c>
      <c r="G469" s="455" t="str">
        <f t="shared" si="201"/>
        <v/>
      </c>
      <c r="H469" s="455" t="str">
        <f t="shared" si="201"/>
        <v/>
      </c>
      <c r="I469" s="455" t="str">
        <f t="shared" si="201"/>
        <v/>
      </c>
      <c r="J469" s="455" t="str">
        <f t="shared" si="201"/>
        <v/>
      </c>
      <c r="K469" s="455" t="str">
        <f t="shared" si="201"/>
        <v/>
      </c>
      <c r="L469" s="455" t="str">
        <f t="shared" si="201"/>
        <v/>
      </c>
      <c r="M469" s="455" t="str">
        <f t="shared" si="201"/>
        <v/>
      </c>
      <c r="N469" s="445" t="str">
        <f t="shared" si="201"/>
        <v/>
      </c>
      <c r="O469" s="445" t="str">
        <f t="shared" si="201"/>
        <v/>
      </c>
      <c r="P469" s="445" t="str">
        <f t="shared" si="201"/>
        <v/>
      </c>
      <c r="Q469" s="445" t="str">
        <f t="shared" si="201"/>
        <v/>
      </c>
      <c r="R469" s="445" t="str">
        <f t="shared" si="201"/>
        <v/>
      </c>
      <c r="S469" s="445" t="str">
        <f t="shared" si="201"/>
        <v/>
      </c>
      <c r="T469" s="445" t="str">
        <f t="shared" si="201"/>
        <v/>
      </c>
      <c r="U469" s="453" t="str">
        <f t="shared" si="201"/>
        <v/>
      </c>
      <c r="V469" s="445" t="str">
        <f t="shared" si="201"/>
        <v/>
      </c>
      <c r="W469" s="445" t="str">
        <f t="shared" si="201"/>
        <v/>
      </c>
      <c r="X469" s="445" t="str">
        <f t="shared" si="201"/>
        <v/>
      </c>
      <c r="Y469" s="445" t="str">
        <f t="shared" si="201"/>
        <v/>
      </c>
      <c r="Z469" s="445" t="str">
        <f t="shared" si="201"/>
        <v/>
      </c>
      <c r="AA469" s="445" t="str">
        <f t="shared" si="201"/>
        <v/>
      </c>
      <c r="AB469" s="445" t="str">
        <f t="shared" si="201"/>
        <v/>
      </c>
      <c r="AC469" s="445" t="str">
        <f t="shared" si="201"/>
        <v/>
      </c>
      <c r="AD469" s="445" t="str">
        <f t="shared" si="201"/>
        <v/>
      </c>
      <c r="AE469" s="445" t="str">
        <f t="shared" si="201"/>
        <v/>
      </c>
      <c r="AF469" s="445" t="str">
        <f t="shared" si="201"/>
        <v/>
      </c>
      <c r="AG469" s="455" t="str">
        <f t="shared" si="201"/>
        <v/>
      </c>
      <c r="AH469" s="445" t="str">
        <f t="shared" si="201"/>
        <v/>
      </c>
      <c r="AI469" s="445" t="str">
        <f t="shared" si="201"/>
        <v/>
      </c>
      <c r="AJ469" s="445" t="str">
        <f t="shared" si="201"/>
        <v/>
      </c>
      <c r="AK469" s="445" t="str">
        <f t="shared" si="201"/>
        <v/>
      </c>
      <c r="AL469" s="445" t="str">
        <f t="shared" si="201"/>
        <v/>
      </c>
      <c r="AM469" s="445" t="str">
        <f t="shared" si="201"/>
        <v/>
      </c>
      <c r="AN469" s="445" t="str">
        <f t="shared" si="201"/>
        <v/>
      </c>
      <c r="AO469" s="445" t="str">
        <f t="shared" si="201"/>
        <v/>
      </c>
      <c r="AP469" s="445" t="str">
        <f t="shared" si="201"/>
        <v/>
      </c>
      <c r="AQ469" s="445" t="str">
        <f t="shared" si="201"/>
        <v/>
      </c>
      <c r="AR469" s="445" t="str">
        <f t="shared" si="201"/>
        <v/>
      </c>
      <c r="AS469" s="445" t="str">
        <f t="shared" si="201"/>
        <v/>
      </c>
      <c r="AT469" s="445" t="str">
        <f t="shared" si="201"/>
        <v/>
      </c>
      <c r="AU469" s="445" t="str">
        <f t="shared" si="201"/>
        <v/>
      </c>
      <c r="BE469" s="435"/>
      <c r="BK469" s="50"/>
      <c r="BM469" s="118"/>
      <c r="EE469" s="435"/>
    </row>
    <row r="470" spans="1:135" hidden="1">
      <c r="A470" s="455" t="str">
        <f t="shared" ref="A470:AU470" si="202">IF(A369="","","，")</f>
        <v/>
      </c>
      <c r="B470" s="455" t="str">
        <f t="shared" si="202"/>
        <v/>
      </c>
      <c r="C470" s="444" t="str">
        <f t="shared" si="202"/>
        <v/>
      </c>
      <c r="D470" s="455" t="str">
        <f t="shared" si="202"/>
        <v/>
      </c>
      <c r="E470" s="455" t="str">
        <f t="shared" si="202"/>
        <v/>
      </c>
      <c r="F470" s="455" t="str">
        <f t="shared" si="202"/>
        <v/>
      </c>
      <c r="G470" s="455" t="str">
        <f t="shared" si="202"/>
        <v/>
      </c>
      <c r="H470" s="455" t="str">
        <f t="shared" si="202"/>
        <v/>
      </c>
      <c r="I470" s="455" t="str">
        <f t="shared" si="202"/>
        <v/>
      </c>
      <c r="J470" s="455" t="str">
        <f t="shared" si="202"/>
        <v/>
      </c>
      <c r="K470" s="455" t="str">
        <f t="shared" si="202"/>
        <v/>
      </c>
      <c r="L470" s="455" t="str">
        <f t="shared" si="202"/>
        <v/>
      </c>
      <c r="M470" s="455" t="str">
        <f t="shared" si="202"/>
        <v/>
      </c>
      <c r="N470" s="445" t="str">
        <f t="shared" si="202"/>
        <v/>
      </c>
      <c r="O470" s="445" t="str">
        <f t="shared" si="202"/>
        <v/>
      </c>
      <c r="P470" s="445" t="str">
        <f t="shared" si="202"/>
        <v/>
      </c>
      <c r="Q470" s="445" t="str">
        <f t="shared" si="202"/>
        <v/>
      </c>
      <c r="R470" s="445" t="str">
        <f t="shared" si="202"/>
        <v/>
      </c>
      <c r="S470" s="445" t="str">
        <f t="shared" si="202"/>
        <v/>
      </c>
      <c r="T470" s="445" t="str">
        <f t="shared" si="202"/>
        <v/>
      </c>
      <c r="U470" s="453" t="str">
        <f t="shared" si="202"/>
        <v/>
      </c>
      <c r="V470" s="445" t="str">
        <f t="shared" si="202"/>
        <v/>
      </c>
      <c r="W470" s="445" t="str">
        <f t="shared" si="202"/>
        <v/>
      </c>
      <c r="X470" s="445" t="str">
        <f t="shared" si="202"/>
        <v/>
      </c>
      <c r="Y470" s="445" t="str">
        <f t="shared" si="202"/>
        <v/>
      </c>
      <c r="Z470" s="445" t="str">
        <f t="shared" si="202"/>
        <v/>
      </c>
      <c r="AA470" s="445" t="str">
        <f t="shared" si="202"/>
        <v/>
      </c>
      <c r="AB470" s="445" t="str">
        <f t="shared" si="202"/>
        <v/>
      </c>
      <c r="AC470" s="445" t="str">
        <f t="shared" si="202"/>
        <v/>
      </c>
      <c r="AD470" s="445" t="str">
        <f t="shared" si="202"/>
        <v/>
      </c>
      <c r="AE470" s="445" t="str">
        <f t="shared" si="202"/>
        <v/>
      </c>
      <c r="AF470" s="445" t="str">
        <f t="shared" si="202"/>
        <v/>
      </c>
      <c r="AG470" s="455" t="str">
        <f t="shared" si="202"/>
        <v/>
      </c>
      <c r="AH470" s="445" t="str">
        <f t="shared" si="202"/>
        <v/>
      </c>
      <c r="AI470" s="445" t="str">
        <f t="shared" si="202"/>
        <v/>
      </c>
      <c r="AJ470" s="445" t="str">
        <f t="shared" si="202"/>
        <v/>
      </c>
      <c r="AK470" s="445" t="str">
        <f t="shared" si="202"/>
        <v/>
      </c>
      <c r="AL470" s="445" t="str">
        <f t="shared" si="202"/>
        <v/>
      </c>
      <c r="AM470" s="445" t="str">
        <f t="shared" si="202"/>
        <v/>
      </c>
      <c r="AN470" s="445" t="str">
        <f t="shared" si="202"/>
        <v/>
      </c>
      <c r="AO470" s="445" t="str">
        <f t="shared" si="202"/>
        <v/>
      </c>
      <c r="AP470" s="445" t="str">
        <f t="shared" si="202"/>
        <v/>
      </c>
      <c r="AQ470" s="445" t="str">
        <f t="shared" si="202"/>
        <v/>
      </c>
      <c r="AR470" s="445" t="str">
        <f t="shared" si="202"/>
        <v/>
      </c>
      <c r="AS470" s="445" t="str">
        <f t="shared" si="202"/>
        <v/>
      </c>
      <c r="AT470" s="445" t="str">
        <f t="shared" si="202"/>
        <v/>
      </c>
      <c r="AU470" s="445" t="str">
        <f t="shared" si="202"/>
        <v/>
      </c>
      <c r="BE470" s="435"/>
      <c r="BK470" s="50"/>
      <c r="BM470" s="118"/>
      <c r="EE470" s="435"/>
    </row>
    <row r="471" spans="1:135" hidden="1">
      <c r="A471" s="455" t="str">
        <f t="shared" ref="A471:AU471" si="203">IF(A370="","","，")</f>
        <v/>
      </c>
      <c r="B471" s="455" t="str">
        <f t="shared" si="203"/>
        <v/>
      </c>
      <c r="C471" s="444" t="str">
        <f t="shared" si="203"/>
        <v/>
      </c>
      <c r="D471" s="455" t="str">
        <f t="shared" si="203"/>
        <v/>
      </c>
      <c r="E471" s="455" t="str">
        <f t="shared" si="203"/>
        <v/>
      </c>
      <c r="F471" s="455" t="str">
        <f t="shared" si="203"/>
        <v/>
      </c>
      <c r="G471" s="455" t="str">
        <f t="shared" si="203"/>
        <v/>
      </c>
      <c r="H471" s="455" t="str">
        <f t="shared" si="203"/>
        <v/>
      </c>
      <c r="I471" s="455" t="str">
        <f t="shared" si="203"/>
        <v/>
      </c>
      <c r="J471" s="455" t="str">
        <f t="shared" si="203"/>
        <v/>
      </c>
      <c r="K471" s="455" t="str">
        <f t="shared" si="203"/>
        <v/>
      </c>
      <c r="L471" s="455" t="str">
        <f t="shared" si="203"/>
        <v/>
      </c>
      <c r="M471" s="455" t="str">
        <f t="shared" si="203"/>
        <v/>
      </c>
      <c r="N471" s="445" t="str">
        <f t="shared" si="203"/>
        <v/>
      </c>
      <c r="O471" s="445" t="str">
        <f t="shared" si="203"/>
        <v/>
      </c>
      <c r="P471" s="445" t="str">
        <f t="shared" si="203"/>
        <v/>
      </c>
      <c r="Q471" s="445" t="str">
        <f t="shared" si="203"/>
        <v/>
      </c>
      <c r="R471" s="445" t="str">
        <f t="shared" si="203"/>
        <v/>
      </c>
      <c r="S471" s="445" t="str">
        <f t="shared" si="203"/>
        <v/>
      </c>
      <c r="T471" s="445" t="str">
        <f t="shared" si="203"/>
        <v/>
      </c>
      <c r="U471" s="453" t="str">
        <f t="shared" si="203"/>
        <v/>
      </c>
      <c r="V471" s="445" t="str">
        <f t="shared" si="203"/>
        <v/>
      </c>
      <c r="W471" s="445" t="str">
        <f t="shared" si="203"/>
        <v/>
      </c>
      <c r="X471" s="445" t="str">
        <f t="shared" si="203"/>
        <v/>
      </c>
      <c r="Y471" s="445" t="str">
        <f t="shared" si="203"/>
        <v/>
      </c>
      <c r="Z471" s="445" t="str">
        <f t="shared" si="203"/>
        <v/>
      </c>
      <c r="AA471" s="445" t="str">
        <f t="shared" si="203"/>
        <v/>
      </c>
      <c r="AB471" s="445" t="str">
        <f t="shared" si="203"/>
        <v/>
      </c>
      <c r="AC471" s="445" t="str">
        <f t="shared" si="203"/>
        <v/>
      </c>
      <c r="AD471" s="445" t="str">
        <f t="shared" si="203"/>
        <v/>
      </c>
      <c r="AE471" s="445" t="str">
        <f t="shared" si="203"/>
        <v/>
      </c>
      <c r="AF471" s="445" t="str">
        <f t="shared" si="203"/>
        <v/>
      </c>
      <c r="AG471" s="455" t="str">
        <f t="shared" si="203"/>
        <v/>
      </c>
      <c r="AH471" s="445" t="str">
        <f t="shared" si="203"/>
        <v/>
      </c>
      <c r="AI471" s="445" t="str">
        <f t="shared" si="203"/>
        <v/>
      </c>
      <c r="AJ471" s="445" t="str">
        <f t="shared" si="203"/>
        <v/>
      </c>
      <c r="AK471" s="445" t="str">
        <f t="shared" si="203"/>
        <v/>
      </c>
      <c r="AL471" s="445" t="str">
        <f t="shared" si="203"/>
        <v/>
      </c>
      <c r="AM471" s="445" t="str">
        <f t="shared" si="203"/>
        <v/>
      </c>
      <c r="AN471" s="445" t="str">
        <f t="shared" si="203"/>
        <v/>
      </c>
      <c r="AO471" s="445" t="str">
        <f t="shared" si="203"/>
        <v/>
      </c>
      <c r="AP471" s="445" t="str">
        <f t="shared" si="203"/>
        <v/>
      </c>
      <c r="AQ471" s="445" t="str">
        <f t="shared" si="203"/>
        <v/>
      </c>
      <c r="AR471" s="445" t="str">
        <f t="shared" si="203"/>
        <v/>
      </c>
      <c r="AS471" s="445" t="str">
        <f t="shared" si="203"/>
        <v/>
      </c>
      <c r="AT471" s="445" t="str">
        <f t="shared" si="203"/>
        <v/>
      </c>
      <c r="AU471" s="445" t="str">
        <f t="shared" si="203"/>
        <v/>
      </c>
      <c r="BE471" s="435"/>
      <c r="BK471" s="50"/>
      <c r="BM471" s="118"/>
      <c r="EE471" s="435"/>
    </row>
    <row r="472" spans="1:135" hidden="1">
      <c r="A472" s="455" t="str">
        <f t="shared" ref="A472:AU472" si="204">IF(A371="","","，")</f>
        <v/>
      </c>
      <c r="B472" s="455" t="str">
        <f t="shared" si="204"/>
        <v/>
      </c>
      <c r="C472" s="444" t="str">
        <f t="shared" si="204"/>
        <v/>
      </c>
      <c r="D472" s="455" t="str">
        <f t="shared" si="204"/>
        <v/>
      </c>
      <c r="E472" s="455" t="str">
        <f t="shared" si="204"/>
        <v/>
      </c>
      <c r="F472" s="455" t="str">
        <f t="shared" si="204"/>
        <v/>
      </c>
      <c r="G472" s="455" t="str">
        <f t="shared" si="204"/>
        <v/>
      </c>
      <c r="H472" s="455" t="str">
        <f t="shared" si="204"/>
        <v/>
      </c>
      <c r="I472" s="455" t="str">
        <f t="shared" si="204"/>
        <v/>
      </c>
      <c r="J472" s="455" t="str">
        <f t="shared" si="204"/>
        <v/>
      </c>
      <c r="K472" s="455" t="str">
        <f t="shared" si="204"/>
        <v/>
      </c>
      <c r="L472" s="455" t="str">
        <f t="shared" si="204"/>
        <v/>
      </c>
      <c r="M472" s="455" t="str">
        <f t="shared" si="204"/>
        <v/>
      </c>
      <c r="N472" s="445" t="str">
        <f t="shared" si="204"/>
        <v/>
      </c>
      <c r="O472" s="445" t="str">
        <f t="shared" si="204"/>
        <v/>
      </c>
      <c r="P472" s="445" t="str">
        <f t="shared" si="204"/>
        <v/>
      </c>
      <c r="Q472" s="445" t="str">
        <f t="shared" si="204"/>
        <v/>
      </c>
      <c r="R472" s="445" t="str">
        <f t="shared" si="204"/>
        <v/>
      </c>
      <c r="S472" s="445" t="str">
        <f t="shared" si="204"/>
        <v/>
      </c>
      <c r="T472" s="445" t="str">
        <f t="shared" si="204"/>
        <v/>
      </c>
      <c r="U472" s="453" t="str">
        <f t="shared" si="204"/>
        <v/>
      </c>
      <c r="V472" s="445" t="str">
        <f t="shared" si="204"/>
        <v/>
      </c>
      <c r="W472" s="445" t="str">
        <f t="shared" si="204"/>
        <v/>
      </c>
      <c r="X472" s="445" t="str">
        <f t="shared" si="204"/>
        <v/>
      </c>
      <c r="Y472" s="445" t="str">
        <f t="shared" si="204"/>
        <v/>
      </c>
      <c r="Z472" s="445" t="str">
        <f t="shared" si="204"/>
        <v/>
      </c>
      <c r="AA472" s="445" t="str">
        <f t="shared" si="204"/>
        <v/>
      </c>
      <c r="AB472" s="445" t="str">
        <f t="shared" si="204"/>
        <v/>
      </c>
      <c r="AC472" s="445" t="str">
        <f t="shared" si="204"/>
        <v/>
      </c>
      <c r="AD472" s="445" t="str">
        <f t="shared" si="204"/>
        <v/>
      </c>
      <c r="AE472" s="445" t="str">
        <f t="shared" si="204"/>
        <v/>
      </c>
      <c r="AF472" s="445" t="str">
        <f t="shared" si="204"/>
        <v/>
      </c>
      <c r="AG472" s="455" t="str">
        <f t="shared" si="204"/>
        <v/>
      </c>
      <c r="AH472" s="445" t="str">
        <f t="shared" si="204"/>
        <v/>
      </c>
      <c r="AI472" s="445" t="str">
        <f t="shared" si="204"/>
        <v/>
      </c>
      <c r="AJ472" s="445" t="str">
        <f t="shared" si="204"/>
        <v/>
      </c>
      <c r="AK472" s="445" t="str">
        <f t="shared" si="204"/>
        <v/>
      </c>
      <c r="AL472" s="445" t="str">
        <f t="shared" si="204"/>
        <v/>
      </c>
      <c r="AM472" s="445" t="str">
        <f t="shared" si="204"/>
        <v/>
      </c>
      <c r="AN472" s="445" t="str">
        <f t="shared" si="204"/>
        <v/>
      </c>
      <c r="AO472" s="445" t="str">
        <f t="shared" si="204"/>
        <v/>
      </c>
      <c r="AP472" s="445" t="str">
        <f t="shared" si="204"/>
        <v/>
      </c>
      <c r="AQ472" s="445" t="str">
        <f t="shared" si="204"/>
        <v/>
      </c>
      <c r="AR472" s="445" t="str">
        <f t="shared" si="204"/>
        <v/>
      </c>
      <c r="AS472" s="445" t="str">
        <f t="shared" si="204"/>
        <v/>
      </c>
      <c r="AT472" s="445" t="str">
        <f t="shared" si="204"/>
        <v/>
      </c>
      <c r="AU472" s="445" t="str">
        <f t="shared" si="204"/>
        <v/>
      </c>
      <c r="BE472" s="435"/>
      <c r="BK472" s="50"/>
      <c r="BM472" s="118"/>
      <c r="EE472" s="435"/>
    </row>
    <row r="473" spans="1:135" hidden="1">
      <c r="A473" s="455" t="str">
        <f t="shared" ref="A473:AU473" si="205">IF(A372="","","，")</f>
        <v/>
      </c>
      <c r="B473" s="455" t="str">
        <f t="shared" si="205"/>
        <v/>
      </c>
      <c r="C473" s="444" t="str">
        <f t="shared" si="205"/>
        <v/>
      </c>
      <c r="D473" s="455" t="str">
        <f t="shared" si="205"/>
        <v/>
      </c>
      <c r="E473" s="455" t="str">
        <f t="shared" si="205"/>
        <v/>
      </c>
      <c r="F473" s="455" t="str">
        <f t="shared" si="205"/>
        <v/>
      </c>
      <c r="G473" s="455" t="str">
        <f t="shared" si="205"/>
        <v/>
      </c>
      <c r="H473" s="455" t="str">
        <f t="shared" si="205"/>
        <v/>
      </c>
      <c r="I473" s="455" t="str">
        <f t="shared" si="205"/>
        <v/>
      </c>
      <c r="J473" s="455" t="str">
        <f t="shared" si="205"/>
        <v/>
      </c>
      <c r="K473" s="455" t="str">
        <f t="shared" si="205"/>
        <v/>
      </c>
      <c r="L473" s="455" t="str">
        <f t="shared" si="205"/>
        <v/>
      </c>
      <c r="M473" s="455" t="str">
        <f t="shared" si="205"/>
        <v/>
      </c>
      <c r="N473" s="445" t="str">
        <f t="shared" si="205"/>
        <v/>
      </c>
      <c r="O473" s="445" t="str">
        <f t="shared" si="205"/>
        <v/>
      </c>
      <c r="P473" s="445" t="str">
        <f t="shared" si="205"/>
        <v/>
      </c>
      <c r="Q473" s="445" t="str">
        <f t="shared" si="205"/>
        <v/>
      </c>
      <c r="R473" s="445" t="str">
        <f t="shared" si="205"/>
        <v/>
      </c>
      <c r="S473" s="445" t="str">
        <f t="shared" si="205"/>
        <v/>
      </c>
      <c r="T473" s="445" t="str">
        <f t="shared" si="205"/>
        <v/>
      </c>
      <c r="U473" s="453" t="str">
        <f t="shared" si="205"/>
        <v/>
      </c>
      <c r="V473" s="445" t="str">
        <f t="shared" si="205"/>
        <v/>
      </c>
      <c r="W473" s="445" t="str">
        <f t="shared" si="205"/>
        <v/>
      </c>
      <c r="X473" s="445" t="str">
        <f t="shared" si="205"/>
        <v/>
      </c>
      <c r="Y473" s="445" t="str">
        <f t="shared" si="205"/>
        <v/>
      </c>
      <c r="Z473" s="445" t="str">
        <f t="shared" si="205"/>
        <v/>
      </c>
      <c r="AA473" s="445" t="str">
        <f t="shared" si="205"/>
        <v/>
      </c>
      <c r="AB473" s="445" t="str">
        <f t="shared" si="205"/>
        <v/>
      </c>
      <c r="AC473" s="445" t="str">
        <f t="shared" si="205"/>
        <v/>
      </c>
      <c r="AD473" s="445" t="str">
        <f t="shared" si="205"/>
        <v/>
      </c>
      <c r="AE473" s="445" t="str">
        <f t="shared" si="205"/>
        <v/>
      </c>
      <c r="AF473" s="445" t="str">
        <f t="shared" si="205"/>
        <v/>
      </c>
      <c r="AG473" s="455" t="str">
        <f t="shared" si="205"/>
        <v/>
      </c>
      <c r="AH473" s="445" t="str">
        <f t="shared" si="205"/>
        <v/>
      </c>
      <c r="AI473" s="445" t="str">
        <f t="shared" si="205"/>
        <v/>
      </c>
      <c r="AJ473" s="445" t="str">
        <f t="shared" si="205"/>
        <v/>
      </c>
      <c r="AK473" s="445" t="str">
        <f t="shared" si="205"/>
        <v/>
      </c>
      <c r="AL473" s="445" t="str">
        <f t="shared" si="205"/>
        <v/>
      </c>
      <c r="AM473" s="445" t="str">
        <f t="shared" si="205"/>
        <v/>
      </c>
      <c r="AN473" s="445" t="str">
        <f t="shared" si="205"/>
        <v/>
      </c>
      <c r="AO473" s="445" t="str">
        <f t="shared" si="205"/>
        <v/>
      </c>
      <c r="AP473" s="445" t="str">
        <f t="shared" si="205"/>
        <v/>
      </c>
      <c r="AQ473" s="445" t="str">
        <f t="shared" si="205"/>
        <v/>
      </c>
      <c r="AR473" s="445" t="str">
        <f t="shared" si="205"/>
        <v/>
      </c>
      <c r="AS473" s="445" t="str">
        <f t="shared" si="205"/>
        <v/>
      </c>
      <c r="AT473" s="445" t="str">
        <f t="shared" si="205"/>
        <v/>
      </c>
      <c r="AU473" s="445" t="str">
        <f t="shared" si="205"/>
        <v/>
      </c>
      <c r="BE473" s="435"/>
      <c r="BK473" s="50"/>
      <c r="BM473" s="118"/>
      <c r="EE473" s="435"/>
    </row>
    <row r="474" spans="1:135" hidden="1">
      <c r="A474" s="455" t="str">
        <f t="shared" ref="A474:AU474" si="206">IF(A373="","","，")</f>
        <v/>
      </c>
      <c r="B474" s="455" t="str">
        <f t="shared" si="206"/>
        <v/>
      </c>
      <c r="C474" s="444" t="str">
        <f t="shared" si="206"/>
        <v/>
      </c>
      <c r="D474" s="455" t="str">
        <f t="shared" si="206"/>
        <v/>
      </c>
      <c r="E474" s="455" t="str">
        <f t="shared" si="206"/>
        <v/>
      </c>
      <c r="F474" s="455" t="str">
        <f t="shared" si="206"/>
        <v/>
      </c>
      <c r="G474" s="455" t="str">
        <f t="shared" si="206"/>
        <v/>
      </c>
      <c r="H474" s="455" t="str">
        <f t="shared" si="206"/>
        <v/>
      </c>
      <c r="I474" s="455" t="str">
        <f t="shared" si="206"/>
        <v/>
      </c>
      <c r="J474" s="455" t="str">
        <f t="shared" si="206"/>
        <v/>
      </c>
      <c r="K474" s="455" t="str">
        <f t="shared" si="206"/>
        <v/>
      </c>
      <c r="L474" s="455" t="str">
        <f t="shared" si="206"/>
        <v/>
      </c>
      <c r="M474" s="455" t="str">
        <f t="shared" si="206"/>
        <v/>
      </c>
      <c r="N474" s="445" t="str">
        <f t="shared" si="206"/>
        <v/>
      </c>
      <c r="O474" s="445" t="str">
        <f t="shared" si="206"/>
        <v/>
      </c>
      <c r="P474" s="445" t="str">
        <f t="shared" si="206"/>
        <v/>
      </c>
      <c r="Q474" s="445" t="str">
        <f t="shared" si="206"/>
        <v/>
      </c>
      <c r="R474" s="445" t="str">
        <f t="shared" si="206"/>
        <v/>
      </c>
      <c r="S474" s="445" t="str">
        <f t="shared" si="206"/>
        <v/>
      </c>
      <c r="T474" s="445" t="str">
        <f t="shared" si="206"/>
        <v/>
      </c>
      <c r="U474" s="453" t="str">
        <f t="shared" si="206"/>
        <v/>
      </c>
      <c r="V474" s="445" t="str">
        <f t="shared" si="206"/>
        <v/>
      </c>
      <c r="W474" s="445" t="str">
        <f t="shared" si="206"/>
        <v/>
      </c>
      <c r="X474" s="445" t="str">
        <f t="shared" si="206"/>
        <v/>
      </c>
      <c r="Y474" s="445" t="str">
        <f t="shared" si="206"/>
        <v/>
      </c>
      <c r="Z474" s="445" t="str">
        <f t="shared" si="206"/>
        <v/>
      </c>
      <c r="AA474" s="445" t="str">
        <f t="shared" si="206"/>
        <v/>
      </c>
      <c r="AB474" s="445" t="str">
        <f t="shared" si="206"/>
        <v/>
      </c>
      <c r="AC474" s="445" t="str">
        <f t="shared" si="206"/>
        <v/>
      </c>
      <c r="AD474" s="445" t="str">
        <f t="shared" si="206"/>
        <v/>
      </c>
      <c r="AE474" s="445" t="str">
        <f t="shared" si="206"/>
        <v/>
      </c>
      <c r="AF474" s="445" t="str">
        <f t="shared" si="206"/>
        <v/>
      </c>
      <c r="AG474" s="455" t="str">
        <f t="shared" si="206"/>
        <v/>
      </c>
      <c r="AH474" s="445" t="str">
        <f t="shared" si="206"/>
        <v/>
      </c>
      <c r="AI474" s="445" t="str">
        <f t="shared" si="206"/>
        <v/>
      </c>
      <c r="AJ474" s="445" t="str">
        <f t="shared" si="206"/>
        <v/>
      </c>
      <c r="AK474" s="445" t="str">
        <f t="shared" si="206"/>
        <v/>
      </c>
      <c r="AL474" s="445" t="str">
        <f t="shared" si="206"/>
        <v/>
      </c>
      <c r="AM474" s="445" t="str">
        <f t="shared" si="206"/>
        <v/>
      </c>
      <c r="AN474" s="445" t="str">
        <f t="shared" si="206"/>
        <v/>
      </c>
      <c r="AO474" s="445" t="str">
        <f t="shared" si="206"/>
        <v/>
      </c>
      <c r="AP474" s="445" t="str">
        <f t="shared" si="206"/>
        <v/>
      </c>
      <c r="AQ474" s="445" t="str">
        <f t="shared" si="206"/>
        <v/>
      </c>
      <c r="AR474" s="445" t="str">
        <f t="shared" si="206"/>
        <v/>
      </c>
      <c r="AS474" s="445" t="str">
        <f t="shared" si="206"/>
        <v/>
      </c>
      <c r="AT474" s="445" t="str">
        <f t="shared" si="206"/>
        <v/>
      </c>
      <c r="AU474" s="445" t="str">
        <f t="shared" si="206"/>
        <v/>
      </c>
      <c r="BE474" s="435"/>
      <c r="BK474" s="50"/>
      <c r="BM474" s="118"/>
      <c r="EE474" s="435"/>
    </row>
    <row r="475" spans="1:135" hidden="1">
      <c r="A475" s="449" t="str">
        <f>$CJ$3&amp;"_"&amp;注文フォーム!$DA$3</f>
        <v>[簡易法]　絶縁油_0.15mg/kg</v>
      </c>
      <c r="B475" s="449" t="str">
        <f>$CJ$4&amp;"_"&amp;注文フォーム!$DA$4</f>
        <v>[低濃度ＰＣＢ第５版]紙くず等(含有)_0.15mg/kg</v>
      </c>
      <c r="C475" s="449" t="str">
        <f>$CJ$4&amp;"_"&amp;注文フォーム!$DB$4</f>
        <v>[低濃度ＰＣＢ第５版]紙くず等(含有)_50mg/kg</v>
      </c>
      <c r="D475" s="449" t="str">
        <f>$CJ$5&amp;"_"&amp;注文フォーム!$DA$5</f>
        <v>[低濃度ＰＣＢ第５版]廃活性炭(含有)_お問い合わせください</v>
      </c>
      <c r="E475" s="449" t="str">
        <f>$CJ$6&amp;"_"&amp;注文フォーム!$DA$6</f>
        <v>[低濃度ＰＣＢ第５版]汚泥(含有)_0.15mg/kg</v>
      </c>
      <c r="F475" s="449" t="str">
        <f>$CJ$6&amp;"_"&amp;注文フォーム!$DB$6</f>
        <v>[低濃度ＰＣＢ第５版]汚泥(含有)_50mg/kg</v>
      </c>
      <c r="G475" s="449" t="str">
        <f>$CJ$7&amp;"_"&amp;注文フォーム!$DA$7</f>
        <v>[低濃度ＰＣＢ第５版]廃プラスチック類(表面拭き取り)_目的(2)をご選択ください</v>
      </c>
      <c r="H475" s="449" t="str">
        <f>$CJ$7&amp;"_"&amp;注文フォーム!$DB$7</f>
        <v>[低濃度ＰＣＢ第５版]廃プラスチック類(表面拭き取り)_0.01mg/100c㎡</v>
      </c>
      <c r="I475" s="449" t="str">
        <f>$CJ$8&amp;"_"&amp;注文フォーム!$DA$8</f>
        <v>[低濃度ＰＣＢ法５版]金属くず(表面拭き取り)_目的(2)をご選択ください</v>
      </c>
      <c r="J475" s="449" t="str">
        <f>$CJ$8&amp;"_"&amp;注文フォーム!$DB$8</f>
        <v>[低濃度ＰＣＢ法５版]金属くず(表面拭き取り)_0.01mg/100c㎡</v>
      </c>
      <c r="K475" s="449" t="str">
        <f>$CJ$9&amp;"_"&amp;注文フォーム!$DA$9</f>
        <v>[低濃度ＰＣＢ第５版]金属くず(表面抽出)_目的(2)をご選択ください</v>
      </c>
      <c r="L475" s="449" t="str">
        <f>$CJ$9&amp;"_"&amp;注文フォーム!$DB$9</f>
        <v>[低濃度ＰＣＢ第５版]金属くず(表面抽出)_50mg/kg</v>
      </c>
      <c r="M475" s="449" t="str">
        <f>$CJ$10&amp;"_"&amp;注文フォーム!$DA$10</f>
        <v>[低濃度ＰＣＢ第５版]コンクリートくず_目的(2)をご選択ください</v>
      </c>
      <c r="N475" s="449" t="str">
        <f>$CJ$10&amp;"_"&amp;注文フォーム!$DB$10</f>
        <v>[低濃度ＰＣＢ第５版]コンクリートくず_50mg/kg</v>
      </c>
      <c r="O475" s="449" t="str">
        <f>$CJ$11&amp;"_"&amp;注文フォーム!$DA$11&amp;注文フォーム!$CZ$11</f>
        <v>[低濃度ＰＣＢ第５版]塗膜くず(含有)_0.15mg/kg 方法指定なし(※1)</v>
      </c>
      <c r="P475" s="449" t="str">
        <f>$CJ$11&amp;"_"&amp;注文フォーム!$DA$11&amp;注文フォーム!$CZ$12</f>
        <v>[低濃度ＰＣＢ第５版]塗膜くず(含有)_0.15mg/kg HRMS法(※2)</v>
      </c>
      <c r="Q475" s="449" t="str">
        <f>$CJ$11&amp;"_"&amp;注文フォーム!$DA$11&amp;注文フォーム!$CZ$13</f>
        <v>[低濃度ＰＣＢ第５版]塗膜くず(含有)_0.15mg/kg HRMS法 (DMSO処理)(※3)</v>
      </c>
      <c r="R475" s="449" t="str">
        <f>$CJ$11&amp;"_"&amp;注文フォーム!$DB$11&amp;注文フォーム!$CZ$11</f>
        <v>[低濃度ＰＣＢ第５版]塗膜くず(含有)_50mg/kg方法指定なし(※1)</v>
      </c>
      <c r="S475" s="449" t="str">
        <f>$CJ$11&amp;"_"&amp;注文フォーム!$DB$11&amp;注文フォーム!$CZ$12</f>
        <v>[低濃度ＰＣＢ第５版]塗膜くず(含有)_50mg/kgHRMS法(※2)</v>
      </c>
      <c r="T475" s="449" t="str">
        <f>$CJ$11&amp;"_"&amp;注文フォーム!$DB$11&amp;注文フォーム!$CZ$13</f>
        <v>[低濃度ＰＣＢ第５版]塗膜くず(含有)_50mg/kgHRMS法 (DMSO処理)(※3)</v>
      </c>
      <c r="U475" s="449" t="str">
        <f>$CJ$12&amp;"_"&amp;注文フォーム!$DA$14</f>
        <v>[低濃度ＰＣＢ第５版]廃感圧紙(含有)_0.15mg/kg</v>
      </c>
      <c r="V475" s="449" t="str">
        <f>$CJ$12&amp;"_"&amp;注文フォーム!$DB$14</f>
        <v>[低濃度ＰＣＢ第５版]廃感圧紙(含有)_50mg/kg</v>
      </c>
      <c r="W475" s="449" t="str">
        <f>$CJ$13&amp;"_"&amp;注文フォーム!$DA$15</f>
        <v>[低濃度ＰＣＢ第５版]廃シーリング材(含有)_0.15mg/kg</v>
      </c>
      <c r="X475" s="449" t="str">
        <f>$CJ$13&amp;"_"&amp;注文フォーム!$DB$15</f>
        <v>[低濃度ＰＣＢ第５版]廃シーリング材(含有)_50mg/kg</v>
      </c>
      <c r="Y475" s="449" t="str">
        <f>$CJ$14&amp;"_"&amp;注文フォーム!$DA$16</f>
        <v>[厚生省告示192号別表第3]第1(洗浄液)_0.05mg/kg</v>
      </c>
      <c r="Z475" s="449" t="str">
        <f>$CJ$14&amp;"_"&amp;注文フォーム!$DB$16</f>
        <v>[厚生省告示192号別表第3]第1(洗浄液)_目的(1)をご選択ください</v>
      </c>
      <c r="AA475" s="449" t="str">
        <f>$CJ$15&amp;"_"&amp;注文フォーム!$DA$17</f>
        <v>[厚生省告示192号別表第3]第2(拭き取り)_0.1μg/100c㎡</v>
      </c>
      <c r="AB475" s="449" t="str">
        <f>$CJ$15&amp;"_"&amp;注文フォーム!$DB$17</f>
        <v>[厚生省告示192号別表第3]第2(拭き取り)_目的(1)をご選択ください</v>
      </c>
      <c r="AC475" s="449" t="str">
        <f>$CJ$16&amp;"_"&amp;注文フォーム!$DA$18</f>
        <v>[厚生省告示192号別表第3]第3(部材採取)_0.01㎎/kg</v>
      </c>
      <c r="AD475" s="449" t="str">
        <f>$CJ$16&amp;"_"&amp;注文フォーム!$DB$18</f>
        <v>[厚生省告示192号別表第3]第3(部材採取)_目的(1)をご選択ください</v>
      </c>
      <c r="AE475" s="449" t="str">
        <f>$CJ$16&amp;"_"&amp;注文フォーム!$DA$20</f>
        <v>[厚生省告示192号別表第3]第3(部材採取)_---</v>
      </c>
      <c r="AF475" s="449" t="str">
        <f>$CJ$16&amp;"_"&amp;注文フォーム!$DB$20</f>
        <v>[厚生省告示192号別表第3]第3(部材採取)_----</v>
      </c>
      <c r="AG475" s="449" t="str">
        <f>$CJ$17&amp;"_"&amp;$DA$19</f>
        <v>[JIS K 5674］塗膜くず　鉛・クロム（PCB分析不要）_Pb600/Cr300mg/kg</v>
      </c>
      <c r="AH475" s="449" t="str">
        <f>"["&amp;J67&amp;"]"&amp;$CQ$11</f>
        <v>[鉛・クロム]JIS K 5674</v>
      </c>
      <c r="AI475" s="449" t="str">
        <f>"["&amp;J67&amp;"]"&amp;$CR$11</f>
        <v>[鉛・クロム]底質調査方法</v>
      </c>
      <c r="AJ475" s="449" t="str">
        <f>"["&amp;J67&amp;"]"&amp;$CS$11</f>
        <v>[鉛・クロム]分析不要</v>
      </c>
      <c r="AK475" s="449" t="str">
        <f>"["&amp;K67&amp;"]"&amp;$CQ$12</f>
        <v>[コールタール]BaPからの換算法</v>
      </c>
      <c r="AL475" s="449" t="str">
        <f>"["&amp;K67&amp;"]"&amp;$CR$12</f>
        <v>[コールタール]作業環境測定ガイドブック法</v>
      </c>
      <c r="AM475" s="449" t="str">
        <f>"["&amp;K67&amp;"]"&amp;$CS$12</f>
        <v>[コールタール]分析不要</v>
      </c>
      <c r="AN475" s="449" t="str">
        <f>$CQ$13</f>
        <v>[13号]PCB・鉛・六価クロム</v>
      </c>
      <c r="AO475" s="449" t="str">
        <f>$CR$13</f>
        <v>[13号]7項目(※4)＋油分＋含水率</v>
      </c>
      <c r="AP475" s="449" t="str">
        <f>$CS$13</f>
        <v>[13号]その他組み合わせ(備考欄に記載ください）</v>
      </c>
      <c r="AQ475" s="449" t="str">
        <f>$CT$13</f>
        <v>[13号]分析不要</v>
      </c>
      <c r="AR475" s="449" t="str">
        <f>$CY$20&amp;"_"&amp;$DA$20</f>
        <v>その他(備考欄に入力ください）_---</v>
      </c>
      <c r="AS475" s="449" t="str">
        <f>$AS$273</f>
        <v>拭き取り試験</v>
      </c>
      <c r="AT475" s="449" t="str">
        <f>$AT$273</f>
        <v>[報告書記載：その他]</v>
      </c>
      <c r="AU475" s="449" t="str">
        <f>$AU$273</f>
        <v>備考欄</v>
      </c>
      <c r="BE475" s="435"/>
      <c r="BK475" s="50"/>
      <c r="BM475" s="118"/>
      <c r="EE475" s="435"/>
    </row>
    <row r="476" spans="1:135" hidden="1">
      <c r="A476" s="455" t="str">
        <f>A274&amp;A375</f>
        <v/>
      </c>
      <c r="B476" s="455" t="str">
        <f t="shared" ref="B476:AF476" si="207">B274&amp;B375</f>
        <v/>
      </c>
      <c r="C476" s="444" t="str">
        <f t="shared" si="207"/>
        <v/>
      </c>
      <c r="D476" s="455" t="str">
        <f t="shared" si="207"/>
        <v/>
      </c>
      <c r="E476" s="455" t="str">
        <f t="shared" si="207"/>
        <v/>
      </c>
      <c r="F476" s="455" t="str">
        <f t="shared" si="207"/>
        <v/>
      </c>
      <c r="G476" s="455" t="str">
        <f t="shared" si="207"/>
        <v/>
      </c>
      <c r="H476" s="455" t="str">
        <f t="shared" si="207"/>
        <v/>
      </c>
      <c r="I476" s="455" t="str">
        <f t="shared" si="207"/>
        <v/>
      </c>
      <c r="J476" s="455" t="str">
        <f t="shared" si="207"/>
        <v/>
      </c>
      <c r="K476" s="455" t="str">
        <f t="shared" si="207"/>
        <v/>
      </c>
      <c r="L476" s="455" t="str">
        <f t="shared" si="207"/>
        <v/>
      </c>
      <c r="M476" s="455" t="str">
        <f t="shared" si="207"/>
        <v/>
      </c>
      <c r="N476" s="455" t="str">
        <f t="shared" si="207"/>
        <v/>
      </c>
      <c r="O476" s="455" t="str">
        <f t="shared" si="207"/>
        <v/>
      </c>
      <c r="P476" s="455" t="str">
        <f t="shared" si="207"/>
        <v/>
      </c>
      <c r="Q476" s="455" t="str">
        <f t="shared" si="207"/>
        <v/>
      </c>
      <c r="R476" s="455" t="str">
        <f t="shared" si="207"/>
        <v/>
      </c>
      <c r="S476" s="455" t="str">
        <f t="shared" si="207"/>
        <v/>
      </c>
      <c r="T476" s="455" t="str">
        <f t="shared" si="207"/>
        <v/>
      </c>
      <c r="U476" s="455" t="str">
        <f t="shared" si="207"/>
        <v/>
      </c>
      <c r="V476" s="455" t="str">
        <f t="shared" si="207"/>
        <v/>
      </c>
      <c r="W476" s="455" t="str">
        <f t="shared" si="207"/>
        <v/>
      </c>
      <c r="X476" s="455" t="str">
        <f t="shared" si="207"/>
        <v/>
      </c>
      <c r="Y476" s="455" t="str">
        <f t="shared" si="207"/>
        <v/>
      </c>
      <c r="Z476" s="455" t="str">
        <f t="shared" si="207"/>
        <v/>
      </c>
      <c r="AA476" s="455" t="str">
        <f t="shared" si="207"/>
        <v/>
      </c>
      <c r="AB476" s="455" t="str">
        <f t="shared" si="207"/>
        <v/>
      </c>
      <c r="AC476" s="455" t="str">
        <f t="shared" si="207"/>
        <v/>
      </c>
      <c r="AD476" s="455" t="str">
        <f t="shared" si="207"/>
        <v/>
      </c>
      <c r="AE476" s="455" t="str">
        <f t="shared" si="207"/>
        <v/>
      </c>
      <c r="AF476" s="455" t="str">
        <f t="shared" si="207"/>
        <v/>
      </c>
      <c r="AG476" s="455" t="str">
        <f t="shared" ref="AG476:AK477" si="208">AG274&amp;AG375</f>
        <v/>
      </c>
      <c r="AH476" s="455" t="str">
        <f t="shared" si="208"/>
        <v/>
      </c>
      <c r="AI476" s="455" t="str">
        <f t="shared" si="208"/>
        <v/>
      </c>
      <c r="AJ476" s="455" t="str">
        <f t="shared" si="208"/>
        <v/>
      </c>
      <c r="AK476" s="455" t="str">
        <f t="shared" si="208"/>
        <v/>
      </c>
      <c r="AL476" s="455" t="str">
        <f t="shared" ref="AL476:AM476" si="209">AL274&amp;AL375</f>
        <v/>
      </c>
      <c r="AM476" s="455" t="str">
        <f t="shared" si="209"/>
        <v/>
      </c>
      <c r="AN476" s="455" t="str">
        <f>AN274&amp;AN375</f>
        <v/>
      </c>
      <c r="AO476" s="455" t="str">
        <f t="shared" ref="AO476:AP476" si="210">AO274&amp;AO375</f>
        <v/>
      </c>
      <c r="AP476" s="455" t="str">
        <f t="shared" si="210"/>
        <v/>
      </c>
      <c r="AQ476" s="455" t="str">
        <f>AQ274&amp;AQ375</f>
        <v/>
      </c>
      <c r="AR476" s="455" t="str">
        <f>AR274&amp;AR375</f>
        <v/>
      </c>
      <c r="AS476" s="455" t="str">
        <f t="shared" ref="AS476:AU477" si="211">AS274&amp;AS375&amp;G171</f>
        <v/>
      </c>
      <c r="AT476" s="455" t="str">
        <f t="shared" si="211"/>
        <v/>
      </c>
      <c r="AU476" s="444" t="str">
        <f t="shared" si="211"/>
        <v xml:space="preserve">    </v>
      </c>
      <c r="BE476" s="435"/>
      <c r="BK476" s="50"/>
      <c r="BM476" s="118"/>
      <c r="EE476" s="435"/>
    </row>
    <row r="477" spans="1:135" hidden="1">
      <c r="A477" s="455" t="str">
        <f t="shared" ref="A477:AF477" si="212">A275&amp;A376</f>
        <v/>
      </c>
      <c r="B477" s="455" t="str">
        <f t="shared" si="212"/>
        <v/>
      </c>
      <c r="C477" s="444" t="str">
        <f t="shared" si="212"/>
        <v/>
      </c>
      <c r="D477" s="455" t="str">
        <f t="shared" si="212"/>
        <v/>
      </c>
      <c r="E477" s="455" t="str">
        <f t="shared" si="212"/>
        <v/>
      </c>
      <c r="F477" s="455" t="str">
        <f t="shared" si="212"/>
        <v/>
      </c>
      <c r="G477" s="455" t="str">
        <f t="shared" si="212"/>
        <v/>
      </c>
      <c r="H477" s="455" t="str">
        <f t="shared" si="212"/>
        <v/>
      </c>
      <c r="I477" s="455" t="str">
        <f t="shared" si="212"/>
        <v/>
      </c>
      <c r="J477" s="455" t="str">
        <f t="shared" si="212"/>
        <v/>
      </c>
      <c r="K477" s="455" t="str">
        <f t="shared" si="212"/>
        <v/>
      </c>
      <c r="L477" s="455" t="str">
        <f t="shared" si="212"/>
        <v/>
      </c>
      <c r="M477" s="455" t="str">
        <f t="shared" si="212"/>
        <v/>
      </c>
      <c r="N477" s="455" t="str">
        <f t="shared" si="212"/>
        <v/>
      </c>
      <c r="O477" s="455" t="str">
        <f t="shared" si="212"/>
        <v/>
      </c>
      <c r="P477" s="455" t="str">
        <f t="shared" si="212"/>
        <v/>
      </c>
      <c r="Q477" s="455" t="str">
        <f t="shared" si="212"/>
        <v/>
      </c>
      <c r="R477" s="455" t="str">
        <f t="shared" si="212"/>
        <v/>
      </c>
      <c r="S477" s="455" t="str">
        <f t="shared" si="212"/>
        <v/>
      </c>
      <c r="T477" s="455" t="str">
        <f t="shared" si="212"/>
        <v/>
      </c>
      <c r="U477" s="455" t="str">
        <f t="shared" si="212"/>
        <v/>
      </c>
      <c r="V477" s="455" t="str">
        <f t="shared" si="212"/>
        <v/>
      </c>
      <c r="W477" s="455" t="str">
        <f t="shared" si="212"/>
        <v/>
      </c>
      <c r="X477" s="455" t="str">
        <f t="shared" si="212"/>
        <v/>
      </c>
      <c r="Y477" s="455" t="str">
        <f t="shared" si="212"/>
        <v/>
      </c>
      <c r="Z477" s="455" t="str">
        <f t="shared" si="212"/>
        <v/>
      </c>
      <c r="AA477" s="455" t="str">
        <f t="shared" si="212"/>
        <v/>
      </c>
      <c r="AB477" s="455" t="str">
        <f t="shared" si="212"/>
        <v/>
      </c>
      <c r="AC477" s="455" t="str">
        <f t="shared" si="212"/>
        <v/>
      </c>
      <c r="AD477" s="455" t="str">
        <f t="shared" si="212"/>
        <v/>
      </c>
      <c r="AE477" s="455" t="str">
        <f t="shared" si="212"/>
        <v/>
      </c>
      <c r="AF477" s="455" t="str">
        <f t="shared" si="212"/>
        <v/>
      </c>
      <c r="AG477" s="455" t="str">
        <f t="shared" si="208"/>
        <v/>
      </c>
      <c r="AH477" s="455" t="str">
        <f t="shared" si="208"/>
        <v/>
      </c>
      <c r="AI477" s="455" t="str">
        <f t="shared" si="208"/>
        <v/>
      </c>
      <c r="AJ477" s="455" t="str">
        <f t="shared" si="208"/>
        <v/>
      </c>
      <c r="AK477" s="455" t="str">
        <f t="shared" si="208"/>
        <v/>
      </c>
      <c r="AL477" s="455" t="str">
        <f t="shared" ref="AL477:AM477" si="213">AL275&amp;AL376</f>
        <v/>
      </c>
      <c r="AM477" s="455" t="str">
        <f t="shared" si="213"/>
        <v/>
      </c>
      <c r="AN477" s="455" t="str">
        <f>AN275&amp;AN376</f>
        <v/>
      </c>
      <c r="AO477" s="455" t="str">
        <f t="shared" ref="AO477:AP477" si="214">AO275&amp;AO376</f>
        <v/>
      </c>
      <c r="AP477" s="455" t="str">
        <f t="shared" si="214"/>
        <v/>
      </c>
      <c r="AQ477" s="455" t="str">
        <f>AQ275&amp;AQ376</f>
        <v/>
      </c>
      <c r="AR477" s="455" t="str">
        <f>AR275&amp;AR376</f>
        <v/>
      </c>
      <c r="AS477" s="455" t="str">
        <f t="shared" si="211"/>
        <v/>
      </c>
      <c r="AT477" s="455" t="str">
        <f t="shared" si="211"/>
        <v/>
      </c>
      <c r="AU477" s="444" t="str">
        <f t="shared" si="211"/>
        <v xml:space="preserve">    </v>
      </c>
      <c r="BE477" s="435"/>
      <c r="BK477" s="50"/>
      <c r="BM477" s="118"/>
      <c r="EE477" s="435"/>
    </row>
    <row r="478" spans="1:135" hidden="1">
      <c r="A478" s="455" t="str">
        <f t="shared" ref="A478:AR478" si="215">A276&amp;A377</f>
        <v/>
      </c>
      <c r="B478" s="455" t="str">
        <f t="shared" si="215"/>
        <v/>
      </c>
      <c r="C478" s="444" t="str">
        <f t="shared" si="215"/>
        <v/>
      </c>
      <c r="D478" s="455" t="str">
        <f t="shared" si="215"/>
        <v/>
      </c>
      <c r="E478" s="455" t="str">
        <f t="shared" si="215"/>
        <v/>
      </c>
      <c r="F478" s="455" t="str">
        <f t="shared" si="215"/>
        <v/>
      </c>
      <c r="G478" s="455" t="str">
        <f t="shared" si="215"/>
        <v/>
      </c>
      <c r="H478" s="455" t="str">
        <f t="shared" si="215"/>
        <v/>
      </c>
      <c r="I478" s="455" t="str">
        <f t="shared" si="215"/>
        <v/>
      </c>
      <c r="J478" s="455" t="str">
        <f t="shared" si="215"/>
        <v/>
      </c>
      <c r="K478" s="455" t="str">
        <f t="shared" si="215"/>
        <v/>
      </c>
      <c r="L478" s="455" t="str">
        <f t="shared" si="215"/>
        <v/>
      </c>
      <c r="M478" s="455" t="str">
        <f t="shared" si="215"/>
        <v/>
      </c>
      <c r="N478" s="455" t="str">
        <f t="shared" si="215"/>
        <v/>
      </c>
      <c r="O478" s="455" t="str">
        <f t="shared" si="215"/>
        <v/>
      </c>
      <c r="P478" s="455" t="str">
        <f t="shared" si="215"/>
        <v/>
      </c>
      <c r="Q478" s="455" t="str">
        <f t="shared" si="215"/>
        <v/>
      </c>
      <c r="R478" s="455" t="str">
        <f t="shared" si="215"/>
        <v/>
      </c>
      <c r="S478" s="455" t="str">
        <f t="shared" si="215"/>
        <v/>
      </c>
      <c r="T478" s="455" t="str">
        <f t="shared" si="215"/>
        <v/>
      </c>
      <c r="U478" s="455" t="str">
        <f t="shared" si="215"/>
        <v/>
      </c>
      <c r="V478" s="455" t="str">
        <f t="shared" si="215"/>
        <v/>
      </c>
      <c r="W478" s="455" t="str">
        <f t="shared" si="215"/>
        <v/>
      </c>
      <c r="X478" s="455" t="str">
        <f t="shared" si="215"/>
        <v/>
      </c>
      <c r="Y478" s="455" t="str">
        <f t="shared" si="215"/>
        <v/>
      </c>
      <c r="Z478" s="455" t="str">
        <f t="shared" si="215"/>
        <v/>
      </c>
      <c r="AA478" s="455" t="str">
        <f t="shared" si="215"/>
        <v/>
      </c>
      <c r="AB478" s="455" t="str">
        <f t="shared" si="215"/>
        <v/>
      </c>
      <c r="AC478" s="455" t="str">
        <f t="shared" si="215"/>
        <v/>
      </c>
      <c r="AD478" s="455" t="str">
        <f t="shared" si="215"/>
        <v/>
      </c>
      <c r="AE478" s="455" t="str">
        <f t="shared" si="215"/>
        <v/>
      </c>
      <c r="AF478" s="455" t="str">
        <f t="shared" si="215"/>
        <v/>
      </c>
      <c r="AG478" s="455" t="str">
        <f t="shared" si="215"/>
        <v/>
      </c>
      <c r="AH478" s="455" t="str">
        <f t="shared" si="215"/>
        <v/>
      </c>
      <c r="AI478" s="455" t="str">
        <f t="shared" si="215"/>
        <v/>
      </c>
      <c r="AJ478" s="455" t="str">
        <f t="shared" si="215"/>
        <v/>
      </c>
      <c r="AK478" s="455" t="str">
        <f t="shared" si="215"/>
        <v/>
      </c>
      <c r="AL478" s="455" t="str">
        <f t="shared" si="215"/>
        <v/>
      </c>
      <c r="AM478" s="455" t="str">
        <f t="shared" si="215"/>
        <v/>
      </c>
      <c r="AN478" s="455" t="str">
        <f t="shared" si="215"/>
        <v/>
      </c>
      <c r="AO478" s="455" t="str">
        <f t="shared" si="215"/>
        <v/>
      </c>
      <c r="AP478" s="455" t="str">
        <f t="shared" si="215"/>
        <v/>
      </c>
      <c r="AQ478" s="455" t="str">
        <f t="shared" si="215"/>
        <v/>
      </c>
      <c r="AR478" s="455" t="str">
        <f t="shared" si="215"/>
        <v/>
      </c>
      <c r="AS478" s="455" t="str">
        <f t="shared" ref="AS478:AU478" si="216">AS276&amp;AS377&amp;G173</f>
        <v/>
      </c>
      <c r="AT478" s="455" t="str">
        <f t="shared" si="216"/>
        <v/>
      </c>
      <c r="AU478" s="444" t="str">
        <f t="shared" si="216"/>
        <v xml:space="preserve">    </v>
      </c>
      <c r="BE478" s="435"/>
      <c r="BK478" s="50"/>
      <c r="BM478" s="118"/>
      <c r="EE478" s="435"/>
    </row>
    <row r="479" spans="1:135" hidden="1">
      <c r="A479" s="455" t="str">
        <f t="shared" ref="A479:AR479" si="217">A277&amp;A378</f>
        <v/>
      </c>
      <c r="B479" s="455" t="str">
        <f t="shared" si="217"/>
        <v/>
      </c>
      <c r="C479" s="444" t="str">
        <f t="shared" si="217"/>
        <v/>
      </c>
      <c r="D479" s="455" t="str">
        <f t="shared" si="217"/>
        <v/>
      </c>
      <c r="E479" s="455" t="str">
        <f t="shared" si="217"/>
        <v/>
      </c>
      <c r="F479" s="455" t="str">
        <f t="shared" si="217"/>
        <v/>
      </c>
      <c r="G479" s="455" t="str">
        <f t="shared" si="217"/>
        <v/>
      </c>
      <c r="H479" s="455" t="str">
        <f t="shared" si="217"/>
        <v/>
      </c>
      <c r="I479" s="455" t="str">
        <f t="shared" si="217"/>
        <v/>
      </c>
      <c r="J479" s="455" t="str">
        <f t="shared" si="217"/>
        <v/>
      </c>
      <c r="K479" s="455" t="str">
        <f t="shared" si="217"/>
        <v/>
      </c>
      <c r="L479" s="455" t="str">
        <f t="shared" si="217"/>
        <v/>
      </c>
      <c r="M479" s="455" t="str">
        <f t="shared" si="217"/>
        <v/>
      </c>
      <c r="N479" s="455" t="str">
        <f t="shared" si="217"/>
        <v/>
      </c>
      <c r="O479" s="455" t="str">
        <f t="shared" si="217"/>
        <v/>
      </c>
      <c r="P479" s="455" t="str">
        <f t="shared" si="217"/>
        <v/>
      </c>
      <c r="Q479" s="455" t="str">
        <f t="shared" si="217"/>
        <v/>
      </c>
      <c r="R479" s="455" t="str">
        <f t="shared" si="217"/>
        <v/>
      </c>
      <c r="S479" s="455" t="str">
        <f t="shared" si="217"/>
        <v/>
      </c>
      <c r="T479" s="455" t="str">
        <f t="shared" si="217"/>
        <v/>
      </c>
      <c r="U479" s="455" t="str">
        <f t="shared" si="217"/>
        <v/>
      </c>
      <c r="V479" s="455" t="str">
        <f t="shared" si="217"/>
        <v/>
      </c>
      <c r="W479" s="455" t="str">
        <f t="shared" si="217"/>
        <v/>
      </c>
      <c r="X479" s="455" t="str">
        <f t="shared" si="217"/>
        <v/>
      </c>
      <c r="Y479" s="455" t="str">
        <f t="shared" si="217"/>
        <v/>
      </c>
      <c r="Z479" s="455" t="str">
        <f t="shared" si="217"/>
        <v/>
      </c>
      <c r="AA479" s="455" t="str">
        <f t="shared" si="217"/>
        <v/>
      </c>
      <c r="AB479" s="455" t="str">
        <f t="shared" si="217"/>
        <v/>
      </c>
      <c r="AC479" s="455" t="str">
        <f t="shared" si="217"/>
        <v/>
      </c>
      <c r="AD479" s="455" t="str">
        <f t="shared" si="217"/>
        <v/>
      </c>
      <c r="AE479" s="455" t="str">
        <f t="shared" si="217"/>
        <v/>
      </c>
      <c r="AF479" s="455" t="str">
        <f t="shared" si="217"/>
        <v/>
      </c>
      <c r="AG479" s="455" t="str">
        <f t="shared" si="217"/>
        <v/>
      </c>
      <c r="AH479" s="455" t="str">
        <f t="shared" si="217"/>
        <v/>
      </c>
      <c r="AI479" s="455" t="str">
        <f t="shared" si="217"/>
        <v/>
      </c>
      <c r="AJ479" s="455" t="str">
        <f t="shared" si="217"/>
        <v/>
      </c>
      <c r="AK479" s="455" t="str">
        <f t="shared" si="217"/>
        <v/>
      </c>
      <c r="AL479" s="455" t="str">
        <f t="shared" si="217"/>
        <v/>
      </c>
      <c r="AM479" s="455" t="str">
        <f t="shared" si="217"/>
        <v/>
      </c>
      <c r="AN479" s="455" t="str">
        <f t="shared" si="217"/>
        <v/>
      </c>
      <c r="AO479" s="455" t="str">
        <f t="shared" si="217"/>
        <v/>
      </c>
      <c r="AP479" s="455" t="str">
        <f t="shared" si="217"/>
        <v/>
      </c>
      <c r="AQ479" s="455" t="str">
        <f t="shared" si="217"/>
        <v/>
      </c>
      <c r="AR479" s="455" t="str">
        <f t="shared" si="217"/>
        <v/>
      </c>
      <c r="AS479" s="455" t="str">
        <f t="shared" ref="AS479:AU479" si="218">AS277&amp;AS378&amp;G174</f>
        <v/>
      </c>
      <c r="AT479" s="455" t="str">
        <f t="shared" si="218"/>
        <v/>
      </c>
      <c r="AU479" s="444" t="str">
        <f t="shared" si="218"/>
        <v xml:space="preserve">    </v>
      </c>
      <c r="BE479" s="435"/>
      <c r="BK479" s="50"/>
      <c r="BM479" s="118"/>
      <c r="EE479" s="435"/>
    </row>
    <row r="480" spans="1:135" hidden="1">
      <c r="A480" s="455" t="str">
        <f t="shared" ref="A480:AR480" si="219">A278&amp;A379</f>
        <v/>
      </c>
      <c r="B480" s="455" t="str">
        <f t="shared" si="219"/>
        <v/>
      </c>
      <c r="C480" s="444" t="str">
        <f t="shared" si="219"/>
        <v/>
      </c>
      <c r="D480" s="455" t="str">
        <f t="shared" si="219"/>
        <v/>
      </c>
      <c r="E480" s="455" t="str">
        <f t="shared" si="219"/>
        <v/>
      </c>
      <c r="F480" s="455" t="str">
        <f t="shared" si="219"/>
        <v/>
      </c>
      <c r="G480" s="455" t="str">
        <f t="shared" si="219"/>
        <v/>
      </c>
      <c r="H480" s="455" t="str">
        <f t="shared" si="219"/>
        <v/>
      </c>
      <c r="I480" s="455" t="str">
        <f t="shared" si="219"/>
        <v/>
      </c>
      <c r="J480" s="455" t="str">
        <f t="shared" si="219"/>
        <v/>
      </c>
      <c r="K480" s="455" t="str">
        <f t="shared" si="219"/>
        <v/>
      </c>
      <c r="L480" s="455" t="str">
        <f t="shared" si="219"/>
        <v/>
      </c>
      <c r="M480" s="455" t="str">
        <f t="shared" si="219"/>
        <v/>
      </c>
      <c r="N480" s="455" t="str">
        <f t="shared" si="219"/>
        <v/>
      </c>
      <c r="O480" s="455" t="str">
        <f t="shared" si="219"/>
        <v/>
      </c>
      <c r="P480" s="455" t="str">
        <f t="shared" si="219"/>
        <v/>
      </c>
      <c r="Q480" s="455" t="str">
        <f t="shared" si="219"/>
        <v/>
      </c>
      <c r="R480" s="455" t="str">
        <f t="shared" si="219"/>
        <v/>
      </c>
      <c r="S480" s="455" t="str">
        <f t="shared" si="219"/>
        <v/>
      </c>
      <c r="T480" s="455" t="str">
        <f t="shared" si="219"/>
        <v/>
      </c>
      <c r="U480" s="455" t="str">
        <f t="shared" si="219"/>
        <v/>
      </c>
      <c r="V480" s="455" t="str">
        <f t="shared" si="219"/>
        <v/>
      </c>
      <c r="W480" s="455" t="str">
        <f t="shared" si="219"/>
        <v/>
      </c>
      <c r="X480" s="455" t="str">
        <f t="shared" si="219"/>
        <v/>
      </c>
      <c r="Y480" s="455" t="str">
        <f t="shared" si="219"/>
        <v/>
      </c>
      <c r="Z480" s="455" t="str">
        <f t="shared" si="219"/>
        <v/>
      </c>
      <c r="AA480" s="455" t="str">
        <f t="shared" si="219"/>
        <v/>
      </c>
      <c r="AB480" s="455" t="str">
        <f t="shared" si="219"/>
        <v/>
      </c>
      <c r="AC480" s="455" t="str">
        <f t="shared" si="219"/>
        <v/>
      </c>
      <c r="AD480" s="455" t="str">
        <f t="shared" si="219"/>
        <v/>
      </c>
      <c r="AE480" s="455" t="str">
        <f t="shared" si="219"/>
        <v/>
      </c>
      <c r="AF480" s="455" t="str">
        <f t="shared" si="219"/>
        <v/>
      </c>
      <c r="AG480" s="455" t="str">
        <f t="shared" si="219"/>
        <v/>
      </c>
      <c r="AH480" s="455" t="str">
        <f t="shared" si="219"/>
        <v/>
      </c>
      <c r="AI480" s="455" t="str">
        <f t="shared" si="219"/>
        <v/>
      </c>
      <c r="AJ480" s="455" t="str">
        <f t="shared" si="219"/>
        <v/>
      </c>
      <c r="AK480" s="455" t="str">
        <f t="shared" si="219"/>
        <v/>
      </c>
      <c r="AL480" s="455" t="str">
        <f t="shared" si="219"/>
        <v/>
      </c>
      <c r="AM480" s="455" t="str">
        <f t="shared" si="219"/>
        <v/>
      </c>
      <c r="AN480" s="455" t="str">
        <f t="shared" si="219"/>
        <v/>
      </c>
      <c r="AO480" s="455" t="str">
        <f t="shared" si="219"/>
        <v/>
      </c>
      <c r="AP480" s="455" t="str">
        <f t="shared" si="219"/>
        <v/>
      </c>
      <c r="AQ480" s="455" t="str">
        <f t="shared" si="219"/>
        <v/>
      </c>
      <c r="AR480" s="455" t="str">
        <f t="shared" si="219"/>
        <v/>
      </c>
      <c r="AS480" s="455" t="str">
        <f t="shared" ref="AS480:AU480" si="220">AS278&amp;AS379&amp;G175</f>
        <v/>
      </c>
      <c r="AT480" s="455" t="str">
        <f t="shared" si="220"/>
        <v/>
      </c>
      <c r="AU480" s="444" t="str">
        <f t="shared" si="220"/>
        <v xml:space="preserve">    </v>
      </c>
      <c r="BE480" s="435"/>
      <c r="BK480" s="50"/>
      <c r="BM480" s="118"/>
      <c r="EE480" s="435"/>
    </row>
    <row r="481" spans="1:135" hidden="1">
      <c r="A481" s="455" t="str">
        <f t="shared" ref="A481:AR481" si="221">A279&amp;A380</f>
        <v/>
      </c>
      <c r="B481" s="455" t="str">
        <f t="shared" si="221"/>
        <v/>
      </c>
      <c r="C481" s="444" t="str">
        <f t="shared" si="221"/>
        <v/>
      </c>
      <c r="D481" s="455" t="str">
        <f t="shared" si="221"/>
        <v/>
      </c>
      <c r="E481" s="455" t="str">
        <f t="shared" si="221"/>
        <v/>
      </c>
      <c r="F481" s="455" t="str">
        <f t="shared" si="221"/>
        <v/>
      </c>
      <c r="G481" s="455" t="str">
        <f t="shared" si="221"/>
        <v/>
      </c>
      <c r="H481" s="455" t="str">
        <f t="shared" si="221"/>
        <v/>
      </c>
      <c r="I481" s="455" t="str">
        <f t="shared" si="221"/>
        <v/>
      </c>
      <c r="J481" s="455" t="str">
        <f t="shared" si="221"/>
        <v/>
      </c>
      <c r="K481" s="455" t="str">
        <f t="shared" si="221"/>
        <v/>
      </c>
      <c r="L481" s="455" t="str">
        <f t="shared" si="221"/>
        <v/>
      </c>
      <c r="M481" s="455" t="str">
        <f t="shared" si="221"/>
        <v/>
      </c>
      <c r="N481" s="455" t="str">
        <f t="shared" si="221"/>
        <v/>
      </c>
      <c r="O481" s="455" t="str">
        <f t="shared" si="221"/>
        <v/>
      </c>
      <c r="P481" s="455" t="str">
        <f t="shared" si="221"/>
        <v/>
      </c>
      <c r="Q481" s="455" t="str">
        <f t="shared" si="221"/>
        <v/>
      </c>
      <c r="R481" s="455" t="str">
        <f t="shared" si="221"/>
        <v/>
      </c>
      <c r="S481" s="455" t="str">
        <f t="shared" si="221"/>
        <v/>
      </c>
      <c r="T481" s="455" t="str">
        <f t="shared" si="221"/>
        <v/>
      </c>
      <c r="U481" s="455" t="str">
        <f t="shared" si="221"/>
        <v/>
      </c>
      <c r="V481" s="455" t="str">
        <f t="shared" si="221"/>
        <v/>
      </c>
      <c r="W481" s="455" t="str">
        <f t="shared" si="221"/>
        <v/>
      </c>
      <c r="X481" s="455" t="str">
        <f t="shared" si="221"/>
        <v/>
      </c>
      <c r="Y481" s="455" t="str">
        <f t="shared" si="221"/>
        <v/>
      </c>
      <c r="Z481" s="455" t="str">
        <f t="shared" si="221"/>
        <v/>
      </c>
      <c r="AA481" s="455" t="str">
        <f t="shared" si="221"/>
        <v/>
      </c>
      <c r="AB481" s="455" t="str">
        <f t="shared" si="221"/>
        <v/>
      </c>
      <c r="AC481" s="455" t="str">
        <f t="shared" si="221"/>
        <v/>
      </c>
      <c r="AD481" s="455" t="str">
        <f t="shared" si="221"/>
        <v/>
      </c>
      <c r="AE481" s="455" t="str">
        <f t="shared" si="221"/>
        <v/>
      </c>
      <c r="AF481" s="455" t="str">
        <f t="shared" si="221"/>
        <v/>
      </c>
      <c r="AG481" s="455" t="str">
        <f t="shared" si="221"/>
        <v/>
      </c>
      <c r="AH481" s="455" t="str">
        <f t="shared" si="221"/>
        <v/>
      </c>
      <c r="AI481" s="455" t="str">
        <f t="shared" si="221"/>
        <v/>
      </c>
      <c r="AJ481" s="455" t="str">
        <f t="shared" si="221"/>
        <v/>
      </c>
      <c r="AK481" s="455" t="str">
        <f t="shared" si="221"/>
        <v/>
      </c>
      <c r="AL481" s="455" t="str">
        <f t="shared" si="221"/>
        <v/>
      </c>
      <c r="AM481" s="455" t="str">
        <f t="shared" si="221"/>
        <v/>
      </c>
      <c r="AN481" s="455" t="str">
        <f t="shared" si="221"/>
        <v/>
      </c>
      <c r="AO481" s="455" t="str">
        <f t="shared" si="221"/>
        <v/>
      </c>
      <c r="AP481" s="455" t="str">
        <f t="shared" si="221"/>
        <v/>
      </c>
      <c r="AQ481" s="455" t="str">
        <f t="shared" si="221"/>
        <v/>
      </c>
      <c r="AR481" s="455" t="str">
        <f t="shared" si="221"/>
        <v/>
      </c>
      <c r="AS481" s="455" t="str">
        <f t="shared" ref="AS481:AU481" si="222">AS279&amp;AS380&amp;G176</f>
        <v/>
      </c>
      <c r="AT481" s="455" t="str">
        <f t="shared" si="222"/>
        <v/>
      </c>
      <c r="AU481" s="444" t="str">
        <f t="shared" si="222"/>
        <v xml:space="preserve">    </v>
      </c>
      <c r="BE481" s="435"/>
      <c r="BK481" s="50"/>
      <c r="BM481" s="118"/>
      <c r="EE481" s="435"/>
    </row>
    <row r="482" spans="1:135" hidden="1">
      <c r="A482" s="455" t="str">
        <f t="shared" ref="A482:AR482" si="223">A280&amp;A381</f>
        <v/>
      </c>
      <c r="B482" s="455" t="str">
        <f t="shared" si="223"/>
        <v/>
      </c>
      <c r="C482" s="444" t="str">
        <f t="shared" si="223"/>
        <v/>
      </c>
      <c r="D482" s="455" t="str">
        <f t="shared" si="223"/>
        <v/>
      </c>
      <c r="E482" s="455" t="str">
        <f t="shared" si="223"/>
        <v/>
      </c>
      <c r="F482" s="455" t="str">
        <f t="shared" si="223"/>
        <v/>
      </c>
      <c r="G482" s="455" t="str">
        <f t="shared" si="223"/>
        <v/>
      </c>
      <c r="H482" s="455" t="str">
        <f t="shared" si="223"/>
        <v/>
      </c>
      <c r="I482" s="455" t="str">
        <f t="shared" si="223"/>
        <v/>
      </c>
      <c r="J482" s="455" t="str">
        <f t="shared" si="223"/>
        <v/>
      </c>
      <c r="K482" s="455" t="str">
        <f t="shared" si="223"/>
        <v/>
      </c>
      <c r="L482" s="455" t="str">
        <f t="shared" si="223"/>
        <v/>
      </c>
      <c r="M482" s="455" t="str">
        <f t="shared" si="223"/>
        <v/>
      </c>
      <c r="N482" s="455" t="str">
        <f t="shared" si="223"/>
        <v/>
      </c>
      <c r="O482" s="455" t="str">
        <f t="shared" si="223"/>
        <v/>
      </c>
      <c r="P482" s="455" t="str">
        <f t="shared" si="223"/>
        <v/>
      </c>
      <c r="Q482" s="455" t="str">
        <f t="shared" si="223"/>
        <v/>
      </c>
      <c r="R482" s="455" t="str">
        <f t="shared" si="223"/>
        <v/>
      </c>
      <c r="S482" s="455" t="str">
        <f t="shared" si="223"/>
        <v/>
      </c>
      <c r="T482" s="455" t="str">
        <f t="shared" si="223"/>
        <v/>
      </c>
      <c r="U482" s="455" t="str">
        <f t="shared" si="223"/>
        <v/>
      </c>
      <c r="V482" s="455" t="str">
        <f t="shared" si="223"/>
        <v/>
      </c>
      <c r="W482" s="455" t="str">
        <f t="shared" si="223"/>
        <v/>
      </c>
      <c r="X482" s="455" t="str">
        <f t="shared" si="223"/>
        <v/>
      </c>
      <c r="Y482" s="455" t="str">
        <f t="shared" si="223"/>
        <v/>
      </c>
      <c r="Z482" s="455" t="str">
        <f t="shared" si="223"/>
        <v/>
      </c>
      <c r="AA482" s="455" t="str">
        <f t="shared" si="223"/>
        <v/>
      </c>
      <c r="AB482" s="455" t="str">
        <f t="shared" si="223"/>
        <v/>
      </c>
      <c r="AC482" s="455" t="str">
        <f t="shared" si="223"/>
        <v/>
      </c>
      <c r="AD482" s="455" t="str">
        <f t="shared" si="223"/>
        <v/>
      </c>
      <c r="AE482" s="455" t="str">
        <f t="shared" si="223"/>
        <v/>
      </c>
      <c r="AF482" s="455" t="str">
        <f t="shared" si="223"/>
        <v/>
      </c>
      <c r="AG482" s="455" t="str">
        <f t="shared" si="223"/>
        <v/>
      </c>
      <c r="AH482" s="455" t="str">
        <f t="shared" si="223"/>
        <v/>
      </c>
      <c r="AI482" s="455" t="str">
        <f t="shared" si="223"/>
        <v/>
      </c>
      <c r="AJ482" s="455" t="str">
        <f t="shared" si="223"/>
        <v/>
      </c>
      <c r="AK482" s="455" t="str">
        <f t="shared" si="223"/>
        <v/>
      </c>
      <c r="AL482" s="455" t="str">
        <f t="shared" si="223"/>
        <v/>
      </c>
      <c r="AM482" s="455" t="str">
        <f t="shared" si="223"/>
        <v/>
      </c>
      <c r="AN482" s="455" t="str">
        <f t="shared" si="223"/>
        <v/>
      </c>
      <c r="AO482" s="455" t="str">
        <f t="shared" si="223"/>
        <v/>
      </c>
      <c r="AP482" s="455" t="str">
        <f t="shared" si="223"/>
        <v/>
      </c>
      <c r="AQ482" s="455" t="str">
        <f t="shared" si="223"/>
        <v/>
      </c>
      <c r="AR482" s="455" t="str">
        <f t="shared" si="223"/>
        <v/>
      </c>
      <c r="AS482" s="455" t="str">
        <f t="shared" ref="AS482:AU482" si="224">AS280&amp;AS381&amp;G177</f>
        <v/>
      </c>
      <c r="AT482" s="455" t="str">
        <f t="shared" si="224"/>
        <v/>
      </c>
      <c r="AU482" s="444" t="str">
        <f t="shared" si="224"/>
        <v xml:space="preserve">    </v>
      </c>
      <c r="BE482" s="435"/>
      <c r="BK482" s="50"/>
      <c r="BM482" s="118"/>
      <c r="EE482" s="435"/>
    </row>
    <row r="483" spans="1:135" hidden="1">
      <c r="A483" s="455" t="str">
        <f t="shared" ref="A483:AR483" si="225">A281&amp;A382</f>
        <v/>
      </c>
      <c r="B483" s="455" t="str">
        <f t="shared" si="225"/>
        <v/>
      </c>
      <c r="C483" s="444" t="str">
        <f t="shared" si="225"/>
        <v/>
      </c>
      <c r="D483" s="455" t="str">
        <f t="shared" si="225"/>
        <v/>
      </c>
      <c r="E483" s="455" t="str">
        <f t="shared" si="225"/>
        <v/>
      </c>
      <c r="F483" s="455" t="str">
        <f t="shared" si="225"/>
        <v/>
      </c>
      <c r="G483" s="455" t="str">
        <f t="shared" si="225"/>
        <v/>
      </c>
      <c r="H483" s="455" t="str">
        <f t="shared" si="225"/>
        <v/>
      </c>
      <c r="I483" s="455" t="str">
        <f t="shared" si="225"/>
        <v/>
      </c>
      <c r="J483" s="455" t="str">
        <f t="shared" si="225"/>
        <v/>
      </c>
      <c r="K483" s="455" t="str">
        <f t="shared" si="225"/>
        <v/>
      </c>
      <c r="L483" s="455" t="str">
        <f t="shared" si="225"/>
        <v/>
      </c>
      <c r="M483" s="455" t="str">
        <f t="shared" si="225"/>
        <v/>
      </c>
      <c r="N483" s="455" t="str">
        <f t="shared" si="225"/>
        <v/>
      </c>
      <c r="O483" s="455" t="str">
        <f t="shared" si="225"/>
        <v/>
      </c>
      <c r="P483" s="455" t="str">
        <f t="shared" si="225"/>
        <v/>
      </c>
      <c r="Q483" s="455" t="str">
        <f t="shared" si="225"/>
        <v/>
      </c>
      <c r="R483" s="455" t="str">
        <f t="shared" si="225"/>
        <v/>
      </c>
      <c r="S483" s="455" t="str">
        <f t="shared" si="225"/>
        <v/>
      </c>
      <c r="T483" s="455" t="str">
        <f t="shared" si="225"/>
        <v/>
      </c>
      <c r="U483" s="455" t="str">
        <f t="shared" si="225"/>
        <v/>
      </c>
      <c r="V483" s="455" t="str">
        <f t="shared" si="225"/>
        <v/>
      </c>
      <c r="W483" s="455" t="str">
        <f t="shared" si="225"/>
        <v/>
      </c>
      <c r="X483" s="455" t="str">
        <f t="shared" si="225"/>
        <v/>
      </c>
      <c r="Y483" s="455" t="str">
        <f t="shared" si="225"/>
        <v/>
      </c>
      <c r="Z483" s="455" t="str">
        <f t="shared" si="225"/>
        <v/>
      </c>
      <c r="AA483" s="455" t="str">
        <f t="shared" si="225"/>
        <v/>
      </c>
      <c r="AB483" s="455" t="str">
        <f t="shared" si="225"/>
        <v/>
      </c>
      <c r="AC483" s="455" t="str">
        <f t="shared" si="225"/>
        <v/>
      </c>
      <c r="AD483" s="455" t="str">
        <f t="shared" si="225"/>
        <v/>
      </c>
      <c r="AE483" s="455" t="str">
        <f t="shared" si="225"/>
        <v/>
      </c>
      <c r="AF483" s="455" t="str">
        <f t="shared" si="225"/>
        <v/>
      </c>
      <c r="AG483" s="455" t="str">
        <f t="shared" si="225"/>
        <v/>
      </c>
      <c r="AH483" s="455" t="str">
        <f t="shared" si="225"/>
        <v/>
      </c>
      <c r="AI483" s="455" t="str">
        <f t="shared" si="225"/>
        <v/>
      </c>
      <c r="AJ483" s="455" t="str">
        <f t="shared" si="225"/>
        <v/>
      </c>
      <c r="AK483" s="455" t="str">
        <f t="shared" si="225"/>
        <v/>
      </c>
      <c r="AL483" s="455" t="str">
        <f t="shared" si="225"/>
        <v/>
      </c>
      <c r="AM483" s="455" t="str">
        <f t="shared" si="225"/>
        <v/>
      </c>
      <c r="AN483" s="455" t="str">
        <f t="shared" si="225"/>
        <v/>
      </c>
      <c r="AO483" s="455" t="str">
        <f t="shared" si="225"/>
        <v/>
      </c>
      <c r="AP483" s="455" t="str">
        <f t="shared" si="225"/>
        <v/>
      </c>
      <c r="AQ483" s="455" t="str">
        <f t="shared" si="225"/>
        <v/>
      </c>
      <c r="AR483" s="455" t="str">
        <f t="shared" si="225"/>
        <v/>
      </c>
      <c r="AS483" s="455" t="str">
        <f t="shared" ref="AS483:AU483" si="226">AS281&amp;AS382&amp;G178</f>
        <v/>
      </c>
      <c r="AT483" s="455" t="str">
        <f t="shared" si="226"/>
        <v/>
      </c>
      <c r="AU483" s="444" t="str">
        <f t="shared" si="226"/>
        <v xml:space="preserve">    </v>
      </c>
      <c r="BE483" s="435"/>
      <c r="BK483" s="50"/>
      <c r="BM483" s="118"/>
      <c r="EE483" s="435"/>
    </row>
    <row r="484" spans="1:135" hidden="1">
      <c r="A484" s="455" t="str">
        <f t="shared" ref="A484:AR484" si="227">A282&amp;A383</f>
        <v/>
      </c>
      <c r="B484" s="455" t="str">
        <f t="shared" si="227"/>
        <v/>
      </c>
      <c r="C484" s="444" t="str">
        <f t="shared" si="227"/>
        <v/>
      </c>
      <c r="D484" s="455" t="str">
        <f t="shared" si="227"/>
        <v/>
      </c>
      <c r="E484" s="455" t="str">
        <f t="shared" si="227"/>
        <v/>
      </c>
      <c r="F484" s="455" t="str">
        <f t="shared" si="227"/>
        <v/>
      </c>
      <c r="G484" s="455" t="str">
        <f t="shared" si="227"/>
        <v/>
      </c>
      <c r="H484" s="455" t="str">
        <f t="shared" si="227"/>
        <v/>
      </c>
      <c r="I484" s="455" t="str">
        <f t="shared" si="227"/>
        <v/>
      </c>
      <c r="J484" s="455" t="str">
        <f t="shared" si="227"/>
        <v/>
      </c>
      <c r="K484" s="455" t="str">
        <f t="shared" si="227"/>
        <v/>
      </c>
      <c r="L484" s="455" t="str">
        <f t="shared" si="227"/>
        <v/>
      </c>
      <c r="M484" s="455" t="str">
        <f t="shared" si="227"/>
        <v/>
      </c>
      <c r="N484" s="455" t="str">
        <f t="shared" si="227"/>
        <v/>
      </c>
      <c r="O484" s="455" t="str">
        <f t="shared" si="227"/>
        <v/>
      </c>
      <c r="P484" s="455" t="str">
        <f t="shared" si="227"/>
        <v/>
      </c>
      <c r="Q484" s="455" t="str">
        <f t="shared" si="227"/>
        <v/>
      </c>
      <c r="R484" s="455" t="str">
        <f t="shared" si="227"/>
        <v/>
      </c>
      <c r="S484" s="455" t="str">
        <f t="shared" si="227"/>
        <v/>
      </c>
      <c r="T484" s="455" t="str">
        <f t="shared" si="227"/>
        <v/>
      </c>
      <c r="U484" s="455" t="str">
        <f t="shared" si="227"/>
        <v/>
      </c>
      <c r="V484" s="455" t="str">
        <f t="shared" si="227"/>
        <v/>
      </c>
      <c r="W484" s="455" t="str">
        <f t="shared" si="227"/>
        <v/>
      </c>
      <c r="X484" s="455" t="str">
        <f t="shared" si="227"/>
        <v/>
      </c>
      <c r="Y484" s="455" t="str">
        <f t="shared" si="227"/>
        <v/>
      </c>
      <c r="Z484" s="455" t="str">
        <f t="shared" si="227"/>
        <v/>
      </c>
      <c r="AA484" s="455" t="str">
        <f t="shared" si="227"/>
        <v/>
      </c>
      <c r="AB484" s="455" t="str">
        <f t="shared" si="227"/>
        <v/>
      </c>
      <c r="AC484" s="455" t="str">
        <f t="shared" si="227"/>
        <v/>
      </c>
      <c r="AD484" s="455" t="str">
        <f t="shared" si="227"/>
        <v/>
      </c>
      <c r="AE484" s="455" t="str">
        <f t="shared" si="227"/>
        <v/>
      </c>
      <c r="AF484" s="455" t="str">
        <f t="shared" si="227"/>
        <v/>
      </c>
      <c r="AG484" s="455" t="str">
        <f t="shared" si="227"/>
        <v/>
      </c>
      <c r="AH484" s="455" t="str">
        <f t="shared" si="227"/>
        <v/>
      </c>
      <c r="AI484" s="455" t="str">
        <f t="shared" si="227"/>
        <v/>
      </c>
      <c r="AJ484" s="455" t="str">
        <f t="shared" si="227"/>
        <v/>
      </c>
      <c r="AK484" s="455" t="str">
        <f t="shared" si="227"/>
        <v/>
      </c>
      <c r="AL484" s="455" t="str">
        <f t="shared" si="227"/>
        <v/>
      </c>
      <c r="AM484" s="455" t="str">
        <f t="shared" si="227"/>
        <v/>
      </c>
      <c r="AN484" s="455" t="str">
        <f t="shared" si="227"/>
        <v/>
      </c>
      <c r="AO484" s="455" t="str">
        <f t="shared" si="227"/>
        <v/>
      </c>
      <c r="AP484" s="455" t="str">
        <f t="shared" si="227"/>
        <v/>
      </c>
      <c r="AQ484" s="455" t="str">
        <f t="shared" si="227"/>
        <v/>
      </c>
      <c r="AR484" s="455" t="str">
        <f t="shared" si="227"/>
        <v/>
      </c>
      <c r="AS484" s="455" t="str">
        <f t="shared" ref="AS484:AU484" si="228">AS282&amp;AS383&amp;G179</f>
        <v/>
      </c>
      <c r="AT484" s="455" t="str">
        <f t="shared" si="228"/>
        <v/>
      </c>
      <c r="AU484" s="444" t="str">
        <f t="shared" si="228"/>
        <v xml:space="preserve">    </v>
      </c>
      <c r="BE484" s="435"/>
      <c r="BK484" s="50"/>
      <c r="BM484" s="118"/>
      <c r="EE484" s="435"/>
    </row>
    <row r="485" spans="1:135" hidden="1">
      <c r="A485" s="455" t="str">
        <f t="shared" ref="A485:AR485" si="229">A283&amp;A384</f>
        <v/>
      </c>
      <c r="B485" s="455" t="str">
        <f t="shared" si="229"/>
        <v/>
      </c>
      <c r="C485" s="444" t="str">
        <f t="shared" si="229"/>
        <v/>
      </c>
      <c r="D485" s="455" t="str">
        <f t="shared" si="229"/>
        <v/>
      </c>
      <c r="E485" s="455" t="str">
        <f t="shared" si="229"/>
        <v/>
      </c>
      <c r="F485" s="455" t="str">
        <f t="shared" si="229"/>
        <v/>
      </c>
      <c r="G485" s="455" t="str">
        <f t="shared" si="229"/>
        <v/>
      </c>
      <c r="H485" s="455" t="str">
        <f t="shared" si="229"/>
        <v/>
      </c>
      <c r="I485" s="455" t="str">
        <f t="shared" si="229"/>
        <v/>
      </c>
      <c r="J485" s="455" t="str">
        <f t="shared" si="229"/>
        <v/>
      </c>
      <c r="K485" s="455" t="str">
        <f t="shared" si="229"/>
        <v/>
      </c>
      <c r="L485" s="455" t="str">
        <f t="shared" si="229"/>
        <v/>
      </c>
      <c r="M485" s="455" t="str">
        <f t="shared" si="229"/>
        <v/>
      </c>
      <c r="N485" s="455" t="str">
        <f t="shared" si="229"/>
        <v/>
      </c>
      <c r="O485" s="455" t="str">
        <f t="shared" si="229"/>
        <v/>
      </c>
      <c r="P485" s="455" t="str">
        <f t="shared" si="229"/>
        <v/>
      </c>
      <c r="Q485" s="455" t="str">
        <f t="shared" si="229"/>
        <v/>
      </c>
      <c r="R485" s="455" t="str">
        <f t="shared" si="229"/>
        <v/>
      </c>
      <c r="S485" s="455" t="str">
        <f t="shared" si="229"/>
        <v/>
      </c>
      <c r="T485" s="455" t="str">
        <f t="shared" si="229"/>
        <v/>
      </c>
      <c r="U485" s="455" t="str">
        <f t="shared" si="229"/>
        <v/>
      </c>
      <c r="V485" s="455" t="str">
        <f t="shared" si="229"/>
        <v/>
      </c>
      <c r="W485" s="455" t="str">
        <f t="shared" si="229"/>
        <v/>
      </c>
      <c r="X485" s="455" t="str">
        <f t="shared" si="229"/>
        <v/>
      </c>
      <c r="Y485" s="455" t="str">
        <f t="shared" si="229"/>
        <v/>
      </c>
      <c r="Z485" s="455" t="str">
        <f t="shared" si="229"/>
        <v/>
      </c>
      <c r="AA485" s="455" t="str">
        <f t="shared" si="229"/>
        <v/>
      </c>
      <c r="AB485" s="455" t="str">
        <f t="shared" si="229"/>
        <v/>
      </c>
      <c r="AC485" s="455" t="str">
        <f t="shared" si="229"/>
        <v/>
      </c>
      <c r="AD485" s="455" t="str">
        <f t="shared" si="229"/>
        <v/>
      </c>
      <c r="AE485" s="455" t="str">
        <f t="shared" si="229"/>
        <v/>
      </c>
      <c r="AF485" s="455" t="str">
        <f t="shared" si="229"/>
        <v/>
      </c>
      <c r="AG485" s="455" t="str">
        <f t="shared" si="229"/>
        <v/>
      </c>
      <c r="AH485" s="455" t="str">
        <f t="shared" si="229"/>
        <v/>
      </c>
      <c r="AI485" s="455" t="str">
        <f t="shared" si="229"/>
        <v/>
      </c>
      <c r="AJ485" s="455" t="str">
        <f t="shared" si="229"/>
        <v/>
      </c>
      <c r="AK485" s="455" t="str">
        <f t="shared" si="229"/>
        <v/>
      </c>
      <c r="AL485" s="455" t="str">
        <f t="shared" si="229"/>
        <v/>
      </c>
      <c r="AM485" s="455" t="str">
        <f t="shared" si="229"/>
        <v/>
      </c>
      <c r="AN485" s="455" t="str">
        <f t="shared" si="229"/>
        <v/>
      </c>
      <c r="AO485" s="455" t="str">
        <f t="shared" si="229"/>
        <v/>
      </c>
      <c r="AP485" s="455" t="str">
        <f t="shared" si="229"/>
        <v/>
      </c>
      <c r="AQ485" s="455" t="str">
        <f t="shared" si="229"/>
        <v/>
      </c>
      <c r="AR485" s="455" t="str">
        <f t="shared" si="229"/>
        <v/>
      </c>
      <c r="AS485" s="455" t="str">
        <f t="shared" ref="AS485:AU485" si="230">AS283&amp;AS384&amp;G180</f>
        <v/>
      </c>
      <c r="AT485" s="455" t="str">
        <f t="shared" si="230"/>
        <v/>
      </c>
      <c r="AU485" s="444" t="str">
        <f t="shared" si="230"/>
        <v xml:space="preserve">    </v>
      </c>
      <c r="BE485" s="435"/>
      <c r="BK485" s="50"/>
      <c r="BM485" s="118"/>
      <c r="EE485" s="435"/>
    </row>
    <row r="486" spans="1:135" hidden="1">
      <c r="A486" s="455" t="str">
        <f t="shared" ref="A486:AR486" si="231">A284&amp;A385</f>
        <v/>
      </c>
      <c r="B486" s="455" t="str">
        <f t="shared" si="231"/>
        <v/>
      </c>
      <c r="C486" s="444" t="str">
        <f t="shared" si="231"/>
        <v/>
      </c>
      <c r="D486" s="455" t="str">
        <f t="shared" si="231"/>
        <v/>
      </c>
      <c r="E486" s="455" t="str">
        <f t="shared" si="231"/>
        <v/>
      </c>
      <c r="F486" s="455" t="str">
        <f t="shared" si="231"/>
        <v/>
      </c>
      <c r="G486" s="455" t="str">
        <f t="shared" si="231"/>
        <v/>
      </c>
      <c r="H486" s="455" t="str">
        <f t="shared" si="231"/>
        <v/>
      </c>
      <c r="I486" s="455" t="str">
        <f t="shared" si="231"/>
        <v/>
      </c>
      <c r="J486" s="455" t="str">
        <f t="shared" si="231"/>
        <v/>
      </c>
      <c r="K486" s="455" t="str">
        <f t="shared" si="231"/>
        <v/>
      </c>
      <c r="L486" s="455" t="str">
        <f t="shared" si="231"/>
        <v/>
      </c>
      <c r="M486" s="455" t="str">
        <f t="shared" si="231"/>
        <v/>
      </c>
      <c r="N486" s="455" t="str">
        <f t="shared" si="231"/>
        <v/>
      </c>
      <c r="O486" s="455" t="str">
        <f t="shared" si="231"/>
        <v/>
      </c>
      <c r="P486" s="455" t="str">
        <f t="shared" si="231"/>
        <v/>
      </c>
      <c r="Q486" s="455" t="str">
        <f t="shared" si="231"/>
        <v/>
      </c>
      <c r="R486" s="455" t="str">
        <f t="shared" si="231"/>
        <v/>
      </c>
      <c r="S486" s="455" t="str">
        <f t="shared" si="231"/>
        <v/>
      </c>
      <c r="T486" s="455" t="str">
        <f t="shared" si="231"/>
        <v/>
      </c>
      <c r="U486" s="455" t="str">
        <f t="shared" si="231"/>
        <v/>
      </c>
      <c r="V486" s="455" t="str">
        <f t="shared" si="231"/>
        <v/>
      </c>
      <c r="W486" s="455" t="str">
        <f t="shared" si="231"/>
        <v/>
      </c>
      <c r="X486" s="455" t="str">
        <f t="shared" si="231"/>
        <v/>
      </c>
      <c r="Y486" s="455" t="str">
        <f t="shared" si="231"/>
        <v/>
      </c>
      <c r="Z486" s="455" t="str">
        <f t="shared" si="231"/>
        <v/>
      </c>
      <c r="AA486" s="455" t="str">
        <f t="shared" si="231"/>
        <v/>
      </c>
      <c r="AB486" s="455" t="str">
        <f t="shared" si="231"/>
        <v/>
      </c>
      <c r="AC486" s="455" t="str">
        <f t="shared" si="231"/>
        <v/>
      </c>
      <c r="AD486" s="455" t="str">
        <f t="shared" si="231"/>
        <v/>
      </c>
      <c r="AE486" s="455" t="str">
        <f t="shared" si="231"/>
        <v/>
      </c>
      <c r="AF486" s="455" t="str">
        <f t="shared" si="231"/>
        <v/>
      </c>
      <c r="AG486" s="455" t="str">
        <f t="shared" si="231"/>
        <v/>
      </c>
      <c r="AH486" s="455" t="str">
        <f t="shared" si="231"/>
        <v/>
      </c>
      <c r="AI486" s="455" t="str">
        <f t="shared" si="231"/>
        <v/>
      </c>
      <c r="AJ486" s="455" t="str">
        <f t="shared" si="231"/>
        <v/>
      </c>
      <c r="AK486" s="455" t="str">
        <f t="shared" si="231"/>
        <v/>
      </c>
      <c r="AL486" s="455" t="str">
        <f t="shared" si="231"/>
        <v/>
      </c>
      <c r="AM486" s="455" t="str">
        <f t="shared" si="231"/>
        <v/>
      </c>
      <c r="AN486" s="455" t="str">
        <f t="shared" si="231"/>
        <v/>
      </c>
      <c r="AO486" s="455" t="str">
        <f t="shared" si="231"/>
        <v/>
      </c>
      <c r="AP486" s="455" t="str">
        <f t="shared" si="231"/>
        <v/>
      </c>
      <c r="AQ486" s="455" t="str">
        <f t="shared" si="231"/>
        <v/>
      </c>
      <c r="AR486" s="455" t="str">
        <f t="shared" si="231"/>
        <v/>
      </c>
      <c r="AS486" s="455" t="str">
        <f t="shared" ref="AS486:AU486" si="232">AS284&amp;AS385&amp;G181</f>
        <v/>
      </c>
      <c r="AT486" s="455" t="str">
        <f t="shared" si="232"/>
        <v/>
      </c>
      <c r="AU486" s="444" t="str">
        <f t="shared" si="232"/>
        <v xml:space="preserve">    </v>
      </c>
      <c r="BE486" s="435"/>
      <c r="BK486" s="50"/>
      <c r="BM486" s="118"/>
      <c r="EE486" s="435"/>
    </row>
    <row r="487" spans="1:135" hidden="1">
      <c r="A487" s="455" t="str">
        <f t="shared" ref="A487:AR487" si="233">A285&amp;A386</f>
        <v/>
      </c>
      <c r="B487" s="455" t="str">
        <f t="shared" si="233"/>
        <v/>
      </c>
      <c r="C487" s="444" t="str">
        <f t="shared" si="233"/>
        <v/>
      </c>
      <c r="D487" s="455" t="str">
        <f t="shared" si="233"/>
        <v/>
      </c>
      <c r="E487" s="455" t="str">
        <f t="shared" si="233"/>
        <v/>
      </c>
      <c r="F487" s="455" t="str">
        <f t="shared" si="233"/>
        <v/>
      </c>
      <c r="G487" s="455" t="str">
        <f t="shared" si="233"/>
        <v/>
      </c>
      <c r="H487" s="455" t="str">
        <f t="shared" si="233"/>
        <v/>
      </c>
      <c r="I487" s="455" t="str">
        <f t="shared" si="233"/>
        <v/>
      </c>
      <c r="J487" s="455" t="str">
        <f t="shared" si="233"/>
        <v/>
      </c>
      <c r="K487" s="455" t="str">
        <f t="shared" si="233"/>
        <v/>
      </c>
      <c r="L487" s="455" t="str">
        <f t="shared" si="233"/>
        <v/>
      </c>
      <c r="M487" s="455" t="str">
        <f t="shared" si="233"/>
        <v/>
      </c>
      <c r="N487" s="455" t="str">
        <f t="shared" si="233"/>
        <v/>
      </c>
      <c r="O487" s="455" t="str">
        <f t="shared" si="233"/>
        <v/>
      </c>
      <c r="P487" s="455" t="str">
        <f t="shared" si="233"/>
        <v/>
      </c>
      <c r="Q487" s="455" t="str">
        <f t="shared" si="233"/>
        <v/>
      </c>
      <c r="R487" s="455" t="str">
        <f t="shared" si="233"/>
        <v/>
      </c>
      <c r="S487" s="455" t="str">
        <f t="shared" si="233"/>
        <v/>
      </c>
      <c r="T487" s="455" t="str">
        <f t="shared" si="233"/>
        <v/>
      </c>
      <c r="U487" s="455" t="str">
        <f t="shared" si="233"/>
        <v/>
      </c>
      <c r="V487" s="455" t="str">
        <f t="shared" si="233"/>
        <v/>
      </c>
      <c r="W487" s="455" t="str">
        <f t="shared" si="233"/>
        <v/>
      </c>
      <c r="X487" s="455" t="str">
        <f t="shared" si="233"/>
        <v/>
      </c>
      <c r="Y487" s="455" t="str">
        <f t="shared" si="233"/>
        <v/>
      </c>
      <c r="Z487" s="455" t="str">
        <f t="shared" si="233"/>
        <v/>
      </c>
      <c r="AA487" s="455" t="str">
        <f t="shared" si="233"/>
        <v/>
      </c>
      <c r="AB487" s="455" t="str">
        <f t="shared" si="233"/>
        <v/>
      </c>
      <c r="AC487" s="455" t="str">
        <f t="shared" si="233"/>
        <v/>
      </c>
      <c r="AD487" s="455" t="str">
        <f t="shared" si="233"/>
        <v/>
      </c>
      <c r="AE487" s="455" t="str">
        <f t="shared" si="233"/>
        <v/>
      </c>
      <c r="AF487" s="455" t="str">
        <f t="shared" si="233"/>
        <v/>
      </c>
      <c r="AG487" s="455" t="str">
        <f t="shared" si="233"/>
        <v/>
      </c>
      <c r="AH487" s="455" t="str">
        <f t="shared" si="233"/>
        <v/>
      </c>
      <c r="AI487" s="455" t="str">
        <f t="shared" si="233"/>
        <v/>
      </c>
      <c r="AJ487" s="455" t="str">
        <f t="shared" si="233"/>
        <v/>
      </c>
      <c r="AK487" s="455" t="str">
        <f t="shared" si="233"/>
        <v/>
      </c>
      <c r="AL487" s="455" t="str">
        <f t="shared" si="233"/>
        <v/>
      </c>
      <c r="AM487" s="455" t="str">
        <f t="shared" si="233"/>
        <v/>
      </c>
      <c r="AN487" s="455" t="str">
        <f t="shared" si="233"/>
        <v/>
      </c>
      <c r="AO487" s="455" t="str">
        <f t="shared" si="233"/>
        <v/>
      </c>
      <c r="AP487" s="455" t="str">
        <f t="shared" si="233"/>
        <v/>
      </c>
      <c r="AQ487" s="455" t="str">
        <f t="shared" si="233"/>
        <v/>
      </c>
      <c r="AR487" s="455" t="str">
        <f t="shared" si="233"/>
        <v/>
      </c>
      <c r="AS487" s="455" t="str">
        <f t="shared" ref="AS487:AU487" si="234">AS285&amp;AS386&amp;G182</f>
        <v/>
      </c>
      <c r="AT487" s="455" t="str">
        <f t="shared" si="234"/>
        <v/>
      </c>
      <c r="AU487" s="444" t="str">
        <f t="shared" si="234"/>
        <v xml:space="preserve">    </v>
      </c>
      <c r="BE487" s="435"/>
      <c r="BK487" s="50"/>
      <c r="BM487" s="118"/>
      <c r="EE487" s="435"/>
    </row>
    <row r="488" spans="1:135" hidden="1">
      <c r="A488" s="455" t="str">
        <f t="shared" ref="A488:AR488" si="235">A286&amp;A387</f>
        <v/>
      </c>
      <c r="B488" s="455" t="str">
        <f t="shared" si="235"/>
        <v/>
      </c>
      <c r="C488" s="444" t="str">
        <f t="shared" si="235"/>
        <v/>
      </c>
      <c r="D488" s="455" t="str">
        <f t="shared" si="235"/>
        <v/>
      </c>
      <c r="E488" s="455" t="str">
        <f t="shared" si="235"/>
        <v/>
      </c>
      <c r="F488" s="455" t="str">
        <f t="shared" si="235"/>
        <v/>
      </c>
      <c r="G488" s="455" t="str">
        <f t="shared" si="235"/>
        <v/>
      </c>
      <c r="H488" s="455" t="str">
        <f t="shared" si="235"/>
        <v/>
      </c>
      <c r="I488" s="455" t="str">
        <f t="shared" si="235"/>
        <v/>
      </c>
      <c r="J488" s="455" t="str">
        <f t="shared" si="235"/>
        <v/>
      </c>
      <c r="K488" s="455" t="str">
        <f t="shared" si="235"/>
        <v/>
      </c>
      <c r="L488" s="455" t="str">
        <f t="shared" si="235"/>
        <v/>
      </c>
      <c r="M488" s="455" t="str">
        <f t="shared" si="235"/>
        <v/>
      </c>
      <c r="N488" s="455" t="str">
        <f t="shared" si="235"/>
        <v/>
      </c>
      <c r="O488" s="455" t="str">
        <f t="shared" si="235"/>
        <v/>
      </c>
      <c r="P488" s="455" t="str">
        <f t="shared" si="235"/>
        <v/>
      </c>
      <c r="Q488" s="455" t="str">
        <f t="shared" si="235"/>
        <v/>
      </c>
      <c r="R488" s="455" t="str">
        <f t="shared" si="235"/>
        <v/>
      </c>
      <c r="S488" s="455" t="str">
        <f t="shared" si="235"/>
        <v/>
      </c>
      <c r="T488" s="455" t="str">
        <f t="shared" si="235"/>
        <v/>
      </c>
      <c r="U488" s="455" t="str">
        <f t="shared" si="235"/>
        <v/>
      </c>
      <c r="V488" s="455" t="str">
        <f t="shared" si="235"/>
        <v/>
      </c>
      <c r="W488" s="455" t="str">
        <f t="shared" si="235"/>
        <v/>
      </c>
      <c r="X488" s="455" t="str">
        <f t="shared" si="235"/>
        <v/>
      </c>
      <c r="Y488" s="455" t="str">
        <f t="shared" si="235"/>
        <v/>
      </c>
      <c r="Z488" s="455" t="str">
        <f t="shared" si="235"/>
        <v/>
      </c>
      <c r="AA488" s="455" t="str">
        <f t="shared" si="235"/>
        <v/>
      </c>
      <c r="AB488" s="455" t="str">
        <f t="shared" si="235"/>
        <v/>
      </c>
      <c r="AC488" s="455" t="str">
        <f t="shared" si="235"/>
        <v/>
      </c>
      <c r="AD488" s="455" t="str">
        <f t="shared" si="235"/>
        <v/>
      </c>
      <c r="AE488" s="455" t="str">
        <f t="shared" si="235"/>
        <v/>
      </c>
      <c r="AF488" s="455" t="str">
        <f t="shared" si="235"/>
        <v/>
      </c>
      <c r="AG488" s="455" t="str">
        <f t="shared" si="235"/>
        <v/>
      </c>
      <c r="AH488" s="455" t="str">
        <f t="shared" si="235"/>
        <v/>
      </c>
      <c r="AI488" s="455" t="str">
        <f t="shared" si="235"/>
        <v/>
      </c>
      <c r="AJ488" s="455" t="str">
        <f t="shared" si="235"/>
        <v/>
      </c>
      <c r="AK488" s="455" t="str">
        <f t="shared" si="235"/>
        <v/>
      </c>
      <c r="AL488" s="455" t="str">
        <f t="shared" si="235"/>
        <v/>
      </c>
      <c r="AM488" s="455" t="str">
        <f t="shared" si="235"/>
        <v/>
      </c>
      <c r="AN488" s="455" t="str">
        <f t="shared" si="235"/>
        <v/>
      </c>
      <c r="AO488" s="455" t="str">
        <f t="shared" si="235"/>
        <v/>
      </c>
      <c r="AP488" s="455" t="str">
        <f t="shared" si="235"/>
        <v/>
      </c>
      <c r="AQ488" s="455" t="str">
        <f t="shared" si="235"/>
        <v/>
      </c>
      <c r="AR488" s="455" t="str">
        <f t="shared" si="235"/>
        <v/>
      </c>
      <c r="AS488" s="455" t="str">
        <f t="shared" ref="AS488:AU488" si="236">AS286&amp;AS387&amp;G183</f>
        <v/>
      </c>
      <c r="AT488" s="455" t="str">
        <f t="shared" si="236"/>
        <v/>
      </c>
      <c r="AU488" s="444" t="str">
        <f t="shared" si="236"/>
        <v xml:space="preserve">    </v>
      </c>
      <c r="BE488" s="435"/>
      <c r="BK488" s="50"/>
      <c r="BM488" s="118"/>
      <c r="EE488" s="435"/>
    </row>
    <row r="489" spans="1:135" hidden="1">
      <c r="A489" s="455" t="str">
        <f t="shared" ref="A489:AR489" si="237">A287&amp;A388</f>
        <v/>
      </c>
      <c r="B489" s="455" t="str">
        <f t="shared" si="237"/>
        <v/>
      </c>
      <c r="C489" s="444" t="str">
        <f t="shared" si="237"/>
        <v/>
      </c>
      <c r="D489" s="455" t="str">
        <f t="shared" si="237"/>
        <v/>
      </c>
      <c r="E489" s="455" t="str">
        <f t="shared" si="237"/>
        <v/>
      </c>
      <c r="F489" s="455" t="str">
        <f t="shared" si="237"/>
        <v/>
      </c>
      <c r="G489" s="455" t="str">
        <f t="shared" si="237"/>
        <v/>
      </c>
      <c r="H489" s="455" t="str">
        <f t="shared" si="237"/>
        <v/>
      </c>
      <c r="I489" s="455" t="str">
        <f t="shared" si="237"/>
        <v/>
      </c>
      <c r="J489" s="455" t="str">
        <f t="shared" si="237"/>
        <v/>
      </c>
      <c r="K489" s="455" t="str">
        <f t="shared" si="237"/>
        <v/>
      </c>
      <c r="L489" s="455" t="str">
        <f t="shared" si="237"/>
        <v/>
      </c>
      <c r="M489" s="455" t="str">
        <f t="shared" si="237"/>
        <v/>
      </c>
      <c r="N489" s="455" t="str">
        <f t="shared" si="237"/>
        <v/>
      </c>
      <c r="O489" s="455" t="str">
        <f t="shared" si="237"/>
        <v/>
      </c>
      <c r="P489" s="455" t="str">
        <f t="shared" si="237"/>
        <v/>
      </c>
      <c r="Q489" s="455" t="str">
        <f t="shared" si="237"/>
        <v/>
      </c>
      <c r="R489" s="455" t="str">
        <f t="shared" si="237"/>
        <v/>
      </c>
      <c r="S489" s="455" t="str">
        <f t="shared" si="237"/>
        <v/>
      </c>
      <c r="T489" s="455" t="str">
        <f t="shared" si="237"/>
        <v/>
      </c>
      <c r="U489" s="455" t="str">
        <f t="shared" si="237"/>
        <v/>
      </c>
      <c r="V489" s="455" t="str">
        <f t="shared" si="237"/>
        <v/>
      </c>
      <c r="W489" s="455" t="str">
        <f t="shared" si="237"/>
        <v/>
      </c>
      <c r="X489" s="455" t="str">
        <f t="shared" si="237"/>
        <v/>
      </c>
      <c r="Y489" s="455" t="str">
        <f t="shared" si="237"/>
        <v/>
      </c>
      <c r="Z489" s="455" t="str">
        <f t="shared" si="237"/>
        <v/>
      </c>
      <c r="AA489" s="455" t="str">
        <f t="shared" si="237"/>
        <v/>
      </c>
      <c r="AB489" s="455" t="str">
        <f t="shared" si="237"/>
        <v/>
      </c>
      <c r="AC489" s="455" t="str">
        <f t="shared" si="237"/>
        <v/>
      </c>
      <c r="AD489" s="455" t="str">
        <f t="shared" si="237"/>
        <v/>
      </c>
      <c r="AE489" s="455" t="str">
        <f t="shared" si="237"/>
        <v/>
      </c>
      <c r="AF489" s="455" t="str">
        <f t="shared" si="237"/>
        <v/>
      </c>
      <c r="AG489" s="455" t="str">
        <f t="shared" si="237"/>
        <v/>
      </c>
      <c r="AH489" s="455" t="str">
        <f t="shared" si="237"/>
        <v/>
      </c>
      <c r="AI489" s="455" t="str">
        <f t="shared" si="237"/>
        <v/>
      </c>
      <c r="AJ489" s="455" t="str">
        <f t="shared" si="237"/>
        <v/>
      </c>
      <c r="AK489" s="455" t="str">
        <f t="shared" si="237"/>
        <v/>
      </c>
      <c r="AL489" s="455" t="str">
        <f t="shared" si="237"/>
        <v/>
      </c>
      <c r="AM489" s="455" t="str">
        <f t="shared" si="237"/>
        <v/>
      </c>
      <c r="AN489" s="455" t="str">
        <f t="shared" si="237"/>
        <v/>
      </c>
      <c r="AO489" s="455" t="str">
        <f t="shared" si="237"/>
        <v/>
      </c>
      <c r="AP489" s="455" t="str">
        <f t="shared" si="237"/>
        <v/>
      </c>
      <c r="AQ489" s="455" t="str">
        <f t="shared" si="237"/>
        <v/>
      </c>
      <c r="AR489" s="455" t="str">
        <f t="shared" si="237"/>
        <v/>
      </c>
      <c r="AS489" s="455" t="str">
        <f t="shared" ref="AS489:AU489" si="238">AS287&amp;AS388&amp;G184</f>
        <v/>
      </c>
      <c r="AT489" s="455" t="str">
        <f t="shared" si="238"/>
        <v/>
      </c>
      <c r="AU489" s="444" t="str">
        <f t="shared" si="238"/>
        <v xml:space="preserve">    </v>
      </c>
      <c r="BE489" s="435"/>
      <c r="BK489" s="50"/>
      <c r="BM489" s="118"/>
      <c r="EE489" s="435"/>
    </row>
    <row r="490" spans="1:135" hidden="1">
      <c r="A490" s="455" t="str">
        <f t="shared" ref="A490:AR490" si="239">A288&amp;A389</f>
        <v/>
      </c>
      <c r="B490" s="455" t="str">
        <f t="shared" si="239"/>
        <v/>
      </c>
      <c r="C490" s="444" t="str">
        <f t="shared" si="239"/>
        <v/>
      </c>
      <c r="D490" s="455" t="str">
        <f t="shared" si="239"/>
        <v/>
      </c>
      <c r="E490" s="455" t="str">
        <f t="shared" si="239"/>
        <v/>
      </c>
      <c r="F490" s="455" t="str">
        <f t="shared" si="239"/>
        <v/>
      </c>
      <c r="G490" s="455" t="str">
        <f t="shared" si="239"/>
        <v/>
      </c>
      <c r="H490" s="455" t="str">
        <f t="shared" si="239"/>
        <v/>
      </c>
      <c r="I490" s="455" t="str">
        <f t="shared" si="239"/>
        <v/>
      </c>
      <c r="J490" s="455" t="str">
        <f t="shared" si="239"/>
        <v/>
      </c>
      <c r="K490" s="455" t="str">
        <f t="shared" si="239"/>
        <v/>
      </c>
      <c r="L490" s="455" t="str">
        <f t="shared" si="239"/>
        <v/>
      </c>
      <c r="M490" s="455" t="str">
        <f t="shared" si="239"/>
        <v/>
      </c>
      <c r="N490" s="455" t="str">
        <f t="shared" si="239"/>
        <v/>
      </c>
      <c r="O490" s="455" t="str">
        <f t="shared" si="239"/>
        <v/>
      </c>
      <c r="P490" s="455" t="str">
        <f t="shared" si="239"/>
        <v/>
      </c>
      <c r="Q490" s="455" t="str">
        <f t="shared" si="239"/>
        <v/>
      </c>
      <c r="R490" s="455" t="str">
        <f t="shared" si="239"/>
        <v/>
      </c>
      <c r="S490" s="455" t="str">
        <f t="shared" si="239"/>
        <v/>
      </c>
      <c r="T490" s="455" t="str">
        <f t="shared" si="239"/>
        <v/>
      </c>
      <c r="U490" s="455" t="str">
        <f t="shared" si="239"/>
        <v/>
      </c>
      <c r="V490" s="455" t="str">
        <f t="shared" si="239"/>
        <v/>
      </c>
      <c r="W490" s="455" t="str">
        <f t="shared" si="239"/>
        <v/>
      </c>
      <c r="X490" s="455" t="str">
        <f t="shared" si="239"/>
        <v/>
      </c>
      <c r="Y490" s="455" t="str">
        <f t="shared" si="239"/>
        <v/>
      </c>
      <c r="Z490" s="455" t="str">
        <f t="shared" si="239"/>
        <v/>
      </c>
      <c r="AA490" s="455" t="str">
        <f t="shared" si="239"/>
        <v/>
      </c>
      <c r="AB490" s="455" t="str">
        <f t="shared" si="239"/>
        <v/>
      </c>
      <c r="AC490" s="455" t="str">
        <f t="shared" si="239"/>
        <v/>
      </c>
      <c r="AD490" s="455" t="str">
        <f t="shared" si="239"/>
        <v/>
      </c>
      <c r="AE490" s="455" t="str">
        <f t="shared" si="239"/>
        <v/>
      </c>
      <c r="AF490" s="455" t="str">
        <f t="shared" si="239"/>
        <v/>
      </c>
      <c r="AG490" s="455" t="str">
        <f t="shared" si="239"/>
        <v/>
      </c>
      <c r="AH490" s="455" t="str">
        <f t="shared" si="239"/>
        <v/>
      </c>
      <c r="AI490" s="455" t="str">
        <f t="shared" si="239"/>
        <v/>
      </c>
      <c r="AJ490" s="455" t="str">
        <f t="shared" si="239"/>
        <v/>
      </c>
      <c r="AK490" s="455" t="str">
        <f t="shared" si="239"/>
        <v/>
      </c>
      <c r="AL490" s="455" t="str">
        <f t="shared" si="239"/>
        <v/>
      </c>
      <c r="AM490" s="455" t="str">
        <f t="shared" si="239"/>
        <v/>
      </c>
      <c r="AN490" s="455" t="str">
        <f t="shared" si="239"/>
        <v/>
      </c>
      <c r="AO490" s="455" t="str">
        <f t="shared" si="239"/>
        <v/>
      </c>
      <c r="AP490" s="455" t="str">
        <f t="shared" si="239"/>
        <v/>
      </c>
      <c r="AQ490" s="455" t="str">
        <f t="shared" si="239"/>
        <v/>
      </c>
      <c r="AR490" s="455" t="str">
        <f t="shared" si="239"/>
        <v/>
      </c>
      <c r="AS490" s="455" t="str">
        <f t="shared" ref="AS490:AU490" si="240">AS288&amp;AS389&amp;G185</f>
        <v/>
      </c>
      <c r="AT490" s="455" t="str">
        <f t="shared" si="240"/>
        <v/>
      </c>
      <c r="AU490" s="444" t="str">
        <f t="shared" si="240"/>
        <v xml:space="preserve">    </v>
      </c>
      <c r="BE490" s="435"/>
      <c r="BK490" s="50"/>
      <c r="BM490" s="118"/>
      <c r="EE490" s="435"/>
    </row>
    <row r="491" spans="1:135" hidden="1">
      <c r="A491" s="455" t="str">
        <f t="shared" ref="A491:AR491" si="241">A289&amp;A390</f>
        <v/>
      </c>
      <c r="B491" s="455" t="str">
        <f t="shared" si="241"/>
        <v/>
      </c>
      <c r="C491" s="444" t="str">
        <f t="shared" si="241"/>
        <v/>
      </c>
      <c r="D491" s="455" t="str">
        <f t="shared" si="241"/>
        <v/>
      </c>
      <c r="E491" s="455" t="str">
        <f t="shared" si="241"/>
        <v/>
      </c>
      <c r="F491" s="455" t="str">
        <f t="shared" si="241"/>
        <v/>
      </c>
      <c r="G491" s="455" t="str">
        <f t="shared" si="241"/>
        <v/>
      </c>
      <c r="H491" s="455" t="str">
        <f t="shared" si="241"/>
        <v/>
      </c>
      <c r="I491" s="455" t="str">
        <f t="shared" si="241"/>
        <v/>
      </c>
      <c r="J491" s="455" t="str">
        <f t="shared" si="241"/>
        <v/>
      </c>
      <c r="K491" s="455" t="str">
        <f t="shared" si="241"/>
        <v/>
      </c>
      <c r="L491" s="455" t="str">
        <f t="shared" si="241"/>
        <v/>
      </c>
      <c r="M491" s="455" t="str">
        <f t="shared" si="241"/>
        <v/>
      </c>
      <c r="N491" s="455" t="str">
        <f t="shared" si="241"/>
        <v/>
      </c>
      <c r="O491" s="455" t="str">
        <f t="shared" si="241"/>
        <v/>
      </c>
      <c r="P491" s="455" t="str">
        <f t="shared" si="241"/>
        <v/>
      </c>
      <c r="Q491" s="455" t="str">
        <f t="shared" si="241"/>
        <v/>
      </c>
      <c r="R491" s="455" t="str">
        <f t="shared" si="241"/>
        <v/>
      </c>
      <c r="S491" s="455" t="str">
        <f t="shared" si="241"/>
        <v/>
      </c>
      <c r="T491" s="455" t="str">
        <f t="shared" si="241"/>
        <v/>
      </c>
      <c r="U491" s="455" t="str">
        <f t="shared" si="241"/>
        <v/>
      </c>
      <c r="V491" s="455" t="str">
        <f t="shared" si="241"/>
        <v/>
      </c>
      <c r="W491" s="455" t="str">
        <f t="shared" si="241"/>
        <v/>
      </c>
      <c r="X491" s="455" t="str">
        <f t="shared" si="241"/>
        <v/>
      </c>
      <c r="Y491" s="455" t="str">
        <f t="shared" si="241"/>
        <v/>
      </c>
      <c r="Z491" s="455" t="str">
        <f t="shared" si="241"/>
        <v/>
      </c>
      <c r="AA491" s="455" t="str">
        <f t="shared" si="241"/>
        <v/>
      </c>
      <c r="AB491" s="455" t="str">
        <f t="shared" si="241"/>
        <v/>
      </c>
      <c r="AC491" s="455" t="str">
        <f t="shared" si="241"/>
        <v/>
      </c>
      <c r="AD491" s="455" t="str">
        <f t="shared" si="241"/>
        <v/>
      </c>
      <c r="AE491" s="455" t="str">
        <f t="shared" si="241"/>
        <v/>
      </c>
      <c r="AF491" s="455" t="str">
        <f t="shared" si="241"/>
        <v/>
      </c>
      <c r="AG491" s="455" t="str">
        <f t="shared" si="241"/>
        <v/>
      </c>
      <c r="AH491" s="455" t="str">
        <f t="shared" si="241"/>
        <v/>
      </c>
      <c r="AI491" s="455" t="str">
        <f t="shared" si="241"/>
        <v/>
      </c>
      <c r="AJ491" s="455" t="str">
        <f t="shared" si="241"/>
        <v/>
      </c>
      <c r="AK491" s="455" t="str">
        <f t="shared" si="241"/>
        <v/>
      </c>
      <c r="AL491" s="455" t="str">
        <f t="shared" si="241"/>
        <v/>
      </c>
      <c r="AM491" s="455" t="str">
        <f t="shared" si="241"/>
        <v/>
      </c>
      <c r="AN491" s="455" t="str">
        <f t="shared" si="241"/>
        <v/>
      </c>
      <c r="AO491" s="455" t="str">
        <f t="shared" si="241"/>
        <v/>
      </c>
      <c r="AP491" s="455" t="str">
        <f t="shared" si="241"/>
        <v/>
      </c>
      <c r="AQ491" s="455" t="str">
        <f t="shared" si="241"/>
        <v/>
      </c>
      <c r="AR491" s="455" t="str">
        <f t="shared" si="241"/>
        <v/>
      </c>
      <c r="AS491" s="455" t="str">
        <f t="shared" ref="AS491:AU491" si="242">AS289&amp;AS390&amp;G186</f>
        <v/>
      </c>
      <c r="AT491" s="455" t="str">
        <f t="shared" si="242"/>
        <v/>
      </c>
      <c r="AU491" s="444" t="str">
        <f t="shared" si="242"/>
        <v xml:space="preserve">    </v>
      </c>
      <c r="BE491" s="435"/>
      <c r="BK491" s="50"/>
      <c r="BM491" s="118"/>
      <c r="EE491" s="435"/>
    </row>
    <row r="492" spans="1:135" hidden="1">
      <c r="A492" s="455" t="str">
        <f t="shared" ref="A492:AR492" si="243">A290&amp;A391</f>
        <v/>
      </c>
      <c r="B492" s="455" t="str">
        <f t="shared" si="243"/>
        <v/>
      </c>
      <c r="C492" s="444" t="str">
        <f t="shared" si="243"/>
        <v/>
      </c>
      <c r="D492" s="455" t="str">
        <f t="shared" si="243"/>
        <v/>
      </c>
      <c r="E492" s="455" t="str">
        <f t="shared" si="243"/>
        <v/>
      </c>
      <c r="F492" s="455" t="str">
        <f t="shared" si="243"/>
        <v/>
      </c>
      <c r="G492" s="455" t="str">
        <f t="shared" si="243"/>
        <v/>
      </c>
      <c r="H492" s="455" t="str">
        <f t="shared" si="243"/>
        <v/>
      </c>
      <c r="I492" s="455" t="str">
        <f t="shared" si="243"/>
        <v/>
      </c>
      <c r="J492" s="455" t="str">
        <f t="shared" si="243"/>
        <v/>
      </c>
      <c r="K492" s="455" t="str">
        <f t="shared" si="243"/>
        <v/>
      </c>
      <c r="L492" s="455" t="str">
        <f t="shared" si="243"/>
        <v/>
      </c>
      <c r="M492" s="455" t="str">
        <f t="shared" si="243"/>
        <v/>
      </c>
      <c r="N492" s="455" t="str">
        <f t="shared" si="243"/>
        <v/>
      </c>
      <c r="O492" s="455" t="str">
        <f t="shared" si="243"/>
        <v/>
      </c>
      <c r="P492" s="455" t="str">
        <f t="shared" si="243"/>
        <v/>
      </c>
      <c r="Q492" s="455" t="str">
        <f t="shared" si="243"/>
        <v/>
      </c>
      <c r="R492" s="455" t="str">
        <f t="shared" si="243"/>
        <v/>
      </c>
      <c r="S492" s="455" t="str">
        <f t="shared" si="243"/>
        <v/>
      </c>
      <c r="T492" s="455" t="str">
        <f t="shared" si="243"/>
        <v/>
      </c>
      <c r="U492" s="455" t="str">
        <f t="shared" si="243"/>
        <v/>
      </c>
      <c r="V492" s="455" t="str">
        <f t="shared" si="243"/>
        <v/>
      </c>
      <c r="W492" s="455" t="str">
        <f t="shared" si="243"/>
        <v/>
      </c>
      <c r="X492" s="455" t="str">
        <f t="shared" si="243"/>
        <v/>
      </c>
      <c r="Y492" s="455" t="str">
        <f t="shared" si="243"/>
        <v/>
      </c>
      <c r="Z492" s="455" t="str">
        <f t="shared" si="243"/>
        <v/>
      </c>
      <c r="AA492" s="455" t="str">
        <f t="shared" si="243"/>
        <v/>
      </c>
      <c r="AB492" s="455" t="str">
        <f t="shared" si="243"/>
        <v/>
      </c>
      <c r="AC492" s="455" t="str">
        <f t="shared" si="243"/>
        <v/>
      </c>
      <c r="AD492" s="455" t="str">
        <f t="shared" si="243"/>
        <v/>
      </c>
      <c r="AE492" s="455" t="str">
        <f t="shared" si="243"/>
        <v/>
      </c>
      <c r="AF492" s="455" t="str">
        <f t="shared" si="243"/>
        <v/>
      </c>
      <c r="AG492" s="455" t="str">
        <f t="shared" si="243"/>
        <v/>
      </c>
      <c r="AH492" s="455" t="str">
        <f t="shared" si="243"/>
        <v/>
      </c>
      <c r="AI492" s="455" t="str">
        <f t="shared" si="243"/>
        <v/>
      </c>
      <c r="AJ492" s="455" t="str">
        <f t="shared" si="243"/>
        <v/>
      </c>
      <c r="AK492" s="455" t="str">
        <f t="shared" si="243"/>
        <v/>
      </c>
      <c r="AL492" s="455" t="str">
        <f t="shared" si="243"/>
        <v/>
      </c>
      <c r="AM492" s="455" t="str">
        <f t="shared" si="243"/>
        <v/>
      </c>
      <c r="AN492" s="455" t="str">
        <f t="shared" si="243"/>
        <v/>
      </c>
      <c r="AO492" s="455" t="str">
        <f t="shared" si="243"/>
        <v/>
      </c>
      <c r="AP492" s="455" t="str">
        <f t="shared" si="243"/>
        <v/>
      </c>
      <c r="AQ492" s="455" t="str">
        <f t="shared" si="243"/>
        <v/>
      </c>
      <c r="AR492" s="455" t="str">
        <f t="shared" si="243"/>
        <v/>
      </c>
      <c r="AS492" s="455" t="str">
        <f t="shared" ref="AS492:AU492" si="244">AS290&amp;AS391&amp;G187</f>
        <v/>
      </c>
      <c r="AT492" s="455" t="str">
        <f t="shared" si="244"/>
        <v/>
      </c>
      <c r="AU492" s="444" t="str">
        <f t="shared" si="244"/>
        <v xml:space="preserve">    </v>
      </c>
      <c r="BE492" s="435"/>
      <c r="BK492" s="50"/>
      <c r="BM492" s="118"/>
      <c r="EE492" s="435"/>
    </row>
    <row r="493" spans="1:135" hidden="1">
      <c r="A493" s="455" t="str">
        <f t="shared" ref="A493:AR493" si="245">A291&amp;A392</f>
        <v/>
      </c>
      <c r="B493" s="455" t="str">
        <f t="shared" si="245"/>
        <v/>
      </c>
      <c r="C493" s="444" t="str">
        <f t="shared" si="245"/>
        <v/>
      </c>
      <c r="D493" s="455" t="str">
        <f t="shared" si="245"/>
        <v/>
      </c>
      <c r="E493" s="455" t="str">
        <f t="shared" si="245"/>
        <v/>
      </c>
      <c r="F493" s="455" t="str">
        <f t="shared" si="245"/>
        <v/>
      </c>
      <c r="G493" s="455" t="str">
        <f t="shared" si="245"/>
        <v/>
      </c>
      <c r="H493" s="455" t="str">
        <f t="shared" si="245"/>
        <v/>
      </c>
      <c r="I493" s="455" t="str">
        <f t="shared" si="245"/>
        <v/>
      </c>
      <c r="J493" s="455" t="str">
        <f t="shared" si="245"/>
        <v/>
      </c>
      <c r="K493" s="455" t="str">
        <f t="shared" si="245"/>
        <v/>
      </c>
      <c r="L493" s="455" t="str">
        <f t="shared" si="245"/>
        <v/>
      </c>
      <c r="M493" s="455" t="str">
        <f t="shared" si="245"/>
        <v/>
      </c>
      <c r="N493" s="455" t="str">
        <f t="shared" si="245"/>
        <v/>
      </c>
      <c r="O493" s="455" t="str">
        <f t="shared" si="245"/>
        <v/>
      </c>
      <c r="P493" s="455" t="str">
        <f t="shared" si="245"/>
        <v/>
      </c>
      <c r="Q493" s="455" t="str">
        <f t="shared" si="245"/>
        <v/>
      </c>
      <c r="R493" s="455" t="str">
        <f t="shared" si="245"/>
        <v/>
      </c>
      <c r="S493" s="455" t="str">
        <f t="shared" si="245"/>
        <v/>
      </c>
      <c r="T493" s="455" t="str">
        <f t="shared" si="245"/>
        <v/>
      </c>
      <c r="U493" s="455" t="str">
        <f t="shared" si="245"/>
        <v/>
      </c>
      <c r="V493" s="455" t="str">
        <f t="shared" si="245"/>
        <v/>
      </c>
      <c r="W493" s="455" t="str">
        <f t="shared" si="245"/>
        <v/>
      </c>
      <c r="X493" s="455" t="str">
        <f t="shared" si="245"/>
        <v/>
      </c>
      <c r="Y493" s="455" t="str">
        <f t="shared" si="245"/>
        <v/>
      </c>
      <c r="Z493" s="455" t="str">
        <f t="shared" si="245"/>
        <v/>
      </c>
      <c r="AA493" s="455" t="str">
        <f t="shared" si="245"/>
        <v/>
      </c>
      <c r="AB493" s="455" t="str">
        <f t="shared" si="245"/>
        <v/>
      </c>
      <c r="AC493" s="455" t="str">
        <f t="shared" si="245"/>
        <v/>
      </c>
      <c r="AD493" s="455" t="str">
        <f t="shared" si="245"/>
        <v/>
      </c>
      <c r="AE493" s="455" t="str">
        <f t="shared" si="245"/>
        <v/>
      </c>
      <c r="AF493" s="455" t="str">
        <f t="shared" si="245"/>
        <v/>
      </c>
      <c r="AG493" s="455" t="str">
        <f t="shared" si="245"/>
        <v/>
      </c>
      <c r="AH493" s="455" t="str">
        <f t="shared" si="245"/>
        <v/>
      </c>
      <c r="AI493" s="455" t="str">
        <f t="shared" si="245"/>
        <v/>
      </c>
      <c r="AJ493" s="455" t="str">
        <f t="shared" si="245"/>
        <v/>
      </c>
      <c r="AK493" s="455" t="str">
        <f t="shared" si="245"/>
        <v/>
      </c>
      <c r="AL493" s="455" t="str">
        <f t="shared" si="245"/>
        <v/>
      </c>
      <c r="AM493" s="455" t="str">
        <f t="shared" si="245"/>
        <v/>
      </c>
      <c r="AN493" s="455" t="str">
        <f t="shared" si="245"/>
        <v/>
      </c>
      <c r="AO493" s="455" t="str">
        <f t="shared" si="245"/>
        <v/>
      </c>
      <c r="AP493" s="455" t="str">
        <f t="shared" si="245"/>
        <v/>
      </c>
      <c r="AQ493" s="455" t="str">
        <f t="shared" si="245"/>
        <v/>
      </c>
      <c r="AR493" s="455" t="str">
        <f t="shared" si="245"/>
        <v/>
      </c>
      <c r="AS493" s="455" t="str">
        <f t="shared" ref="AS493:AU493" si="246">AS291&amp;AS392&amp;G188</f>
        <v/>
      </c>
      <c r="AT493" s="455" t="str">
        <f t="shared" si="246"/>
        <v/>
      </c>
      <c r="AU493" s="444" t="str">
        <f t="shared" si="246"/>
        <v xml:space="preserve">    </v>
      </c>
      <c r="BE493" s="435"/>
      <c r="BK493" s="50"/>
      <c r="BM493" s="118"/>
      <c r="EE493" s="435"/>
    </row>
    <row r="494" spans="1:135" hidden="1">
      <c r="A494" s="455" t="str">
        <f t="shared" ref="A494:AR494" si="247">A292&amp;A393</f>
        <v/>
      </c>
      <c r="B494" s="455" t="str">
        <f t="shared" si="247"/>
        <v/>
      </c>
      <c r="C494" s="444" t="str">
        <f t="shared" si="247"/>
        <v/>
      </c>
      <c r="D494" s="455" t="str">
        <f t="shared" si="247"/>
        <v/>
      </c>
      <c r="E494" s="455" t="str">
        <f t="shared" si="247"/>
        <v/>
      </c>
      <c r="F494" s="455" t="str">
        <f t="shared" si="247"/>
        <v/>
      </c>
      <c r="G494" s="455" t="str">
        <f t="shared" si="247"/>
        <v/>
      </c>
      <c r="H494" s="455" t="str">
        <f t="shared" si="247"/>
        <v/>
      </c>
      <c r="I494" s="455" t="str">
        <f t="shared" si="247"/>
        <v/>
      </c>
      <c r="J494" s="455" t="str">
        <f t="shared" si="247"/>
        <v/>
      </c>
      <c r="K494" s="455" t="str">
        <f t="shared" si="247"/>
        <v/>
      </c>
      <c r="L494" s="455" t="str">
        <f t="shared" si="247"/>
        <v/>
      </c>
      <c r="M494" s="455" t="str">
        <f t="shared" si="247"/>
        <v/>
      </c>
      <c r="N494" s="455" t="str">
        <f t="shared" si="247"/>
        <v/>
      </c>
      <c r="O494" s="455" t="str">
        <f t="shared" si="247"/>
        <v/>
      </c>
      <c r="P494" s="455" t="str">
        <f t="shared" si="247"/>
        <v/>
      </c>
      <c r="Q494" s="455" t="str">
        <f t="shared" si="247"/>
        <v/>
      </c>
      <c r="R494" s="455" t="str">
        <f t="shared" si="247"/>
        <v/>
      </c>
      <c r="S494" s="455" t="str">
        <f t="shared" si="247"/>
        <v/>
      </c>
      <c r="T494" s="455" t="str">
        <f t="shared" si="247"/>
        <v/>
      </c>
      <c r="U494" s="455" t="str">
        <f t="shared" si="247"/>
        <v/>
      </c>
      <c r="V494" s="455" t="str">
        <f t="shared" si="247"/>
        <v/>
      </c>
      <c r="W494" s="455" t="str">
        <f t="shared" si="247"/>
        <v/>
      </c>
      <c r="X494" s="455" t="str">
        <f t="shared" si="247"/>
        <v/>
      </c>
      <c r="Y494" s="455" t="str">
        <f t="shared" si="247"/>
        <v/>
      </c>
      <c r="Z494" s="455" t="str">
        <f t="shared" si="247"/>
        <v/>
      </c>
      <c r="AA494" s="455" t="str">
        <f t="shared" si="247"/>
        <v/>
      </c>
      <c r="AB494" s="455" t="str">
        <f t="shared" si="247"/>
        <v/>
      </c>
      <c r="AC494" s="455" t="str">
        <f t="shared" si="247"/>
        <v/>
      </c>
      <c r="AD494" s="455" t="str">
        <f t="shared" si="247"/>
        <v/>
      </c>
      <c r="AE494" s="455" t="str">
        <f t="shared" si="247"/>
        <v/>
      </c>
      <c r="AF494" s="455" t="str">
        <f t="shared" si="247"/>
        <v/>
      </c>
      <c r="AG494" s="455" t="str">
        <f t="shared" si="247"/>
        <v/>
      </c>
      <c r="AH494" s="455" t="str">
        <f t="shared" si="247"/>
        <v/>
      </c>
      <c r="AI494" s="455" t="str">
        <f t="shared" si="247"/>
        <v/>
      </c>
      <c r="AJ494" s="455" t="str">
        <f t="shared" si="247"/>
        <v/>
      </c>
      <c r="AK494" s="455" t="str">
        <f t="shared" si="247"/>
        <v/>
      </c>
      <c r="AL494" s="455" t="str">
        <f t="shared" si="247"/>
        <v/>
      </c>
      <c r="AM494" s="455" t="str">
        <f t="shared" si="247"/>
        <v/>
      </c>
      <c r="AN494" s="455" t="str">
        <f t="shared" si="247"/>
        <v/>
      </c>
      <c r="AO494" s="455" t="str">
        <f t="shared" si="247"/>
        <v/>
      </c>
      <c r="AP494" s="455" t="str">
        <f t="shared" si="247"/>
        <v/>
      </c>
      <c r="AQ494" s="455" t="str">
        <f t="shared" si="247"/>
        <v/>
      </c>
      <c r="AR494" s="455" t="str">
        <f t="shared" si="247"/>
        <v/>
      </c>
      <c r="AS494" s="455" t="str">
        <f t="shared" ref="AS494:AU494" si="248">AS292&amp;AS393&amp;G189</f>
        <v/>
      </c>
      <c r="AT494" s="455" t="str">
        <f t="shared" si="248"/>
        <v/>
      </c>
      <c r="AU494" s="444" t="str">
        <f t="shared" si="248"/>
        <v xml:space="preserve">    </v>
      </c>
      <c r="BE494" s="435"/>
      <c r="BK494" s="50"/>
      <c r="BM494" s="118"/>
      <c r="EE494" s="435"/>
    </row>
    <row r="495" spans="1:135" hidden="1">
      <c r="A495" s="455" t="str">
        <f t="shared" ref="A495:AR495" si="249">A293&amp;A394</f>
        <v/>
      </c>
      <c r="B495" s="455" t="str">
        <f t="shared" si="249"/>
        <v/>
      </c>
      <c r="C495" s="444" t="str">
        <f t="shared" si="249"/>
        <v/>
      </c>
      <c r="D495" s="455" t="str">
        <f t="shared" si="249"/>
        <v/>
      </c>
      <c r="E495" s="455" t="str">
        <f t="shared" si="249"/>
        <v/>
      </c>
      <c r="F495" s="455" t="str">
        <f t="shared" si="249"/>
        <v/>
      </c>
      <c r="G495" s="455" t="str">
        <f t="shared" si="249"/>
        <v/>
      </c>
      <c r="H495" s="455" t="str">
        <f t="shared" si="249"/>
        <v/>
      </c>
      <c r="I495" s="455" t="str">
        <f t="shared" si="249"/>
        <v/>
      </c>
      <c r="J495" s="455" t="str">
        <f t="shared" si="249"/>
        <v/>
      </c>
      <c r="K495" s="455" t="str">
        <f t="shared" si="249"/>
        <v/>
      </c>
      <c r="L495" s="455" t="str">
        <f t="shared" si="249"/>
        <v/>
      </c>
      <c r="M495" s="455" t="str">
        <f t="shared" si="249"/>
        <v/>
      </c>
      <c r="N495" s="455" t="str">
        <f t="shared" si="249"/>
        <v/>
      </c>
      <c r="O495" s="455" t="str">
        <f t="shared" si="249"/>
        <v/>
      </c>
      <c r="P495" s="455" t="str">
        <f t="shared" si="249"/>
        <v/>
      </c>
      <c r="Q495" s="455" t="str">
        <f t="shared" si="249"/>
        <v/>
      </c>
      <c r="R495" s="455" t="str">
        <f t="shared" si="249"/>
        <v/>
      </c>
      <c r="S495" s="455" t="str">
        <f t="shared" si="249"/>
        <v/>
      </c>
      <c r="T495" s="455" t="str">
        <f t="shared" si="249"/>
        <v/>
      </c>
      <c r="U495" s="455" t="str">
        <f t="shared" si="249"/>
        <v/>
      </c>
      <c r="V495" s="455" t="str">
        <f t="shared" si="249"/>
        <v/>
      </c>
      <c r="W495" s="455" t="str">
        <f t="shared" si="249"/>
        <v/>
      </c>
      <c r="X495" s="455" t="str">
        <f t="shared" si="249"/>
        <v/>
      </c>
      <c r="Y495" s="455" t="str">
        <f t="shared" si="249"/>
        <v/>
      </c>
      <c r="Z495" s="455" t="str">
        <f t="shared" si="249"/>
        <v/>
      </c>
      <c r="AA495" s="455" t="str">
        <f t="shared" si="249"/>
        <v/>
      </c>
      <c r="AB495" s="455" t="str">
        <f t="shared" si="249"/>
        <v/>
      </c>
      <c r="AC495" s="455" t="str">
        <f t="shared" si="249"/>
        <v/>
      </c>
      <c r="AD495" s="455" t="str">
        <f t="shared" si="249"/>
        <v/>
      </c>
      <c r="AE495" s="455" t="str">
        <f t="shared" si="249"/>
        <v/>
      </c>
      <c r="AF495" s="455" t="str">
        <f t="shared" si="249"/>
        <v/>
      </c>
      <c r="AG495" s="455" t="str">
        <f t="shared" si="249"/>
        <v/>
      </c>
      <c r="AH495" s="455" t="str">
        <f t="shared" si="249"/>
        <v/>
      </c>
      <c r="AI495" s="455" t="str">
        <f t="shared" si="249"/>
        <v/>
      </c>
      <c r="AJ495" s="455" t="str">
        <f t="shared" si="249"/>
        <v/>
      </c>
      <c r="AK495" s="455" t="str">
        <f t="shared" si="249"/>
        <v/>
      </c>
      <c r="AL495" s="455" t="str">
        <f t="shared" si="249"/>
        <v/>
      </c>
      <c r="AM495" s="455" t="str">
        <f t="shared" si="249"/>
        <v/>
      </c>
      <c r="AN495" s="455" t="str">
        <f t="shared" si="249"/>
        <v/>
      </c>
      <c r="AO495" s="455" t="str">
        <f t="shared" si="249"/>
        <v/>
      </c>
      <c r="AP495" s="455" t="str">
        <f t="shared" si="249"/>
        <v/>
      </c>
      <c r="AQ495" s="455" t="str">
        <f t="shared" si="249"/>
        <v/>
      </c>
      <c r="AR495" s="455" t="str">
        <f t="shared" si="249"/>
        <v/>
      </c>
      <c r="AS495" s="455" t="str">
        <f t="shared" ref="AS495:AU495" si="250">AS293&amp;AS394&amp;G190</f>
        <v/>
      </c>
      <c r="AT495" s="455" t="str">
        <f t="shared" si="250"/>
        <v/>
      </c>
      <c r="AU495" s="444" t="str">
        <f t="shared" si="250"/>
        <v xml:space="preserve">    </v>
      </c>
      <c r="BE495" s="435"/>
      <c r="BK495" s="50"/>
      <c r="BM495" s="118"/>
      <c r="EE495" s="435"/>
    </row>
    <row r="496" spans="1:135" hidden="1">
      <c r="A496" s="455" t="str">
        <f t="shared" ref="A496:AR496" si="251">A294&amp;A395</f>
        <v/>
      </c>
      <c r="B496" s="455" t="str">
        <f t="shared" si="251"/>
        <v/>
      </c>
      <c r="C496" s="444" t="str">
        <f t="shared" si="251"/>
        <v/>
      </c>
      <c r="D496" s="455" t="str">
        <f t="shared" si="251"/>
        <v/>
      </c>
      <c r="E496" s="455" t="str">
        <f t="shared" si="251"/>
        <v/>
      </c>
      <c r="F496" s="455" t="str">
        <f t="shared" si="251"/>
        <v/>
      </c>
      <c r="G496" s="455" t="str">
        <f t="shared" si="251"/>
        <v/>
      </c>
      <c r="H496" s="455" t="str">
        <f t="shared" si="251"/>
        <v/>
      </c>
      <c r="I496" s="455" t="str">
        <f t="shared" si="251"/>
        <v/>
      </c>
      <c r="J496" s="455" t="str">
        <f t="shared" si="251"/>
        <v/>
      </c>
      <c r="K496" s="455" t="str">
        <f t="shared" si="251"/>
        <v/>
      </c>
      <c r="L496" s="455" t="str">
        <f t="shared" si="251"/>
        <v/>
      </c>
      <c r="M496" s="455" t="str">
        <f t="shared" si="251"/>
        <v/>
      </c>
      <c r="N496" s="455" t="str">
        <f t="shared" si="251"/>
        <v/>
      </c>
      <c r="O496" s="455" t="str">
        <f t="shared" si="251"/>
        <v/>
      </c>
      <c r="P496" s="455" t="str">
        <f t="shared" si="251"/>
        <v/>
      </c>
      <c r="Q496" s="455" t="str">
        <f t="shared" si="251"/>
        <v/>
      </c>
      <c r="R496" s="455" t="str">
        <f t="shared" si="251"/>
        <v/>
      </c>
      <c r="S496" s="455" t="str">
        <f t="shared" si="251"/>
        <v/>
      </c>
      <c r="T496" s="455" t="str">
        <f t="shared" si="251"/>
        <v/>
      </c>
      <c r="U496" s="455" t="str">
        <f t="shared" si="251"/>
        <v/>
      </c>
      <c r="V496" s="455" t="str">
        <f t="shared" si="251"/>
        <v/>
      </c>
      <c r="W496" s="455" t="str">
        <f t="shared" si="251"/>
        <v/>
      </c>
      <c r="X496" s="455" t="str">
        <f t="shared" si="251"/>
        <v/>
      </c>
      <c r="Y496" s="455" t="str">
        <f t="shared" si="251"/>
        <v/>
      </c>
      <c r="Z496" s="455" t="str">
        <f t="shared" si="251"/>
        <v/>
      </c>
      <c r="AA496" s="455" t="str">
        <f t="shared" si="251"/>
        <v/>
      </c>
      <c r="AB496" s="455" t="str">
        <f t="shared" si="251"/>
        <v/>
      </c>
      <c r="AC496" s="455" t="str">
        <f t="shared" si="251"/>
        <v/>
      </c>
      <c r="AD496" s="455" t="str">
        <f t="shared" si="251"/>
        <v/>
      </c>
      <c r="AE496" s="455" t="str">
        <f t="shared" si="251"/>
        <v/>
      </c>
      <c r="AF496" s="455" t="str">
        <f t="shared" si="251"/>
        <v/>
      </c>
      <c r="AG496" s="455" t="str">
        <f t="shared" si="251"/>
        <v/>
      </c>
      <c r="AH496" s="455" t="str">
        <f t="shared" si="251"/>
        <v/>
      </c>
      <c r="AI496" s="455" t="str">
        <f t="shared" si="251"/>
        <v/>
      </c>
      <c r="AJ496" s="455" t="str">
        <f t="shared" si="251"/>
        <v/>
      </c>
      <c r="AK496" s="455" t="str">
        <f t="shared" si="251"/>
        <v/>
      </c>
      <c r="AL496" s="455" t="str">
        <f t="shared" si="251"/>
        <v/>
      </c>
      <c r="AM496" s="455" t="str">
        <f t="shared" si="251"/>
        <v/>
      </c>
      <c r="AN496" s="455" t="str">
        <f t="shared" si="251"/>
        <v/>
      </c>
      <c r="AO496" s="455" t="str">
        <f t="shared" si="251"/>
        <v/>
      </c>
      <c r="AP496" s="455" t="str">
        <f t="shared" si="251"/>
        <v/>
      </c>
      <c r="AQ496" s="455" t="str">
        <f t="shared" si="251"/>
        <v/>
      </c>
      <c r="AR496" s="455" t="str">
        <f t="shared" si="251"/>
        <v/>
      </c>
      <c r="AS496" s="455" t="str">
        <f t="shared" ref="AS496:AU496" si="252">AS294&amp;AS395&amp;G191</f>
        <v/>
      </c>
      <c r="AT496" s="455" t="str">
        <f t="shared" si="252"/>
        <v/>
      </c>
      <c r="AU496" s="444" t="str">
        <f t="shared" si="252"/>
        <v xml:space="preserve">    </v>
      </c>
      <c r="BE496" s="435"/>
      <c r="BK496" s="50"/>
      <c r="BM496" s="118"/>
      <c r="EE496" s="435"/>
    </row>
    <row r="497" spans="1:135" hidden="1">
      <c r="A497" s="455" t="str">
        <f t="shared" ref="A497:AR497" si="253">A295&amp;A396</f>
        <v/>
      </c>
      <c r="B497" s="455" t="str">
        <f t="shared" si="253"/>
        <v/>
      </c>
      <c r="C497" s="444" t="str">
        <f t="shared" si="253"/>
        <v/>
      </c>
      <c r="D497" s="455" t="str">
        <f t="shared" si="253"/>
        <v/>
      </c>
      <c r="E497" s="455" t="str">
        <f t="shared" si="253"/>
        <v/>
      </c>
      <c r="F497" s="455" t="str">
        <f t="shared" si="253"/>
        <v/>
      </c>
      <c r="G497" s="455" t="str">
        <f t="shared" si="253"/>
        <v/>
      </c>
      <c r="H497" s="455" t="str">
        <f t="shared" si="253"/>
        <v/>
      </c>
      <c r="I497" s="455" t="str">
        <f t="shared" si="253"/>
        <v/>
      </c>
      <c r="J497" s="455" t="str">
        <f t="shared" si="253"/>
        <v/>
      </c>
      <c r="K497" s="455" t="str">
        <f t="shared" si="253"/>
        <v/>
      </c>
      <c r="L497" s="455" t="str">
        <f t="shared" si="253"/>
        <v/>
      </c>
      <c r="M497" s="455" t="str">
        <f t="shared" si="253"/>
        <v/>
      </c>
      <c r="N497" s="455" t="str">
        <f t="shared" si="253"/>
        <v/>
      </c>
      <c r="O497" s="455" t="str">
        <f t="shared" si="253"/>
        <v/>
      </c>
      <c r="P497" s="455" t="str">
        <f t="shared" si="253"/>
        <v/>
      </c>
      <c r="Q497" s="455" t="str">
        <f t="shared" si="253"/>
        <v/>
      </c>
      <c r="R497" s="455" t="str">
        <f t="shared" si="253"/>
        <v/>
      </c>
      <c r="S497" s="455" t="str">
        <f t="shared" si="253"/>
        <v/>
      </c>
      <c r="T497" s="455" t="str">
        <f t="shared" si="253"/>
        <v/>
      </c>
      <c r="U497" s="455" t="str">
        <f t="shared" si="253"/>
        <v/>
      </c>
      <c r="V497" s="455" t="str">
        <f t="shared" si="253"/>
        <v/>
      </c>
      <c r="W497" s="455" t="str">
        <f t="shared" si="253"/>
        <v/>
      </c>
      <c r="X497" s="455" t="str">
        <f t="shared" si="253"/>
        <v/>
      </c>
      <c r="Y497" s="455" t="str">
        <f t="shared" si="253"/>
        <v/>
      </c>
      <c r="Z497" s="455" t="str">
        <f t="shared" si="253"/>
        <v/>
      </c>
      <c r="AA497" s="455" t="str">
        <f t="shared" si="253"/>
        <v/>
      </c>
      <c r="AB497" s="455" t="str">
        <f t="shared" si="253"/>
        <v/>
      </c>
      <c r="AC497" s="455" t="str">
        <f t="shared" si="253"/>
        <v/>
      </c>
      <c r="AD497" s="455" t="str">
        <f t="shared" si="253"/>
        <v/>
      </c>
      <c r="AE497" s="455" t="str">
        <f t="shared" si="253"/>
        <v/>
      </c>
      <c r="AF497" s="455" t="str">
        <f t="shared" si="253"/>
        <v/>
      </c>
      <c r="AG497" s="455" t="str">
        <f t="shared" si="253"/>
        <v/>
      </c>
      <c r="AH497" s="455" t="str">
        <f t="shared" si="253"/>
        <v/>
      </c>
      <c r="AI497" s="455" t="str">
        <f t="shared" si="253"/>
        <v/>
      </c>
      <c r="AJ497" s="455" t="str">
        <f t="shared" si="253"/>
        <v/>
      </c>
      <c r="AK497" s="455" t="str">
        <f t="shared" si="253"/>
        <v/>
      </c>
      <c r="AL497" s="455" t="str">
        <f t="shared" si="253"/>
        <v/>
      </c>
      <c r="AM497" s="455" t="str">
        <f t="shared" si="253"/>
        <v/>
      </c>
      <c r="AN497" s="455" t="str">
        <f t="shared" si="253"/>
        <v/>
      </c>
      <c r="AO497" s="455" t="str">
        <f t="shared" si="253"/>
        <v/>
      </c>
      <c r="AP497" s="455" t="str">
        <f t="shared" si="253"/>
        <v/>
      </c>
      <c r="AQ497" s="455" t="str">
        <f t="shared" si="253"/>
        <v/>
      </c>
      <c r="AR497" s="455" t="str">
        <f t="shared" si="253"/>
        <v/>
      </c>
      <c r="AS497" s="455" t="str">
        <f t="shared" ref="AS497:AU497" si="254">AS295&amp;AS396&amp;G192</f>
        <v/>
      </c>
      <c r="AT497" s="455" t="str">
        <f t="shared" si="254"/>
        <v/>
      </c>
      <c r="AU497" s="444" t="str">
        <f t="shared" si="254"/>
        <v xml:space="preserve">    </v>
      </c>
      <c r="BE497" s="435"/>
      <c r="BK497" s="50"/>
      <c r="BM497" s="118"/>
      <c r="EE497" s="435"/>
    </row>
    <row r="498" spans="1:135" hidden="1">
      <c r="A498" s="455" t="str">
        <f t="shared" ref="A498:AR498" si="255">A296&amp;A397</f>
        <v/>
      </c>
      <c r="B498" s="455" t="str">
        <f t="shared" si="255"/>
        <v/>
      </c>
      <c r="C498" s="444" t="str">
        <f t="shared" si="255"/>
        <v/>
      </c>
      <c r="D498" s="455" t="str">
        <f t="shared" si="255"/>
        <v/>
      </c>
      <c r="E498" s="455" t="str">
        <f t="shared" si="255"/>
        <v/>
      </c>
      <c r="F498" s="455" t="str">
        <f t="shared" si="255"/>
        <v/>
      </c>
      <c r="G498" s="455" t="str">
        <f t="shared" si="255"/>
        <v/>
      </c>
      <c r="H498" s="455" t="str">
        <f t="shared" si="255"/>
        <v/>
      </c>
      <c r="I498" s="455" t="str">
        <f t="shared" si="255"/>
        <v/>
      </c>
      <c r="J498" s="455" t="str">
        <f t="shared" si="255"/>
        <v/>
      </c>
      <c r="K498" s="455" t="str">
        <f t="shared" si="255"/>
        <v/>
      </c>
      <c r="L498" s="455" t="str">
        <f t="shared" si="255"/>
        <v/>
      </c>
      <c r="M498" s="455" t="str">
        <f t="shared" si="255"/>
        <v/>
      </c>
      <c r="N498" s="455" t="str">
        <f t="shared" si="255"/>
        <v/>
      </c>
      <c r="O498" s="455" t="str">
        <f t="shared" si="255"/>
        <v/>
      </c>
      <c r="P498" s="455" t="str">
        <f t="shared" si="255"/>
        <v/>
      </c>
      <c r="Q498" s="455" t="str">
        <f t="shared" si="255"/>
        <v/>
      </c>
      <c r="R498" s="455" t="str">
        <f t="shared" si="255"/>
        <v/>
      </c>
      <c r="S498" s="455" t="str">
        <f t="shared" si="255"/>
        <v/>
      </c>
      <c r="T498" s="455" t="str">
        <f t="shared" si="255"/>
        <v/>
      </c>
      <c r="U498" s="455" t="str">
        <f t="shared" si="255"/>
        <v/>
      </c>
      <c r="V498" s="455" t="str">
        <f t="shared" si="255"/>
        <v/>
      </c>
      <c r="W498" s="455" t="str">
        <f t="shared" si="255"/>
        <v/>
      </c>
      <c r="X498" s="455" t="str">
        <f t="shared" si="255"/>
        <v/>
      </c>
      <c r="Y498" s="455" t="str">
        <f t="shared" si="255"/>
        <v/>
      </c>
      <c r="Z498" s="455" t="str">
        <f t="shared" si="255"/>
        <v/>
      </c>
      <c r="AA498" s="455" t="str">
        <f t="shared" si="255"/>
        <v/>
      </c>
      <c r="AB498" s="455" t="str">
        <f t="shared" si="255"/>
        <v/>
      </c>
      <c r="AC498" s="455" t="str">
        <f t="shared" si="255"/>
        <v/>
      </c>
      <c r="AD498" s="455" t="str">
        <f t="shared" si="255"/>
        <v/>
      </c>
      <c r="AE498" s="455" t="str">
        <f t="shared" si="255"/>
        <v/>
      </c>
      <c r="AF498" s="455" t="str">
        <f t="shared" si="255"/>
        <v/>
      </c>
      <c r="AG498" s="455" t="str">
        <f t="shared" si="255"/>
        <v/>
      </c>
      <c r="AH498" s="455" t="str">
        <f t="shared" si="255"/>
        <v/>
      </c>
      <c r="AI498" s="455" t="str">
        <f t="shared" si="255"/>
        <v/>
      </c>
      <c r="AJ498" s="455" t="str">
        <f t="shared" si="255"/>
        <v/>
      </c>
      <c r="AK498" s="455" t="str">
        <f t="shared" si="255"/>
        <v/>
      </c>
      <c r="AL498" s="455" t="str">
        <f t="shared" si="255"/>
        <v/>
      </c>
      <c r="AM498" s="455" t="str">
        <f t="shared" si="255"/>
        <v/>
      </c>
      <c r="AN498" s="455" t="str">
        <f t="shared" si="255"/>
        <v/>
      </c>
      <c r="AO498" s="455" t="str">
        <f t="shared" si="255"/>
        <v/>
      </c>
      <c r="AP498" s="455" t="str">
        <f t="shared" si="255"/>
        <v/>
      </c>
      <c r="AQ498" s="455" t="str">
        <f t="shared" si="255"/>
        <v/>
      </c>
      <c r="AR498" s="455" t="str">
        <f t="shared" si="255"/>
        <v/>
      </c>
      <c r="AS498" s="455" t="str">
        <f t="shared" ref="AS498:AU498" si="256">AS296&amp;AS397&amp;G193</f>
        <v/>
      </c>
      <c r="AT498" s="455" t="str">
        <f t="shared" si="256"/>
        <v/>
      </c>
      <c r="AU498" s="444" t="str">
        <f t="shared" si="256"/>
        <v xml:space="preserve">    </v>
      </c>
      <c r="BE498" s="435"/>
      <c r="BK498" s="50"/>
      <c r="BM498" s="118"/>
      <c r="EE498" s="435"/>
    </row>
    <row r="499" spans="1:135" hidden="1">
      <c r="A499" s="455" t="str">
        <f t="shared" ref="A499:AR499" si="257">A297&amp;A398</f>
        <v/>
      </c>
      <c r="B499" s="455" t="str">
        <f t="shared" si="257"/>
        <v/>
      </c>
      <c r="C499" s="444" t="str">
        <f t="shared" si="257"/>
        <v/>
      </c>
      <c r="D499" s="455" t="str">
        <f t="shared" si="257"/>
        <v/>
      </c>
      <c r="E499" s="455" t="str">
        <f t="shared" si="257"/>
        <v/>
      </c>
      <c r="F499" s="455" t="str">
        <f t="shared" si="257"/>
        <v/>
      </c>
      <c r="G499" s="455" t="str">
        <f t="shared" si="257"/>
        <v/>
      </c>
      <c r="H499" s="455" t="str">
        <f t="shared" si="257"/>
        <v/>
      </c>
      <c r="I499" s="455" t="str">
        <f t="shared" si="257"/>
        <v/>
      </c>
      <c r="J499" s="455" t="str">
        <f t="shared" si="257"/>
        <v/>
      </c>
      <c r="K499" s="455" t="str">
        <f t="shared" si="257"/>
        <v/>
      </c>
      <c r="L499" s="455" t="str">
        <f t="shared" si="257"/>
        <v/>
      </c>
      <c r="M499" s="455" t="str">
        <f t="shared" si="257"/>
        <v/>
      </c>
      <c r="N499" s="455" t="str">
        <f t="shared" si="257"/>
        <v/>
      </c>
      <c r="O499" s="455" t="str">
        <f t="shared" si="257"/>
        <v/>
      </c>
      <c r="P499" s="455" t="str">
        <f t="shared" si="257"/>
        <v/>
      </c>
      <c r="Q499" s="455" t="str">
        <f t="shared" si="257"/>
        <v/>
      </c>
      <c r="R499" s="455" t="str">
        <f t="shared" si="257"/>
        <v/>
      </c>
      <c r="S499" s="455" t="str">
        <f t="shared" si="257"/>
        <v/>
      </c>
      <c r="T499" s="455" t="str">
        <f t="shared" si="257"/>
        <v/>
      </c>
      <c r="U499" s="455" t="str">
        <f t="shared" si="257"/>
        <v/>
      </c>
      <c r="V499" s="455" t="str">
        <f t="shared" si="257"/>
        <v/>
      </c>
      <c r="W499" s="455" t="str">
        <f t="shared" si="257"/>
        <v/>
      </c>
      <c r="X499" s="455" t="str">
        <f t="shared" si="257"/>
        <v/>
      </c>
      <c r="Y499" s="455" t="str">
        <f t="shared" si="257"/>
        <v/>
      </c>
      <c r="Z499" s="455" t="str">
        <f t="shared" si="257"/>
        <v/>
      </c>
      <c r="AA499" s="455" t="str">
        <f t="shared" si="257"/>
        <v/>
      </c>
      <c r="AB499" s="455" t="str">
        <f t="shared" si="257"/>
        <v/>
      </c>
      <c r="AC499" s="455" t="str">
        <f t="shared" si="257"/>
        <v/>
      </c>
      <c r="AD499" s="455" t="str">
        <f t="shared" si="257"/>
        <v/>
      </c>
      <c r="AE499" s="455" t="str">
        <f t="shared" si="257"/>
        <v/>
      </c>
      <c r="AF499" s="455" t="str">
        <f t="shared" si="257"/>
        <v/>
      </c>
      <c r="AG499" s="455" t="str">
        <f t="shared" si="257"/>
        <v/>
      </c>
      <c r="AH499" s="455" t="str">
        <f t="shared" si="257"/>
        <v/>
      </c>
      <c r="AI499" s="455" t="str">
        <f t="shared" si="257"/>
        <v/>
      </c>
      <c r="AJ499" s="455" t="str">
        <f t="shared" si="257"/>
        <v/>
      </c>
      <c r="AK499" s="455" t="str">
        <f t="shared" si="257"/>
        <v/>
      </c>
      <c r="AL499" s="455" t="str">
        <f t="shared" si="257"/>
        <v/>
      </c>
      <c r="AM499" s="455" t="str">
        <f t="shared" si="257"/>
        <v/>
      </c>
      <c r="AN499" s="455" t="str">
        <f t="shared" si="257"/>
        <v/>
      </c>
      <c r="AO499" s="455" t="str">
        <f t="shared" si="257"/>
        <v/>
      </c>
      <c r="AP499" s="455" t="str">
        <f t="shared" si="257"/>
        <v/>
      </c>
      <c r="AQ499" s="455" t="str">
        <f t="shared" si="257"/>
        <v/>
      </c>
      <c r="AR499" s="455" t="str">
        <f t="shared" si="257"/>
        <v/>
      </c>
      <c r="AS499" s="455" t="str">
        <f t="shared" ref="AS499:AU499" si="258">AS297&amp;AS398&amp;G194</f>
        <v/>
      </c>
      <c r="AT499" s="455" t="str">
        <f t="shared" si="258"/>
        <v/>
      </c>
      <c r="AU499" s="444" t="str">
        <f t="shared" si="258"/>
        <v xml:space="preserve">    </v>
      </c>
      <c r="BE499" s="435"/>
      <c r="BK499" s="50"/>
      <c r="BM499" s="118"/>
      <c r="EE499" s="435"/>
    </row>
    <row r="500" spans="1:135" hidden="1">
      <c r="A500" s="455" t="str">
        <f t="shared" ref="A500:AR500" si="259">A298&amp;A399</f>
        <v/>
      </c>
      <c r="B500" s="455" t="str">
        <f t="shared" si="259"/>
        <v/>
      </c>
      <c r="C500" s="444" t="str">
        <f t="shared" si="259"/>
        <v/>
      </c>
      <c r="D500" s="455" t="str">
        <f t="shared" si="259"/>
        <v/>
      </c>
      <c r="E500" s="455" t="str">
        <f t="shared" si="259"/>
        <v/>
      </c>
      <c r="F500" s="455" t="str">
        <f t="shared" si="259"/>
        <v/>
      </c>
      <c r="G500" s="455" t="str">
        <f t="shared" si="259"/>
        <v/>
      </c>
      <c r="H500" s="455" t="str">
        <f t="shared" si="259"/>
        <v/>
      </c>
      <c r="I500" s="455" t="str">
        <f t="shared" si="259"/>
        <v/>
      </c>
      <c r="J500" s="455" t="str">
        <f t="shared" si="259"/>
        <v/>
      </c>
      <c r="K500" s="455" t="str">
        <f t="shared" si="259"/>
        <v/>
      </c>
      <c r="L500" s="455" t="str">
        <f t="shared" si="259"/>
        <v/>
      </c>
      <c r="M500" s="455" t="str">
        <f t="shared" si="259"/>
        <v/>
      </c>
      <c r="N500" s="455" t="str">
        <f t="shared" si="259"/>
        <v/>
      </c>
      <c r="O500" s="455" t="str">
        <f t="shared" si="259"/>
        <v/>
      </c>
      <c r="P500" s="455" t="str">
        <f t="shared" si="259"/>
        <v/>
      </c>
      <c r="Q500" s="455" t="str">
        <f t="shared" si="259"/>
        <v/>
      </c>
      <c r="R500" s="455" t="str">
        <f t="shared" si="259"/>
        <v/>
      </c>
      <c r="S500" s="455" t="str">
        <f t="shared" si="259"/>
        <v/>
      </c>
      <c r="T500" s="455" t="str">
        <f t="shared" si="259"/>
        <v/>
      </c>
      <c r="U500" s="455" t="str">
        <f t="shared" si="259"/>
        <v/>
      </c>
      <c r="V500" s="455" t="str">
        <f t="shared" si="259"/>
        <v/>
      </c>
      <c r="W500" s="455" t="str">
        <f t="shared" si="259"/>
        <v/>
      </c>
      <c r="X500" s="455" t="str">
        <f t="shared" si="259"/>
        <v/>
      </c>
      <c r="Y500" s="455" t="str">
        <f t="shared" si="259"/>
        <v/>
      </c>
      <c r="Z500" s="455" t="str">
        <f t="shared" si="259"/>
        <v/>
      </c>
      <c r="AA500" s="455" t="str">
        <f t="shared" si="259"/>
        <v/>
      </c>
      <c r="AB500" s="455" t="str">
        <f t="shared" si="259"/>
        <v/>
      </c>
      <c r="AC500" s="455" t="str">
        <f t="shared" si="259"/>
        <v/>
      </c>
      <c r="AD500" s="455" t="str">
        <f t="shared" si="259"/>
        <v/>
      </c>
      <c r="AE500" s="455" t="str">
        <f t="shared" si="259"/>
        <v/>
      </c>
      <c r="AF500" s="455" t="str">
        <f t="shared" si="259"/>
        <v/>
      </c>
      <c r="AG500" s="455" t="str">
        <f t="shared" si="259"/>
        <v/>
      </c>
      <c r="AH500" s="455" t="str">
        <f t="shared" si="259"/>
        <v/>
      </c>
      <c r="AI500" s="455" t="str">
        <f t="shared" si="259"/>
        <v/>
      </c>
      <c r="AJ500" s="455" t="str">
        <f t="shared" si="259"/>
        <v/>
      </c>
      <c r="AK500" s="455" t="str">
        <f t="shared" si="259"/>
        <v/>
      </c>
      <c r="AL500" s="455" t="str">
        <f t="shared" si="259"/>
        <v/>
      </c>
      <c r="AM500" s="455" t="str">
        <f t="shared" si="259"/>
        <v/>
      </c>
      <c r="AN500" s="455" t="str">
        <f t="shared" si="259"/>
        <v/>
      </c>
      <c r="AO500" s="455" t="str">
        <f t="shared" si="259"/>
        <v/>
      </c>
      <c r="AP500" s="455" t="str">
        <f t="shared" si="259"/>
        <v/>
      </c>
      <c r="AQ500" s="455" t="str">
        <f t="shared" si="259"/>
        <v/>
      </c>
      <c r="AR500" s="455" t="str">
        <f t="shared" si="259"/>
        <v/>
      </c>
      <c r="AS500" s="455" t="str">
        <f t="shared" ref="AS500:AU500" si="260">AS298&amp;AS399&amp;G195</f>
        <v/>
      </c>
      <c r="AT500" s="455" t="str">
        <f t="shared" si="260"/>
        <v/>
      </c>
      <c r="AU500" s="444" t="str">
        <f t="shared" si="260"/>
        <v xml:space="preserve">    </v>
      </c>
      <c r="BE500" s="435"/>
      <c r="BK500" s="50"/>
      <c r="BM500" s="118"/>
      <c r="EE500" s="435"/>
    </row>
    <row r="501" spans="1:135" hidden="1">
      <c r="A501" s="455" t="str">
        <f t="shared" ref="A501:AR501" si="261">A299&amp;A400</f>
        <v/>
      </c>
      <c r="B501" s="455" t="str">
        <f t="shared" si="261"/>
        <v/>
      </c>
      <c r="C501" s="444" t="str">
        <f t="shared" si="261"/>
        <v/>
      </c>
      <c r="D501" s="455" t="str">
        <f t="shared" si="261"/>
        <v/>
      </c>
      <c r="E501" s="455" t="str">
        <f t="shared" si="261"/>
        <v/>
      </c>
      <c r="F501" s="455" t="str">
        <f t="shared" si="261"/>
        <v/>
      </c>
      <c r="G501" s="455" t="str">
        <f t="shared" si="261"/>
        <v/>
      </c>
      <c r="H501" s="455" t="str">
        <f t="shared" si="261"/>
        <v/>
      </c>
      <c r="I501" s="455" t="str">
        <f t="shared" si="261"/>
        <v/>
      </c>
      <c r="J501" s="455" t="str">
        <f t="shared" si="261"/>
        <v/>
      </c>
      <c r="K501" s="455" t="str">
        <f t="shared" si="261"/>
        <v/>
      </c>
      <c r="L501" s="455" t="str">
        <f t="shared" si="261"/>
        <v/>
      </c>
      <c r="M501" s="455" t="str">
        <f t="shared" si="261"/>
        <v/>
      </c>
      <c r="N501" s="455" t="str">
        <f t="shared" si="261"/>
        <v/>
      </c>
      <c r="O501" s="455" t="str">
        <f t="shared" si="261"/>
        <v/>
      </c>
      <c r="P501" s="455" t="str">
        <f t="shared" si="261"/>
        <v/>
      </c>
      <c r="Q501" s="455" t="str">
        <f t="shared" si="261"/>
        <v/>
      </c>
      <c r="R501" s="455" t="str">
        <f t="shared" si="261"/>
        <v/>
      </c>
      <c r="S501" s="455" t="str">
        <f t="shared" si="261"/>
        <v/>
      </c>
      <c r="T501" s="455" t="str">
        <f t="shared" si="261"/>
        <v/>
      </c>
      <c r="U501" s="455" t="str">
        <f t="shared" si="261"/>
        <v/>
      </c>
      <c r="V501" s="455" t="str">
        <f t="shared" si="261"/>
        <v/>
      </c>
      <c r="W501" s="455" t="str">
        <f t="shared" si="261"/>
        <v/>
      </c>
      <c r="X501" s="455" t="str">
        <f t="shared" si="261"/>
        <v/>
      </c>
      <c r="Y501" s="455" t="str">
        <f t="shared" si="261"/>
        <v/>
      </c>
      <c r="Z501" s="455" t="str">
        <f t="shared" si="261"/>
        <v/>
      </c>
      <c r="AA501" s="455" t="str">
        <f t="shared" si="261"/>
        <v/>
      </c>
      <c r="AB501" s="455" t="str">
        <f t="shared" si="261"/>
        <v/>
      </c>
      <c r="AC501" s="455" t="str">
        <f t="shared" si="261"/>
        <v/>
      </c>
      <c r="AD501" s="455" t="str">
        <f t="shared" si="261"/>
        <v/>
      </c>
      <c r="AE501" s="455" t="str">
        <f t="shared" si="261"/>
        <v/>
      </c>
      <c r="AF501" s="455" t="str">
        <f t="shared" si="261"/>
        <v/>
      </c>
      <c r="AG501" s="455" t="str">
        <f t="shared" si="261"/>
        <v/>
      </c>
      <c r="AH501" s="455" t="str">
        <f t="shared" si="261"/>
        <v/>
      </c>
      <c r="AI501" s="455" t="str">
        <f t="shared" si="261"/>
        <v/>
      </c>
      <c r="AJ501" s="455" t="str">
        <f t="shared" si="261"/>
        <v/>
      </c>
      <c r="AK501" s="455" t="str">
        <f t="shared" si="261"/>
        <v/>
      </c>
      <c r="AL501" s="455" t="str">
        <f t="shared" si="261"/>
        <v/>
      </c>
      <c r="AM501" s="455" t="str">
        <f t="shared" si="261"/>
        <v/>
      </c>
      <c r="AN501" s="455" t="str">
        <f t="shared" si="261"/>
        <v/>
      </c>
      <c r="AO501" s="455" t="str">
        <f t="shared" si="261"/>
        <v/>
      </c>
      <c r="AP501" s="455" t="str">
        <f t="shared" si="261"/>
        <v/>
      </c>
      <c r="AQ501" s="455" t="str">
        <f t="shared" si="261"/>
        <v/>
      </c>
      <c r="AR501" s="455" t="str">
        <f t="shared" si="261"/>
        <v/>
      </c>
      <c r="AS501" s="455" t="str">
        <f t="shared" ref="AS501:AU501" si="262">AS299&amp;AS400&amp;G196</f>
        <v/>
      </c>
      <c r="AT501" s="455" t="str">
        <f t="shared" si="262"/>
        <v/>
      </c>
      <c r="AU501" s="444" t="str">
        <f t="shared" si="262"/>
        <v xml:space="preserve">    </v>
      </c>
      <c r="BE501" s="435"/>
      <c r="BK501" s="50"/>
      <c r="BM501" s="118"/>
      <c r="EE501" s="435"/>
    </row>
    <row r="502" spans="1:135" hidden="1">
      <c r="A502" s="455" t="str">
        <f t="shared" ref="A502:AR502" si="263">A300&amp;A401</f>
        <v/>
      </c>
      <c r="B502" s="455" t="str">
        <f t="shared" si="263"/>
        <v/>
      </c>
      <c r="C502" s="444" t="str">
        <f t="shared" si="263"/>
        <v/>
      </c>
      <c r="D502" s="455" t="str">
        <f t="shared" si="263"/>
        <v/>
      </c>
      <c r="E502" s="455" t="str">
        <f t="shared" si="263"/>
        <v/>
      </c>
      <c r="F502" s="455" t="str">
        <f t="shared" si="263"/>
        <v/>
      </c>
      <c r="G502" s="455" t="str">
        <f t="shared" si="263"/>
        <v/>
      </c>
      <c r="H502" s="455" t="str">
        <f t="shared" si="263"/>
        <v/>
      </c>
      <c r="I502" s="455" t="str">
        <f t="shared" si="263"/>
        <v/>
      </c>
      <c r="J502" s="455" t="str">
        <f t="shared" si="263"/>
        <v/>
      </c>
      <c r="K502" s="455" t="str">
        <f t="shared" si="263"/>
        <v/>
      </c>
      <c r="L502" s="455" t="str">
        <f t="shared" si="263"/>
        <v/>
      </c>
      <c r="M502" s="455" t="str">
        <f t="shared" si="263"/>
        <v/>
      </c>
      <c r="N502" s="455" t="str">
        <f t="shared" si="263"/>
        <v/>
      </c>
      <c r="O502" s="455" t="str">
        <f t="shared" si="263"/>
        <v/>
      </c>
      <c r="P502" s="455" t="str">
        <f t="shared" si="263"/>
        <v/>
      </c>
      <c r="Q502" s="455" t="str">
        <f t="shared" si="263"/>
        <v/>
      </c>
      <c r="R502" s="455" t="str">
        <f t="shared" si="263"/>
        <v/>
      </c>
      <c r="S502" s="455" t="str">
        <f t="shared" si="263"/>
        <v/>
      </c>
      <c r="T502" s="455" t="str">
        <f t="shared" si="263"/>
        <v/>
      </c>
      <c r="U502" s="455" t="str">
        <f t="shared" si="263"/>
        <v/>
      </c>
      <c r="V502" s="455" t="str">
        <f t="shared" si="263"/>
        <v/>
      </c>
      <c r="W502" s="455" t="str">
        <f t="shared" si="263"/>
        <v/>
      </c>
      <c r="X502" s="455" t="str">
        <f t="shared" si="263"/>
        <v/>
      </c>
      <c r="Y502" s="455" t="str">
        <f t="shared" si="263"/>
        <v/>
      </c>
      <c r="Z502" s="455" t="str">
        <f t="shared" si="263"/>
        <v/>
      </c>
      <c r="AA502" s="455" t="str">
        <f t="shared" si="263"/>
        <v/>
      </c>
      <c r="AB502" s="455" t="str">
        <f t="shared" si="263"/>
        <v/>
      </c>
      <c r="AC502" s="455" t="str">
        <f t="shared" si="263"/>
        <v/>
      </c>
      <c r="AD502" s="455" t="str">
        <f t="shared" si="263"/>
        <v/>
      </c>
      <c r="AE502" s="455" t="str">
        <f t="shared" si="263"/>
        <v/>
      </c>
      <c r="AF502" s="455" t="str">
        <f t="shared" si="263"/>
        <v/>
      </c>
      <c r="AG502" s="455" t="str">
        <f t="shared" si="263"/>
        <v/>
      </c>
      <c r="AH502" s="455" t="str">
        <f t="shared" si="263"/>
        <v/>
      </c>
      <c r="AI502" s="455" t="str">
        <f t="shared" si="263"/>
        <v/>
      </c>
      <c r="AJ502" s="455" t="str">
        <f t="shared" si="263"/>
        <v/>
      </c>
      <c r="AK502" s="455" t="str">
        <f t="shared" si="263"/>
        <v/>
      </c>
      <c r="AL502" s="455" t="str">
        <f t="shared" si="263"/>
        <v/>
      </c>
      <c r="AM502" s="455" t="str">
        <f t="shared" si="263"/>
        <v/>
      </c>
      <c r="AN502" s="455" t="str">
        <f t="shared" si="263"/>
        <v/>
      </c>
      <c r="AO502" s="455" t="str">
        <f t="shared" si="263"/>
        <v/>
      </c>
      <c r="AP502" s="455" t="str">
        <f t="shared" si="263"/>
        <v/>
      </c>
      <c r="AQ502" s="455" t="str">
        <f t="shared" si="263"/>
        <v/>
      </c>
      <c r="AR502" s="455" t="str">
        <f t="shared" si="263"/>
        <v/>
      </c>
      <c r="AS502" s="455" t="str">
        <f t="shared" ref="AS502:AU502" si="264">AS300&amp;AS401&amp;G197</f>
        <v/>
      </c>
      <c r="AT502" s="455" t="str">
        <f t="shared" si="264"/>
        <v/>
      </c>
      <c r="AU502" s="444" t="str">
        <f t="shared" si="264"/>
        <v xml:space="preserve">    </v>
      </c>
      <c r="BE502" s="435"/>
      <c r="BK502" s="50"/>
      <c r="BM502" s="118"/>
      <c r="EE502" s="435"/>
    </row>
    <row r="503" spans="1:135" hidden="1">
      <c r="A503" s="455" t="str">
        <f t="shared" ref="A503:AR503" si="265">A301&amp;A402</f>
        <v/>
      </c>
      <c r="B503" s="455" t="str">
        <f t="shared" si="265"/>
        <v/>
      </c>
      <c r="C503" s="444" t="str">
        <f t="shared" si="265"/>
        <v/>
      </c>
      <c r="D503" s="455" t="str">
        <f t="shared" si="265"/>
        <v/>
      </c>
      <c r="E503" s="455" t="str">
        <f t="shared" si="265"/>
        <v/>
      </c>
      <c r="F503" s="455" t="str">
        <f t="shared" si="265"/>
        <v/>
      </c>
      <c r="G503" s="455" t="str">
        <f t="shared" si="265"/>
        <v/>
      </c>
      <c r="H503" s="455" t="str">
        <f t="shared" si="265"/>
        <v/>
      </c>
      <c r="I503" s="455" t="str">
        <f t="shared" si="265"/>
        <v/>
      </c>
      <c r="J503" s="455" t="str">
        <f t="shared" si="265"/>
        <v/>
      </c>
      <c r="K503" s="455" t="str">
        <f t="shared" si="265"/>
        <v/>
      </c>
      <c r="L503" s="455" t="str">
        <f t="shared" si="265"/>
        <v/>
      </c>
      <c r="M503" s="455" t="str">
        <f t="shared" si="265"/>
        <v/>
      </c>
      <c r="N503" s="455" t="str">
        <f t="shared" si="265"/>
        <v/>
      </c>
      <c r="O503" s="455" t="str">
        <f t="shared" si="265"/>
        <v/>
      </c>
      <c r="P503" s="455" t="str">
        <f t="shared" si="265"/>
        <v/>
      </c>
      <c r="Q503" s="455" t="str">
        <f t="shared" si="265"/>
        <v/>
      </c>
      <c r="R503" s="455" t="str">
        <f t="shared" si="265"/>
        <v/>
      </c>
      <c r="S503" s="455" t="str">
        <f t="shared" si="265"/>
        <v/>
      </c>
      <c r="T503" s="455" t="str">
        <f t="shared" si="265"/>
        <v/>
      </c>
      <c r="U503" s="455" t="str">
        <f t="shared" si="265"/>
        <v/>
      </c>
      <c r="V503" s="455" t="str">
        <f t="shared" si="265"/>
        <v/>
      </c>
      <c r="W503" s="455" t="str">
        <f t="shared" si="265"/>
        <v/>
      </c>
      <c r="X503" s="455" t="str">
        <f t="shared" si="265"/>
        <v/>
      </c>
      <c r="Y503" s="455" t="str">
        <f t="shared" si="265"/>
        <v/>
      </c>
      <c r="Z503" s="455" t="str">
        <f t="shared" si="265"/>
        <v/>
      </c>
      <c r="AA503" s="455" t="str">
        <f t="shared" si="265"/>
        <v/>
      </c>
      <c r="AB503" s="455" t="str">
        <f t="shared" si="265"/>
        <v/>
      </c>
      <c r="AC503" s="455" t="str">
        <f t="shared" si="265"/>
        <v/>
      </c>
      <c r="AD503" s="455" t="str">
        <f t="shared" si="265"/>
        <v/>
      </c>
      <c r="AE503" s="455" t="str">
        <f t="shared" si="265"/>
        <v/>
      </c>
      <c r="AF503" s="455" t="str">
        <f t="shared" si="265"/>
        <v/>
      </c>
      <c r="AG503" s="455" t="str">
        <f t="shared" si="265"/>
        <v/>
      </c>
      <c r="AH503" s="455" t="str">
        <f t="shared" si="265"/>
        <v/>
      </c>
      <c r="AI503" s="455" t="str">
        <f t="shared" si="265"/>
        <v/>
      </c>
      <c r="AJ503" s="455" t="str">
        <f t="shared" si="265"/>
        <v/>
      </c>
      <c r="AK503" s="455" t="str">
        <f t="shared" si="265"/>
        <v/>
      </c>
      <c r="AL503" s="455" t="str">
        <f t="shared" si="265"/>
        <v/>
      </c>
      <c r="AM503" s="455" t="str">
        <f t="shared" si="265"/>
        <v/>
      </c>
      <c r="AN503" s="455" t="str">
        <f t="shared" si="265"/>
        <v/>
      </c>
      <c r="AO503" s="455" t="str">
        <f t="shared" si="265"/>
        <v/>
      </c>
      <c r="AP503" s="455" t="str">
        <f t="shared" si="265"/>
        <v/>
      </c>
      <c r="AQ503" s="455" t="str">
        <f t="shared" si="265"/>
        <v/>
      </c>
      <c r="AR503" s="455" t="str">
        <f t="shared" si="265"/>
        <v/>
      </c>
      <c r="AS503" s="455" t="str">
        <f t="shared" ref="AS503:AU503" si="266">AS301&amp;AS402&amp;G198</f>
        <v/>
      </c>
      <c r="AT503" s="455" t="str">
        <f t="shared" si="266"/>
        <v/>
      </c>
      <c r="AU503" s="444" t="str">
        <f t="shared" si="266"/>
        <v xml:space="preserve">    </v>
      </c>
      <c r="BE503" s="435"/>
      <c r="BK503" s="50"/>
      <c r="BM503" s="118"/>
      <c r="EE503" s="435"/>
    </row>
    <row r="504" spans="1:135" hidden="1">
      <c r="A504" s="455" t="str">
        <f t="shared" ref="A504:AR504" si="267">A302&amp;A403</f>
        <v/>
      </c>
      <c r="B504" s="455" t="str">
        <f t="shared" si="267"/>
        <v/>
      </c>
      <c r="C504" s="444" t="str">
        <f t="shared" si="267"/>
        <v/>
      </c>
      <c r="D504" s="455" t="str">
        <f t="shared" si="267"/>
        <v/>
      </c>
      <c r="E504" s="455" t="str">
        <f t="shared" si="267"/>
        <v/>
      </c>
      <c r="F504" s="455" t="str">
        <f t="shared" si="267"/>
        <v/>
      </c>
      <c r="G504" s="455" t="str">
        <f t="shared" si="267"/>
        <v/>
      </c>
      <c r="H504" s="455" t="str">
        <f t="shared" si="267"/>
        <v/>
      </c>
      <c r="I504" s="455" t="str">
        <f t="shared" si="267"/>
        <v/>
      </c>
      <c r="J504" s="455" t="str">
        <f t="shared" si="267"/>
        <v/>
      </c>
      <c r="K504" s="455" t="str">
        <f t="shared" si="267"/>
        <v/>
      </c>
      <c r="L504" s="455" t="str">
        <f t="shared" si="267"/>
        <v/>
      </c>
      <c r="M504" s="455" t="str">
        <f t="shared" si="267"/>
        <v/>
      </c>
      <c r="N504" s="455" t="str">
        <f t="shared" si="267"/>
        <v/>
      </c>
      <c r="O504" s="455" t="str">
        <f t="shared" si="267"/>
        <v/>
      </c>
      <c r="P504" s="455" t="str">
        <f t="shared" si="267"/>
        <v/>
      </c>
      <c r="Q504" s="455" t="str">
        <f t="shared" si="267"/>
        <v/>
      </c>
      <c r="R504" s="455" t="str">
        <f t="shared" si="267"/>
        <v/>
      </c>
      <c r="S504" s="455" t="str">
        <f t="shared" si="267"/>
        <v/>
      </c>
      <c r="T504" s="455" t="str">
        <f t="shared" si="267"/>
        <v/>
      </c>
      <c r="U504" s="455" t="str">
        <f t="shared" si="267"/>
        <v/>
      </c>
      <c r="V504" s="455" t="str">
        <f t="shared" si="267"/>
        <v/>
      </c>
      <c r="W504" s="455" t="str">
        <f t="shared" si="267"/>
        <v/>
      </c>
      <c r="X504" s="455" t="str">
        <f t="shared" si="267"/>
        <v/>
      </c>
      <c r="Y504" s="455" t="str">
        <f t="shared" si="267"/>
        <v/>
      </c>
      <c r="Z504" s="455" t="str">
        <f t="shared" si="267"/>
        <v/>
      </c>
      <c r="AA504" s="455" t="str">
        <f t="shared" si="267"/>
        <v/>
      </c>
      <c r="AB504" s="455" t="str">
        <f t="shared" si="267"/>
        <v/>
      </c>
      <c r="AC504" s="455" t="str">
        <f t="shared" si="267"/>
        <v/>
      </c>
      <c r="AD504" s="455" t="str">
        <f t="shared" si="267"/>
        <v/>
      </c>
      <c r="AE504" s="455" t="str">
        <f t="shared" si="267"/>
        <v/>
      </c>
      <c r="AF504" s="455" t="str">
        <f t="shared" si="267"/>
        <v/>
      </c>
      <c r="AG504" s="455" t="str">
        <f t="shared" si="267"/>
        <v/>
      </c>
      <c r="AH504" s="455" t="str">
        <f t="shared" si="267"/>
        <v/>
      </c>
      <c r="AI504" s="455" t="str">
        <f t="shared" si="267"/>
        <v/>
      </c>
      <c r="AJ504" s="455" t="str">
        <f t="shared" si="267"/>
        <v/>
      </c>
      <c r="AK504" s="455" t="str">
        <f t="shared" si="267"/>
        <v/>
      </c>
      <c r="AL504" s="455" t="str">
        <f t="shared" si="267"/>
        <v/>
      </c>
      <c r="AM504" s="455" t="str">
        <f t="shared" si="267"/>
        <v/>
      </c>
      <c r="AN504" s="455" t="str">
        <f t="shared" si="267"/>
        <v/>
      </c>
      <c r="AO504" s="455" t="str">
        <f t="shared" si="267"/>
        <v/>
      </c>
      <c r="AP504" s="455" t="str">
        <f t="shared" si="267"/>
        <v/>
      </c>
      <c r="AQ504" s="455" t="str">
        <f t="shared" si="267"/>
        <v/>
      </c>
      <c r="AR504" s="455" t="str">
        <f t="shared" si="267"/>
        <v/>
      </c>
      <c r="AS504" s="455" t="str">
        <f t="shared" ref="AS504:AU504" si="268">AS302&amp;AS403&amp;G199</f>
        <v/>
      </c>
      <c r="AT504" s="455" t="str">
        <f t="shared" si="268"/>
        <v/>
      </c>
      <c r="AU504" s="444" t="str">
        <f t="shared" si="268"/>
        <v xml:space="preserve">    </v>
      </c>
      <c r="BE504" s="435"/>
      <c r="BK504" s="50"/>
      <c r="BM504" s="118"/>
      <c r="EE504" s="435"/>
    </row>
    <row r="505" spans="1:135" hidden="1">
      <c r="A505" s="455" t="str">
        <f t="shared" ref="A505:AR505" si="269">A303&amp;A404</f>
        <v/>
      </c>
      <c r="B505" s="455" t="str">
        <f t="shared" si="269"/>
        <v/>
      </c>
      <c r="C505" s="444" t="str">
        <f t="shared" si="269"/>
        <v/>
      </c>
      <c r="D505" s="455" t="str">
        <f t="shared" si="269"/>
        <v/>
      </c>
      <c r="E505" s="455" t="str">
        <f t="shared" si="269"/>
        <v/>
      </c>
      <c r="F505" s="455" t="str">
        <f t="shared" si="269"/>
        <v/>
      </c>
      <c r="G505" s="455" t="str">
        <f t="shared" si="269"/>
        <v/>
      </c>
      <c r="H505" s="455" t="str">
        <f t="shared" si="269"/>
        <v/>
      </c>
      <c r="I505" s="455" t="str">
        <f t="shared" si="269"/>
        <v/>
      </c>
      <c r="J505" s="455" t="str">
        <f t="shared" si="269"/>
        <v/>
      </c>
      <c r="K505" s="455" t="str">
        <f t="shared" si="269"/>
        <v/>
      </c>
      <c r="L505" s="455" t="str">
        <f t="shared" si="269"/>
        <v/>
      </c>
      <c r="M505" s="455" t="str">
        <f t="shared" si="269"/>
        <v/>
      </c>
      <c r="N505" s="455" t="str">
        <f t="shared" si="269"/>
        <v/>
      </c>
      <c r="O505" s="455" t="str">
        <f t="shared" si="269"/>
        <v/>
      </c>
      <c r="P505" s="455" t="str">
        <f t="shared" si="269"/>
        <v/>
      </c>
      <c r="Q505" s="455" t="str">
        <f t="shared" si="269"/>
        <v/>
      </c>
      <c r="R505" s="455" t="str">
        <f t="shared" si="269"/>
        <v/>
      </c>
      <c r="S505" s="455" t="str">
        <f t="shared" si="269"/>
        <v/>
      </c>
      <c r="T505" s="455" t="str">
        <f t="shared" si="269"/>
        <v/>
      </c>
      <c r="U505" s="455" t="str">
        <f t="shared" si="269"/>
        <v/>
      </c>
      <c r="V505" s="455" t="str">
        <f t="shared" si="269"/>
        <v/>
      </c>
      <c r="W505" s="455" t="str">
        <f t="shared" si="269"/>
        <v/>
      </c>
      <c r="X505" s="455" t="str">
        <f t="shared" si="269"/>
        <v/>
      </c>
      <c r="Y505" s="455" t="str">
        <f t="shared" si="269"/>
        <v/>
      </c>
      <c r="Z505" s="455" t="str">
        <f t="shared" si="269"/>
        <v/>
      </c>
      <c r="AA505" s="455" t="str">
        <f t="shared" si="269"/>
        <v/>
      </c>
      <c r="AB505" s="455" t="str">
        <f t="shared" si="269"/>
        <v/>
      </c>
      <c r="AC505" s="455" t="str">
        <f t="shared" si="269"/>
        <v/>
      </c>
      <c r="AD505" s="455" t="str">
        <f t="shared" si="269"/>
        <v/>
      </c>
      <c r="AE505" s="455" t="str">
        <f t="shared" si="269"/>
        <v/>
      </c>
      <c r="AF505" s="455" t="str">
        <f t="shared" si="269"/>
        <v/>
      </c>
      <c r="AG505" s="455" t="str">
        <f t="shared" si="269"/>
        <v/>
      </c>
      <c r="AH505" s="455" t="str">
        <f t="shared" si="269"/>
        <v/>
      </c>
      <c r="AI505" s="455" t="str">
        <f t="shared" si="269"/>
        <v/>
      </c>
      <c r="AJ505" s="455" t="str">
        <f t="shared" si="269"/>
        <v/>
      </c>
      <c r="AK505" s="455" t="str">
        <f t="shared" si="269"/>
        <v/>
      </c>
      <c r="AL505" s="455" t="str">
        <f t="shared" si="269"/>
        <v/>
      </c>
      <c r="AM505" s="455" t="str">
        <f t="shared" si="269"/>
        <v/>
      </c>
      <c r="AN505" s="455" t="str">
        <f t="shared" si="269"/>
        <v/>
      </c>
      <c r="AO505" s="455" t="str">
        <f t="shared" si="269"/>
        <v/>
      </c>
      <c r="AP505" s="455" t="str">
        <f t="shared" si="269"/>
        <v/>
      </c>
      <c r="AQ505" s="455" t="str">
        <f t="shared" si="269"/>
        <v/>
      </c>
      <c r="AR505" s="455" t="str">
        <f t="shared" si="269"/>
        <v/>
      </c>
      <c r="AS505" s="455" t="str">
        <f t="shared" ref="AS505:AU505" si="270">AS303&amp;AS404&amp;G200</f>
        <v/>
      </c>
      <c r="AT505" s="455" t="str">
        <f t="shared" si="270"/>
        <v/>
      </c>
      <c r="AU505" s="444" t="str">
        <f t="shared" si="270"/>
        <v xml:space="preserve">    </v>
      </c>
      <c r="BE505" s="435"/>
      <c r="BK505" s="50"/>
      <c r="BM505" s="118"/>
      <c r="EE505" s="435"/>
    </row>
    <row r="506" spans="1:135" hidden="1">
      <c r="A506" s="455" t="str">
        <f t="shared" ref="A506:AR506" si="271">A304&amp;A405</f>
        <v/>
      </c>
      <c r="B506" s="455" t="str">
        <f t="shared" si="271"/>
        <v/>
      </c>
      <c r="C506" s="444" t="str">
        <f t="shared" si="271"/>
        <v/>
      </c>
      <c r="D506" s="455" t="str">
        <f t="shared" si="271"/>
        <v/>
      </c>
      <c r="E506" s="455" t="str">
        <f t="shared" si="271"/>
        <v/>
      </c>
      <c r="F506" s="455" t="str">
        <f t="shared" si="271"/>
        <v/>
      </c>
      <c r="G506" s="455" t="str">
        <f t="shared" si="271"/>
        <v/>
      </c>
      <c r="H506" s="455" t="str">
        <f t="shared" si="271"/>
        <v/>
      </c>
      <c r="I506" s="455" t="str">
        <f t="shared" si="271"/>
        <v/>
      </c>
      <c r="J506" s="455" t="str">
        <f t="shared" si="271"/>
        <v/>
      </c>
      <c r="K506" s="455" t="str">
        <f t="shared" si="271"/>
        <v/>
      </c>
      <c r="L506" s="455" t="str">
        <f t="shared" si="271"/>
        <v/>
      </c>
      <c r="M506" s="455" t="str">
        <f t="shared" si="271"/>
        <v/>
      </c>
      <c r="N506" s="455" t="str">
        <f t="shared" si="271"/>
        <v/>
      </c>
      <c r="O506" s="455" t="str">
        <f t="shared" si="271"/>
        <v/>
      </c>
      <c r="P506" s="455" t="str">
        <f t="shared" si="271"/>
        <v/>
      </c>
      <c r="Q506" s="455" t="str">
        <f t="shared" si="271"/>
        <v/>
      </c>
      <c r="R506" s="455" t="str">
        <f t="shared" si="271"/>
        <v/>
      </c>
      <c r="S506" s="455" t="str">
        <f t="shared" si="271"/>
        <v/>
      </c>
      <c r="T506" s="455" t="str">
        <f t="shared" si="271"/>
        <v/>
      </c>
      <c r="U506" s="455" t="str">
        <f t="shared" si="271"/>
        <v/>
      </c>
      <c r="V506" s="455" t="str">
        <f t="shared" si="271"/>
        <v/>
      </c>
      <c r="W506" s="455" t="str">
        <f t="shared" si="271"/>
        <v/>
      </c>
      <c r="X506" s="455" t="str">
        <f t="shared" si="271"/>
        <v/>
      </c>
      <c r="Y506" s="455" t="str">
        <f t="shared" si="271"/>
        <v/>
      </c>
      <c r="Z506" s="455" t="str">
        <f t="shared" si="271"/>
        <v/>
      </c>
      <c r="AA506" s="455" t="str">
        <f t="shared" si="271"/>
        <v/>
      </c>
      <c r="AB506" s="455" t="str">
        <f t="shared" si="271"/>
        <v/>
      </c>
      <c r="AC506" s="455" t="str">
        <f t="shared" si="271"/>
        <v/>
      </c>
      <c r="AD506" s="455" t="str">
        <f t="shared" si="271"/>
        <v/>
      </c>
      <c r="AE506" s="455" t="str">
        <f t="shared" si="271"/>
        <v/>
      </c>
      <c r="AF506" s="455" t="str">
        <f t="shared" si="271"/>
        <v/>
      </c>
      <c r="AG506" s="455" t="str">
        <f t="shared" si="271"/>
        <v/>
      </c>
      <c r="AH506" s="455" t="str">
        <f t="shared" si="271"/>
        <v/>
      </c>
      <c r="AI506" s="455" t="str">
        <f t="shared" si="271"/>
        <v/>
      </c>
      <c r="AJ506" s="455" t="str">
        <f t="shared" si="271"/>
        <v/>
      </c>
      <c r="AK506" s="455" t="str">
        <f t="shared" si="271"/>
        <v/>
      </c>
      <c r="AL506" s="455" t="str">
        <f t="shared" si="271"/>
        <v/>
      </c>
      <c r="AM506" s="455" t="str">
        <f t="shared" si="271"/>
        <v/>
      </c>
      <c r="AN506" s="455" t="str">
        <f t="shared" si="271"/>
        <v/>
      </c>
      <c r="AO506" s="455" t="str">
        <f t="shared" si="271"/>
        <v/>
      </c>
      <c r="AP506" s="455" t="str">
        <f t="shared" si="271"/>
        <v/>
      </c>
      <c r="AQ506" s="455" t="str">
        <f t="shared" si="271"/>
        <v/>
      </c>
      <c r="AR506" s="455" t="str">
        <f t="shared" si="271"/>
        <v/>
      </c>
      <c r="AS506" s="455" t="str">
        <f t="shared" ref="AS506:AU506" si="272">AS304&amp;AS405&amp;G201</f>
        <v/>
      </c>
      <c r="AT506" s="455" t="str">
        <f t="shared" si="272"/>
        <v/>
      </c>
      <c r="AU506" s="444" t="str">
        <f t="shared" si="272"/>
        <v xml:space="preserve">    </v>
      </c>
      <c r="BE506" s="435"/>
      <c r="BK506" s="50"/>
      <c r="BM506" s="118"/>
      <c r="EE506" s="435"/>
    </row>
    <row r="507" spans="1:135" hidden="1">
      <c r="A507" s="455" t="str">
        <f t="shared" ref="A507:AR507" si="273">A305&amp;A406</f>
        <v/>
      </c>
      <c r="B507" s="455" t="str">
        <f t="shared" si="273"/>
        <v/>
      </c>
      <c r="C507" s="444" t="str">
        <f t="shared" si="273"/>
        <v/>
      </c>
      <c r="D507" s="455" t="str">
        <f t="shared" si="273"/>
        <v/>
      </c>
      <c r="E507" s="455" t="str">
        <f t="shared" si="273"/>
        <v/>
      </c>
      <c r="F507" s="455" t="str">
        <f t="shared" si="273"/>
        <v/>
      </c>
      <c r="G507" s="455" t="str">
        <f t="shared" si="273"/>
        <v/>
      </c>
      <c r="H507" s="455" t="str">
        <f t="shared" si="273"/>
        <v/>
      </c>
      <c r="I507" s="455" t="str">
        <f t="shared" si="273"/>
        <v/>
      </c>
      <c r="J507" s="455" t="str">
        <f t="shared" si="273"/>
        <v/>
      </c>
      <c r="K507" s="455" t="str">
        <f t="shared" si="273"/>
        <v/>
      </c>
      <c r="L507" s="455" t="str">
        <f t="shared" si="273"/>
        <v/>
      </c>
      <c r="M507" s="455" t="str">
        <f t="shared" si="273"/>
        <v/>
      </c>
      <c r="N507" s="455" t="str">
        <f t="shared" si="273"/>
        <v/>
      </c>
      <c r="O507" s="455" t="str">
        <f t="shared" si="273"/>
        <v/>
      </c>
      <c r="P507" s="455" t="str">
        <f t="shared" si="273"/>
        <v/>
      </c>
      <c r="Q507" s="455" t="str">
        <f t="shared" si="273"/>
        <v/>
      </c>
      <c r="R507" s="455" t="str">
        <f t="shared" si="273"/>
        <v/>
      </c>
      <c r="S507" s="455" t="str">
        <f t="shared" si="273"/>
        <v/>
      </c>
      <c r="T507" s="455" t="str">
        <f t="shared" si="273"/>
        <v/>
      </c>
      <c r="U507" s="455" t="str">
        <f t="shared" si="273"/>
        <v/>
      </c>
      <c r="V507" s="455" t="str">
        <f t="shared" si="273"/>
        <v/>
      </c>
      <c r="W507" s="455" t="str">
        <f t="shared" si="273"/>
        <v/>
      </c>
      <c r="X507" s="455" t="str">
        <f t="shared" si="273"/>
        <v/>
      </c>
      <c r="Y507" s="455" t="str">
        <f t="shared" si="273"/>
        <v/>
      </c>
      <c r="Z507" s="455" t="str">
        <f t="shared" si="273"/>
        <v/>
      </c>
      <c r="AA507" s="455" t="str">
        <f t="shared" si="273"/>
        <v/>
      </c>
      <c r="AB507" s="455" t="str">
        <f t="shared" si="273"/>
        <v/>
      </c>
      <c r="AC507" s="455" t="str">
        <f t="shared" si="273"/>
        <v/>
      </c>
      <c r="AD507" s="455" t="str">
        <f t="shared" si="273"/>
        <v/>
      </c>
      <c r="AE507" s="455" t="str">
        <f t="shared" si="273"/>
        <v/>
      </c>
      <c r="AF507" s="455" t="str">
        <f t="shared" si="273"/>
        <v/>
      </c>
      <c r="AG507" s="455" t="str">
        <f t="shared" si="273"/>
        <v/>
      </c>
      <c r="AH507" s="455" t="str">
        <f t="shared" si="273"/>
        <v/>
      </c>
      <c r="AI507" s="455" t="str">
        <f t="shared" si="273"/>
        <v/>
      </c>
      <c r="AJ507" s="455" t="str">
        <f t="shared" si="273"/>
        <v/>
      </c>
      <c r="AK507" s="455" t="str">
        <f t="shared" si="273"/>
        <v/>
      </c>
      <c r="AL507" s="455" t="str">
        <f t="shared" si="273"/>
        <v/>
      </c>
      <c r="AM507" s="455" t="str">
        <f t="shared" si="273"/>
        <v/>
      </c>
      <c r="AN507" s="455" t="str">
        <f t="shared" si="273"/>
        <v/>
      </c>
      <c r="AO507" s="455" t="str">
        <f t="shared" si="273"/>
        <v/>
      </c>
      <c r="AP507" s="455" t="str">
        <f t="shared" si="273"/>
        <v/>
      </c>
      <c r="AQ507" s="455" t="str">
        <f t="shared" si="273"/>
        <v/>
      </c>
      <c r="AR507" s="455" t="str">
        <f t="shared" si="273"/>
        <v/>
      </c>
      <c r="AS507" s="455" t="str">
        <f t="shared" ref="AS507:AU507" si="274">AS305&amp;AS406&amp;G202</f>
        <v/>
      </c>
      <c r="AT507" s="455" t="str">
        <f t="shared" si="274"/>
        <v/>
      </c>
      <c r="AU507" s="444" t="str">
        <f t="shared" si="274"/>
        <v xml:space="preserve">    </v>
      </c>
      <c r="BE507" s="435"/>
      <c r="BK507" s="50"/>
      <c r="BM507" s="118"/>
      <c r="EE507" s="435"/>
    </row>
    <row r="508" spans="1:135" hidden="1">
      <c r="A508" s="455" t="str">
        <f t="shared" ref="A508:AR508" si="275">A306&amp;A407</f>
        <v/>
      </c>
      <c r="B508" s="455" t="str">
        <f t="shared" si="275"/>
        <v/>
      </c>
      <c r="C508" s="444" t="str">
        <f t="shared" si="275"/>
        <v/>
      </c>
      <c r="D508" s="455" t="str">
        <f t="shared" si="275"/>
        <v/>
      </c>
      <c r="E508" s="455" t="str">
        <f t="shared" si="275"/>
        <v/>
      </c>
      <c r="F508" s="455" t="str">
        <f t="shared" si="275"/>
        <v/>
      </c>
      <c r="G508" s="455" t="str">
        <f t="shared" si="275"/>
        <v/>
      </c>
      <c r="H508" s="455" t="str">
        <f t="shared" si="275"/>
        <v/>
      </c>
      <c r="I508" s="455" t="str">
        <f t="shared" si="275"/>
        <v/>
      </c>
      <c r="J508" s="455" t="str">
        <f t="shared" si="275"/>
        <v/>
      </c>
      <c r="K508" s="455" t="str">
        <f t="shared" si="275"/>
        <v/>
      </c>
      <c r="L508" s="455" t="str">
        <f t="shared" si="275"/>
        <v/>
      </c>
      <c r="M508" s="455" t="str">
        <f t="shared" si="275"/>
        <v/>
      </c>
      <c r="N508" s="455" t="str">
        <f t="shared" si="275"/>
        <v/>
      </c>
      <c r="O508" s="455" t="str">
        <f t="shared" si="275"/>
        <v/>
      </c>
      <c r="P508" s="455" t="str">
        <f t="shared" si="275"/>
        <v/>
      </c>
      <c r="Q508" s="455" t="str">
        <f t="shared" si="275"/>
        <v/>
      </c>
      <c r="R508" s="455" t="str">
        <f t="shared" si="275"/>
        <v/>
      </c>
      <c r="S508" s="455" t="str">
        <f t="shared" si="275"/>
        <v/>
      </c>
      <c r="T508" s="455" t="str">
        <f t="shared" si="275"/>
        <v/>
      </c>
      <c r="U508" s="455" t="str">
        <f t="shared" si="275"/>
        <v/>
      </c>
      <c r="V508" s="455" t="str">
        <f t="shared" si="275"/>
        <v/>
      </c>
      <c r="W508" s="455" t="str">
        <f t="shared" si="275"/>
        <v/>
      </c>
      <c r="X508" s="455" t="str">
        <f t="shared" si="275"/>
        <v/>
      </c>
      <c r="Y508" s="455" t="str">
        <f t="shared" si="275"/>
        <v/>
      </c>
      <c r="Z508" s="455" t="str">
        <f t="shared" si="275"/>
        <v/>
      </c>
      <c r="AA508" s="455" t="str">
        <f t="shared" si="275"/>
        <v/>
      </c>
      <c r="AB508" s="455" t="str">
        <f t="shared" si="275"/>
        <v/>
      </c>
      <c r="AC508" s="455" t="str">
        <f t="shared" si="275"/>
        <v/>
      </c>
      <c r="AD508" s="455" t="str">
        <f t="shared" si="275"/>
        <v/>
      </c>
      <c r="AE508" s="455" t="str">
        <f t="shared" si="275"/>
        <v/>
      </c>
      <c r="AF508" s="455" t="str">
        <f t="shared" si="275"/>
        <v/>
      </c>
      <c r="AG508" s="455" t="str">
        <f t="shared" si="275"/>
        <v/>
      </c>
      <c r="AH508" s="455" t="str">
        <f t="shared" si="275"/>
        <v/>
      </c>
      <c r="AI508" s="455" t="str">
        <f t="shared" si="275"/>
        <v/>
      </c>
      <c r="AJ508" s="455" t="str">
        <f t="shared" si="275"/>
        <v/>
      </c>
      <c r="AK508" s="455" t="str">
        <f t="shared" si="275"/>
        <v/>
      </c>
      <c r="AL508" s="455" t="str">
        <f t="shared" si="275"/>
        <v/>
      </c>
      <c r="AM508" s="455" t="str">
        <f t="shared" si="275"/>
        <v/>
      </c>
      <c r="AN508" s="455" t="str">
        <f t="shared" si="275"/>
        <v/>
      </c>
      <c r="AO508" s="455" t="str">
        <f t="shared" si="275"/>
        <v/>
      </c>
      <c r="AP508" s="455" t="str">
        <f t="shared" si="275"/>
        <v/>
      </c>
      <c r="AQ508" s="455" t="str">
        <f t="shared" si="275"/>
        <v/>
      </c>
      <c r="AR508" s="455" t="str">
        <f t="shared" si="275"/>
        <v/>
      </c>
      <c r="AS508" s="455" t="str">
        <f t="shared" ref="AS508:AU508" si="276">AS306&amp;AS407&amp;G203</f>
        <v/>
      </c>
      <c r="AT508" s="455" t="str">
        <f t="shared" si="276"/>
        <v/>
      </c>
      <c r="AU508" s="444" t="str">
        <f t="shared" si="276"/>
        <v xml:space="preserve">    </v>
      </c>
      <c r="BE508" s="435"/>
      <c r="BK508" s="50"/>
      <c r="BM508" s="118"/>
      <c r="EE508" s="435"/>
    </row>
    <row r="509" spans="1:135" hidden="1">
      <c r="A509" s="455" t="str">
        <f t="shared" ref="A509:AR509" si="277">A307&amp;A408</f>
        <v/>
      </c>
      <c r="B509" s="455" t="str">
        <f t="shared" si="277"/>
        <v/>
      </c>
      <c r="C509" s="444" t="str">
        <f t="shared" si="277"/>
        <v/>
      </c>
      <c r="D509" s="455" t="str">
        <f t="shared" si="277"/>
        <v/>
      </c>
      <c r="E509" s="455" t="str">
        <f t="shared" si="277"/>
        <v/>
      </c>
      <c r="F509" s="455" t="str">
        <f t="shared" si="277"/>
        <v/>
      </c>
      <c r="G509" s="455" t="str">
        <f t="shared" si="277"/>
        <v/>
      </c>
      <c r="H509" s="455" t="str">
        <f t="shared" si="277"/>
        <v/>
      </c>
      <c r="I509" s="455" t="str">
        <f t="shared" si="277"/>
        <v/>
      </c>
      <c r="J509" s="455" t="str">
        <f t="shared" si="277"/>
        <v/>
      </c>
      <c r="K509" s="455" t="str">
        <f t="shared" si="277"/>
        <v/>
      </c>
      <c r="L509" s="455" t="str">
        <f t="shared" si="277"/>
        <v/>
      </c>
      <c r="M509" s="455" t="str">
        <f t="shared" si="277"/>
        <v/>
      </c>
      <c r="N509" s="455" t="str">
        <f t="shared" si="277"/>
        <v/>
      </c>
      <c r="O509" s="455" t="str">
        <f t="shared" si="277"/>
        <v/>
      </c>
      <c r="P509" s="455" t="str">
        <f t="shared" si="277"/>
        <v/>
      </c>
      <c r="Q509" s="455" t="str">
        <f t="shared" si="277"/>
        <v/>
      </c>
      <c r="R509" s="455" t="str">
        <f t="shared" si="277"/>
        <v/>
      </c>
      <c r="S509" s="455" t="str">
        <f t="shared" si="277"/>
        <v/>
      </c>
      <c r="T509" s="455" t="str">
        <f t="shared" si="277"/>
        <v/>
      </c>
      <c r="U509" s="455" t="str">
        <f t="shared" si="277"/>
        <v/>
      </c>
      <c r="V509" s="455" t="str">
        <f t="shared" si="277"/>
        <v/>
      </c>
      <c r="W509" s="455" t="str">
        <f t="shared" si="277"/>
        <v/>
      </c>
      <c r="X509" s="455" t="str">
        <f t="shared" si="277"/>
        <v/>
      </c>
      <c r="Y509" s="455" t="str">
        <f t="shared" si="277"/>
        <v/>
      </c>
      <c r="Z509" s="455" t="str">
        <f t="shared" si="277"/>
        <v/>
      </c>
      <c r="AA509" s="455" t="str">
        <f t="shared" si="277"/>
        <v/>
      </c>
      <c r="AB509" s="455" t="str">
        <f t="shared" si="277"/>
        <v/>
      </c>
      <c r="AC509" s="455" t="str">
        <f t="shared" si="277"/>
        <v/>
      </c>
      <c r="AD509" s="455" t="str">
        <f t="shared" si="277"/>
        <v/>
      </c>
      <c r="AE509" s="455" t="str">
        <f t="shared" si="277"/>
        <v/>
      </c>
      <c r="AF509" s="455" t="str">
        <f t="shared" si="277"/>
        <v/>
      </c>
      <c r="AG509" s="455" t="str">
        <f t="shared" si="277"/>
        <v/>
      </c>
      <c r="AH509" s="455" t="str">
        <f t="shared" si="277"/>
        <v/>
      </c>
      <c r="AI509" s="455" t="str">
        <f t="shared" si="277"/>
        <v/>
      </c>
      <c r="AJ509" s="455" t="str">
        <f t="shared" si="277"/>
        <v/>
      </c>
      <c r="AK509" s="455" t="str">
        <f t="shared" si="277"/>
        <v/>
      </c>
      <c r="AL509" s="455" t="str">
        <f t="shared" si="277"/>
        <v/>
      </c>
      <c r="AM509" s="455" t="str">
        <f t="shared" si="277"/>
        <v/>
      </c>
      <c r="AN509" s="455" t="str">
        <f t="shared" si="277"/>
        <v/>
      </c>
      <c r="AO509" s="455" t="str">
        <f t="shared" si="277"/>
        <v/>
      </c>
      <c r="AP509" s="455" t="str">
        <f t="shared" si="277"/>
        <v/>
      </c>
      <c r="AQ509" s="455" t="str">
        <f t="shared" si="277"/>
        <v/>
      </c>
      <c r="AR509" s="455" t="str">
        <f t="shared" si="277"/>
        <v/>
      </c>
      <c r="AS509" s="455" t="str">
        <f t="shared" ref="AS509:AU509" si="278">AS307&amp;AS408&amp;G204</f>
        <v/>
      </c>
      <c r="AT509" s="455" t="str">
        <f t="shared" si="278"/>
        <v/>
      </c>
      <c r="AU509" s="444" t="str">
        <f t="shared" si="278"/>
        <v xml:space="preserve">    </v>
      </c>
      <c r="BE509" s="435"/>
      <c r="BK509" s="50"/>
      <c r="BM509" s="118"/>
      <c r="EE509" s="435"/>
    </row>
    <row r="510" spans="1:135" hidden="1">
      <c r="A510" s="455" t="str">
        <f t="shared" ref="A510:AR510" si="279">A308&amp;A409</f>
        <v/>
      </c>
      <c r="B510" s="455" t="str">
        <f t="shared" si="279"/>
        <v/>
      </c>
      <c r="C510" s="444" t="str">
        <f t="shared" si="279"/>
        <v/>
      </c>
      <c r="D510" s="455" t="str">
        <f t="shared" si="279"/>
        <v/>
      </c>
      <c r="E510" s="455" t="str">
        <f t="shared" si="279"/>
        <v/>
      </c>
      <c r="F510" s="455" t="str">
        <f t="shared" si="279"/>
        <v/>
      </c>
      <c r="G510" s="455" t="str">
        <f t="shared" si="279"/>
        <v/>
      </c>
      <c r="H510" s="455" t="str">
        <f t="shared" si="279"/>
        <v/>
      </c>
      <c r="I510" s="455" t="str">
        <f t="shared" si="279"/>
        <v/>
      </c>
      <c r="J510" s="455" t="str">
        <f t="shared" si="279"/>
        <v/>
      </c>
      <c r="K510" s="455" t="str">
        <f t="shared" si="279"/>
        <v/>
      </c>
      <c r="L510" s="455" t="str">
        <f t="shared" si="279"/>
        <v/>
      </c>
      <c r="M510" s="455" t="str">
        <f t="shared" si="279"/>
        <v/>
      </c>
      <c r="N510" s="455" t="str">
        <f t="shared" si="279"/>
        <v/>
      </c>
      <c r="O510" s="455" t="str">
        <f t="shared" si="279"/>
        <v/>
      </c>
      <c r="P510" s="455" t="str">
        <f t="shared" si="279"/>
        <v/>
      </c>
      <c r="Q510" s="455" t="str">
        <f t="shared" si="279"/>
        <v/>
      </c>
      <c r="R510" s="455" t="str">
        <f t="shared" si="279"/>
        <v/>
      </c>
      <c r="S510" s="455" t="str">
        <f t="shared" si="279"/>
        <v/>
      </c>
      <c r="T510" s="455" t="str">
        <f t="shared" si="279"/>
        <v/>
      </c>
      <c r="U510" s="455" t="str">
        <f t="shared" si="279"/>
        <v/>
      </c>
      <c r="V510" s="455" t="str">
        <f t="shared" si="279"/>
        <v/>
      </c>
      <c r="W510" s="455" t="str">
        <f t="shared" si="279"/>
        <v/>
      </c>
      <c r="X510" s="455" t="str">
        <f t="shared" si="279"/>
        <v/>
      </c>
      <c r="Y510" s="455" t="str">
        <f t="shared" si="279"/>
        <v/>
      </c>
      <c r="Z510" s="455" t="str">
        <f t="shared" si="279"/>
        <v/>
      </c>
      <c r="AA510" s="455" t="str">
        <f t="shared" si="279"/>
        <v/>
      </c>
      <c r="AB510" s="455" t="str">
        <f t="shared" si="279"/>
        <v/>
      </c>
      <c r="AC510" s="455" t="str">
        <f t="shared" si="279"/>
        <v/>
      </c>
      <c r="AD510" s="455" t="str">
        <f t="shared" si="279"/>
        <v/>
      </c>
      <c r="AE510" s="455" t="str">
        <f t="shared" si="279"/>
        <v/>
      </c>
      <c r="AF510" s="455" t="str">
        <f t="shared" si="279"/>
        <v/>
      </c>
      <c r="AG510" s="455" t="str">
        <f t="shared" si="279"/>
        <v/>
      </c>
      <c r="AH510" s="455" t="str">
        <f t="shared" si="279"/>
        <v/>
      </c>
      <c r="AI510" s="455" t="str">
        <f t="shared" si="279"/>
        <v/>
      </c>
      <c r="AJ510" s="455" t="str">
        <f t="shared" si="279"/>
        <v/>
      </c>
      <c r="AK510" s="455" t="str">
        <f t="shared" si="279"/>
        <v/>
      </c>
      <c r="AL510" s="455" t="str">
        <f t="shared" si="279"/>
        <v/>
      </c>
      <c r="AM510" s="455" t="str">
        <f t="shared" si="279"/>
        <v/>
      </c>
      <c r="AN510" s="455" t="str">
        <f t="shared" si="279"/>
        <v/>
      </c>
      <c r="AO510" s="455" t="str">
        <f t="shared" si="279"/>
        <v/>
      </c>
      <c r="AP510" s="455" t="str">
        <f t="shared" si="279"/>
        <v/>
      </c>
      <c r="AQ510" s="455" t="str">
        <f t="shared" si="279"/>
        <v/>
      </c>
      <c r="AR510" s="455" t="str">
        <f t="shared" si="279"/>
        <v/>
      </c>
      <c r="AS510" s="455" t="str">
        <f t="shared" ref="AS510:AU510" si="280">AS308&amp;AS409&amp;G205</f>
        <v/>
      </c>
      <c r="AT510" s="455" t="str">
        <f t="shared" si="280"/>
        <v/>
      </c>
      <c r="AU510" s="444" t="str">
        <f t="shared" si="280"/>
        <v xml:space="preserve">    </v>
      </c>
      <c r="BE510" s="435"/>
      <c r="BK510" s="50"/>
      <c r="BM510" s="118"/>
      <c r="EE510" s="435"/>
    </row>
    <row r="511" spans="1:135" hidden="1">
      <c r="A511" s="455" t="str">
        <f t="shared" ref="A511:AR511" si="281">A309&amp;A410</f>
        <v/>
      </c>
      <c r="B511" s="455" t="str">
        <f t="shared" si="281"/>
        <v/>
      </c>
      <c r="C511" s="444" t="str">
        <f t="shared" si="281"/>
        <v/>
      </c>
      <c r="D511" s="455" t="str">
        <f t="shared" si="281"/>
        <v/>
      </c>
      <c r="E511" s="455" t="str">
        <f t="shared" si="281"/>
        <v/>
      </c>
      <c r="F511" s="455" t="str">
        <f t="shared" si="281"/>
        <v/>
      </c>
      <c r="G511" s="455" t="str">
        <f t="shared" si="281"/>
        <v/>
      </c>
      <c r="H511" s="455" t="str">
        <f t="shared" si="281"/>
        <v/>
      </c>
      <c r="I511" s="455" t="str">
        <f t="shared" si="281"/>
        <v/>
      </c>
      <c r="J511" s="455" t="str">
        <f t="shared" si="281"/>
        <v/>
      </c>
      <c r="K511" s="455" t="str">
        <f t="shared" si="281"/>
        <v/>
      </c>
      <c r="L511" s="455" t="str">
        <f t="shared" si="281"/>
        <v/>
      </c>
      <c r="M511" s="455" t="str">
        <f t="shared" si="281"/>
        <v/>
      </c>
      <c r="N511" s="455" t="str">
        <f t="shared" si="281"/>
        <v/>
      </c>
      <c r="O511" s="455" t="str">
        <f t="shared" si="281"/>
        <v/>
      </c>
      <c r="P511" s="455" t="str">
        <f t="shared" si="281"/>
        <v/>
      </c>
      <c r="Q511" s="455" t="str">
        <f t="shared" si="281"/>
        <v/>
      </c>
      <c r="R511" s="455" t="str">
        <f t="shared" si="281"/>
        <v/>
      </c>
      <c r="S511" s="455" t="str">
        <f t="shared" si="281"/>
        <v/>
      </c>
      <c r="T511" s="455" t="str">
        <f t="shared" si="281"/>
        <v/>
      </c>
      <c r="U511" s="455" t="str">
        <f t="shared" si="281"/>
        <v/>
      </c>
      <c r="V511" s="455" t="str">
        <f t="shared" si="281"/>
        <v/>
      </c>
      <c r="W511" s="455" t="str">
        <f t="shared" si="281"/>
        <v/>
      </c>
      <c r="X511" s="455" t="str">
        <f t="shared" si="281"/>
        <v/>
      </c>
      <c r="Y511" s="455" t="str">
        <f t="shared" si="281"/>
        <v/>
      </c>
      <c r="Z511" s="455" t="str">
        <f t="shared" si="281"/>
        <v/>
      </c>
      <c r="AA511" s="455" t="str">
        <f t="shared" si="281"/>
        <v/>
      </c>
      <c r="AB511" s="455" t="str">
        <f t="shared" si="281"/>
        <v/>
      </c>
      <c r="AC511" s="455" t="str">
        <f t="shared" si="281"/>
        <v/>
      </c>
      <c r="AD511" s="455" t="str">
        <f t="shared" si="281"/>
        <v/>
      </c>
      <c r="AE511" s="455" t="str">
        <f t="shared" si="281"/>
        <v/>
      </c>
      <c r="AF511" s="455" t="str">
        <f t="shared" si="281"/>
        <v/>
      </c>
      <c r="AG511" s="455" t="str">
        <f t="shared" si="281"/>
        <v/>
      </c>
      <c r="AH511" s="455" t="str">
        <f t="shared" si="281"/>
        <v/>
      </c>
      <c r="AI511" s="455" t="str">
        <f t="shared" si="281"/>
        <v/>
      </c>
      <c r="AJ511" s="455" t="str">
        <f t="shared" si="281"/>
        <v/>
      </c>
      <c r="AK511" s="455" t="str">
        <f t="shared" si="281"/>
        <v/>
      </c>
      <c r="AL511" s="455" t="str">
        <f t="shared" si="281"/>
        <v/>
      </c>
      <c r="AM511" s="455" t="str">
        <f t="shared" si="281"/>
        <v/>
      </c>
      <c r="AN511" s="455" t="str">
        <f t="shared" si="281"/>
        <v/>
      </c>
      <c r="AO511" s="455" t="str">
        <f t="shared" si="281"/>
        <v/>
      </c>
      <c r="AP511" s="455" t="str">
        <f t="shared" si="281"/>
        <v/>
      </c>
      <c r="AQ511" s="455" t="str">
        <f t="shared" si="281"/>
        <v/>
      </c>
      <c r="AR511" s="455" t="str">
        <f t="shared" si="281"/>
        <v/>
      </c>
      <c r="AS511" s="455" t="str">
        <f t="shared" ref="AS511:AU511" si="282">AS309&amp;AS410&amp;G206</f>
        <v/>
      </c>
      <c r="AT511" s="455" t="str">
        <f t="shared" si="282"/>
        <v/>
      </c>
      <c r="AU511" s="444" t="str">
        <f t="shared" si="282"/>
        <v xml:space="preserve">    </v>
      </c>
      <c r="BE511" s="435"/>
      <c r="BK511" s="50"/>
      <c r="BM511" s="118"/>
      <c r="EE511" s="435"/>
    </row>
    <row r="512" spans="1:135" hidden="1">
      <c r="A512" s="455" t="str">
        <f t="shared" ref="A512:AR512" si="283">A310&amp;A411</f>
        <v/>
      </c>
      <c r="B512" s="455" t="str">
        <f t="shared" si="283"/>
        <v/>
      </c>
      <c r="C512" s="444" t="str">
        <f t="shared" si="283"/>
        <v/>
      </c>
      <c r="D512" s="455" t="str">
        <f t="shared" si="283"/>
        <v/>
      </c>
      <c r="E512" s="455" t="str">
        <f t="shared" si="283"/>
        <v/>
      </c>
      <c r="F512" s="455" t="str">
        <f t="shared" si="283"/>
        <v/>
      </c>
      <c r="G512" s="455" t="str">
        <f t="shared" si="283"/>
        <v/>
      </c>
      <c r="H512" s="455" t="str">
        <f t="shared" si="283"/>
        <v/>
      </c>
      <c r="I512" s="455" t="str">
        <f t="shared" si="283"/>
        <v/>
      </c>
      <c r="J512" s="455" t="str">
        <f t="shared" si="283"/>
        <v/>
      </c>
      <c r="K512" s="455" t="str">
        <f t="shared" si="283"/>
        <v/>
      </c>
      <c r="L512" s="455" t="str">
        <f t="shared" si="283"/>
        <v/>
      </c>
      <c r="M512" s="455" t="str">
        <f t="shared" si="283"/>
        <v/>
      </c>
      <c r="N512" s="455" t="str">
        <f t="shared" si="283"/>
        <v/>
      </c>
      <c r="O512" s="455" t="str">
        <f t="shared" si="283"/>
        <v/>
      </c>
      <c r="P512" s="455" t="str">
        <f t="shared" si="283"/>
        <v/>
      </c>
      <c r="Q512" s="455" t="str">
        <f t="shared" si="283"/>
        <v/>
      </c>
      <c r="R512" s="455" t="str">
        <f t="shared" si="283"/>
        <v/>
      </c>
      <c r="S512" s="455" t="str">
        <f t="shared" si="283"/>
        <v/>
      </c>
      <c r="T512" s="455" t="str">
        <f t="shared" si="283"/>
        <v/>
      </c>
      <c r="U512" s="455" t="str">
        <f t="shared" si="283"/>
        <v/>
      </c>
      <c r="V512" s="455" t="str">
        <f t="shared" si="283"/>
        <v/>
      </c>
      <c r="W512" s="455" t="str">
        <f t="shared" si="283"/>
        <v/>
      </c>
      <c r="X512" s="455" t="str">
        <f t="shared" si="283"/>
        <v/>
      </c>
      <c r="Y512" s="455" t="str">
        <f t="shared" si="283"/>
        <v/>
      </c>
      <c r="Z512" s="455" t="str">
        <f t="shared" si="283"/>
        <v/>
      </c>
      <c r="AA512" s="455" t="str">
        <f t="shared" si="283"/>
        <v/>
      </c>
      <c r="AB512" s="455" t="str">
        <f t="shared" si="283"/>
        <v/>
      </c>
      <c r="AC512" s="455" t="str">
        <f t="shared" si="283"/>
        <v/>
      </c>
      <c r="AD512" s="455" t="str">
        <f t="shared" si="283"/>
        <v/>
      </c>
      <c r="AE512" s="455" t="str">
        <f t="shared" si="283"/>
        <v/>
      </c>
      <c r="AF512" s="455" t="str">
        <f t="shared" si="283"/>
        <v/>
      </c>
      <c r="AG512" s="455" t="str">
        <f t="shared" si="283"/>
        <v/>
      </c>
      <c r="AH512" s="455" t="str">
        <f t="shared" si="283"/>
        <v/>
      </c>
      <c r="AI512" s="455" t="str">
        <f t="shared" si="283"/>
        <v/>
      </c>
      <c r="AJ512" s="455" t="str">
        <f t="shared" si="283"/>
        <v/>
      </c>
      <c r="AK512" s="455" t="str">
        <f t="shared" si="283"/>
        <v/>
      </c>
      <c r="AL512" s="455" t="str">
        <f t="shared" si="283"/>
        <v/>
      </c>
      <c r="AM512" s="455" t="str">
        <f t="shared" si="283"/>
        <v/>
      </c>
      <c r="AN512" s="455" t="str">
        <f t="shared" si="283"/>
        <v/>
      </c>
      <c r="AO512" s="455" t="str">
        <f t="shared" si="283"/>
        <v/>
      </c>
      <c r="AP512" s="455" t="str">
        <f t="shared" si="283"/>
        <v/>
      </c>
      <c r="AQ512" s="455" t="str">
        <f t="shared" si="283"/>
        <v/>
      </c>
      <c r="AR512" s="455" t="str">
        <f t="shared" si="283"/>
        <v/>
      </c>
      <c r="AS512" s="455" t="str">
        <f t="shared" ref="AS512:AU512" si="284">AS310&amp;AS411&amp;G207</f>
        <v/>
      </c>
      <c r="AT512" s="455" t="str">
        <f t="shared" si="284"/>
        <v/>
      </c>
      <c r="AU512" s="444" t="str">
        <f t="shared" si="284"/>
        <v xml:space="preserve">    </v>
      </c>
      <c r="BE512" s="435"/>
      <c r="BK512" s="50"/>
      <c r="BM512" s="118"/>
      <c r="EE512" s="435"/>
    </row>
    <row r="513" spans="1:135" hidden="1">
      <c r="A513" s="455" t="str">
        <f t="shared" ref="A513:AR513" si="285">A311&amp;A412</f>
        <v/>
      </c>
      <c r="B513" s="455" t="str">
        <f t="shared" si="285"/>
        <v/>
      </c>
      <c r="C513" s="444" t="str">
        <f t="shared" si="285"/>
        <v/>
      </c>
      <c r="D513" s="455" t="str">
        <f t="shared" si="285"/>
        <v/>
      </c>
      <c r="E513" s="455" t="str">
        <f t="shared" si="285"/>
        <v/>
      </c>
      <c r="F513" s="455" t="str">
        <f t="shared" si="285"/>
        <v/>
      </c>
      <c r="G513" s="455" t="str">
        <f t="shared" si="285"/>
        <v/>
      </c>
      <c r="H513" s="455" t="str">
        <f t="shared" si="285"/>
        <v/>
      </c>
      <c r="I513" s="455" t="str">
        <f t="shared" si="285"/>
        <v/>
      </c>
      <c r="J513" s="455" t="str">
        <f t="shared" si="285"/>
        <v/>
      </c>
      <c r="K513" s="455" t="str">
        <f t="shared" si="285"/>
        <v/>
      </c>
      <c r="L513" s="455" t="str">
        <f t="shared" si="285"/>
        <v/>
      </c>
      <c r="M513" s="455" t="str">
        <f t="shared" si="285"/>
        <v/>
      </c>
      <c r="N513" s="455" t="str">
        <f t="shared" si="285"/>
        <v/>
      </c>
      <c r="O513" s="455" t="str">
        <f t="shared" si="285"/>
        <v/>
      </c>
      <c r="P513" s="455" t="str">
        <f t="shared" si="285"/>
        <v/>
      </c>
      <c r="Q513" s="455" t="str">
        <f t="shared" si="285"/>
        <v/>
      </c>
      <c r="R513" s="455" t="str">
        <f t="shared" si="285"/>
        <v/>
      </c>
      <c r="S513" s="455" t="str">
        <f t="shared" si="285"/>
        <v/>
      </c>
      <c r="T513" s="455" t="str">
        <f t="shared" si="285"/>
        <v/>
      </c>
      <c r="U513" s="455" t="str">
        <f t="shared" si="285"/>
        <v/>
      </c>
      <c r="V513" s="455" t="str">
        <f t="shared" si="285"/>
        <v/>
      </c>
      <c r="W513" s="455" t="str">
        <f t="shared" si="285"/>
        <v/>
      </c>
      <c r="X513" s="455" t="str">
        <f t="shared" si="285"/>
        <v/>
      </c>
      <c r="Y513" s="455" t="str">
        <f t="shared" si="285"/>
        <v/>
      </c>
      <c r="Z513" s="455" t="str">
        <f t="shared" si="285"/>
        <v/>
      </c>
      <c r="AA513" s="455" t="str">
        <f t="shared" si="285"/>
        <v/>
      </c>
      <c r="AB513" s="455" t="str">
        <f t="shared" si="285"/>
        <v/>
      </c>
      <c r="AC513" s="455" t="str">
        <f t="shared" si="285"/>
        <v/>
      </c>
      <c r="AD513" s="455" t="str">
        <f t="shared" si="285"/>
        <v/>
      </c>
      <c r="AE513" s="455" t="str">
        <f t="shared" si="285"/>
        <v/>
      </c>
      <c r="AF513" s="455" t="str">
        <f t="shared" si="285"/>
        <v/>
      </c>
      <c r="AG513" s="455" t="str">
        <f t="shared" si="285"/>
        <v/>
      </c>
      <c r="AH513" s="455" t="str">
        <f t="shared" si="285"/>
        <v/>
      </c>
      <c r="AI513" s="455" t="str">
        <f t="shared" si="285"/>
        <v/>
      </c>
      <c r="AJ513" s="455" t="str">
        <f t="shared" si="285"/>
        <v/>
      </c>
      <c r="AK513" s="455" t="str">
        <f t="shared" si="285"/>
        <v/>
      </c>
      <c r="AL513" s="455" t="str">
        <f t="shared" si="285"/>
        <v/>
      </c>
      <c r="AM513" s="455" t="str">
        <f t="shared" si="285"/>
        <v/>
      </c>
      <c r="AN513" s="455" t="str">
        <f t="shared" si="285"/>
        <v/>
      </c>
      <c r="AO513" s="455" t="str">
        <f t="shared" si="285"/>
        <v/>
      </c>
      <c r="AP513" s="455" t="str">
        <f t="shared" si="285"/>
        <v/>
      </c>
      <c r="AQ513" s="455" t="str">
        <f t="shared" si="285"/>
        <v/>
      </c>
      <c r="AR513" s="455" t="str">
        <f t="shared" si="285"/>
        <v/>
      </c>
      <c r="AS513" s="455" t="str">
        <f t="shared" ref="AS513:AU513" si="286">AS311&amp;AS412&amp;G208</f>
        <v/>
      </c>
      <c r="AT513" s="455" t="str">
        <f t="shared" si="286"/>
        <v/>
      </c>
      <c r="AU513" s="444" t="str">
        <f t="shared" si="286"/>
        <v xml:space="preserve">    </v>
      </c>
      <c r="BE513" s="435"/>
      <c r="BK513" s="50"/>
      <c r="BM513" s="118"/>
      <c r="EE513" s="435"/>
    </row>
    <row r="514" spans="1:135" hidden="1">
      <c r="A514" s="455" t="str">
        <f t="shared" ref="A514:AR514" si="287">A312&amp;A413</f>
        <v/>
      </c>
      <c r="B514" s="455" t="str">
        <f t="shared" si="287"/>
        <v/>
      </c>
      <c r="C514" s="444" t="str">
        <f t="shared" si="287"/>
        <v/>
      </c>
      <c r="D514" s="455" t="str">
        <f t="shared" si="287"/>
        <v/>
      </c>
      <c r="E514" s="455" t="str">
        <f t="shared" si="287"/>
        <v/>
      </c>
      <c r="F514" s="455" t="str">
        <f t="shared" si="287"/>
        <v/>
      </c>
      <c r="G514" s="455" t="str">
        <f t="shared" si="287"/>
        <v/>
      </c>
      <c r="H514" s="455" t="str">
        <f t="shared" si="287"/>
        <v/>
      </c>
      <c r="I514" s="455" t="str">
        <f t="shared" si="287"/>
        <v/>
      </c>
      <c r="J514" s="455" t="str">
        <f t="shared" si="287"/>
        <v/>
      </c>
      <c r="K514" s="455" t="str">
        <f t="shared" si="287"/>
        <v/>
      </c>
      <c r="L514" s="455" t="str">
        <f t="shared" si="287"/>
        <v/>
      </c>
      <c r="M514" s="455" t="str">
        <f t="shared" si="287"/>
        <v/>
      </c>
      <c r="N514" s="455" t="str">
        <f t="shared" si="287"/>
        <v/>
      </c>
      <c r="O514" s="455" t="str">
        <f t="shared" si="287"/>
        <v/>
      </c>
      <c r="P514" s="455" t="str">
        <f t="shared" si="287"/>
        <v/>
      </c>
      <c r="Q514" s="455" t="str">
        <f t="shared" si="287"/>
        <v/>
      </c>
      <c r="R514" s="455" t="str">
        <f t="shared" si="287"/>
        <v/>
      </c>
      <c r="S514" s="455" t="str">
        <f t="shared" si="287"/>
        <v/>
      </c>
      <c r="T514" s="455" t="str">
        <f t="shared" si="287"/>
        <v/>
      </c>
      <c r="U514" s="455" t="str">
        <f t="shared" si="287"/>
        <v/>
      </c>
      <c r="V514" s="455" t="str">
        <f t="shared" si="287"/>
        <v/>
      </c>
      <c r="W514" s="455" t="str">
        <f t="shared" si="287"/>
        <v/>
      </c>
      <c r="X514" s="455" t="str">
        <f t="shared" si="287"/>
        <v/>
      </c>
      <c r="Y514" s="455" t="str">
        <f t="shared" si="287"/>
        <v/>
      </c>
      <c r="Z514" s="455" t="str">
        <f t="shared" si="287"/>
        <v/>
      </c>
      <c r="AA514" s="455" t="str">
        <f t="shared" si="287"/>
        <v/>
      </c>
      <c r="AB514" s="455" t="str">
        <f t="shared" si="287"/>
        <v/>
      </c>
      <c r="AC514" s="455" t="str">
        <f t="shared" si="287"/>
        <v/>
      </c>
      <c r="AD514" s="455" t="str">
        <f t="shared" si="287"/>
        <v/>
      </c>
      <c r="AE514" s="455" t="str">
        <f t="shared" si="287"/>
        <v/>
      </c>
      <c r="AF514" s="455" t="str">
        <f t="shared" si="287"/>
        <v/>
      </c>
      <c r="AG514" s="455" t="str">
        <f t="shared" si="287"/>
        <v/>
      </c>
      <c r="AH514" s="455" t="str">
        <f t="shared" si="287"/>
        <v/>
      </c>
      <c r="AI514" s="455" t="str">
        <f t="shared" si="287"/>
        <v/>
      </c>
      <c r="AJ514" s="455" t="str">
        <f t="shared" si="287"/>
        <v/>
      </c>
      <c r="AK514" s="455" t="str">
        <f t="shared" si="287"/>
        <v/>
      </c>
      <c r="AL514" s="455" t="str">
        <f t="shared" si="287"/>
        <v/>
      </c>
      <c r="AM514" s="455" t="str">
        <f t="shared" si="287"/>
        <v/>
      </c>
      <c r="AN514" s="455" t="str">
        <f t="shared" si="287"/>
        <v/>
      </c>
      <c r="AO514" s="455" t="str">
        <f t="shared" si="287"/>
        <v/>
      </c>
      <c r="AP514" s="455" t="str">
        <f t="shared" si="287"/>
        <v/>
      </c>
      <c r="AQ514" s="455" t="str">
        <f t="shared" si="287"/>
        <v/>
      </c>
      <c r="AR514" s="455" t="str">
        <f t="shared" si="287"/>
        <v/>
      </c>
      <c r="AS514" s="455" t="str">
        <f t="shared" ref="AS514:AU514" si="288">AS312&amp;AS413&amp;G209</f>
        <v/>
      </c>
      <c r="AT514" s="455" t="str">
        <f t="shared" si="288"/>
        <v/>
      </c>
      <c r="AU514" s="444" t="str">
        <f t="shared" si="288"/>
        <v xml:space="preserve">    </v>
      </c>
      <c r="BE514" s="435"/>
      <c r="BK514" s="50"/>
      <c r="BM514" s="118"/>
      <c r="EE514" s="435"/>
    </row>
    <row r="515" spans="1:135" hidden="1">
      <c r="A515" s="455" t="str">
        <f t="shared" ref="A515:AR515" si="289">A313&amp;A414</f>
        <v/>
      </c>
      <c r="B515" s="455" t="str">
        <f t="shared" si="289"/>
        <v/>
      </c>
      <c r="C515" s="444" t="str">
        <f t="shared" si="289"/>
        <v/>
      </c>
      <c r="D515" s="455" t="str">
        <f t="shared" si="289"/>
        <v/>
      </c>
      <c r="E515" s="455" t="str">
        <f t="shared" si="289"/>
        <v/>
      </c>
      <c r="F515" s="455" t="str">
        <f t="shared" si="289"/>
        <v/>
      </c>
      <c r="G515" s="455" t="str">
        <f t="shared" si="289"/>
        <v/>
      </c>
      <c r="H515" s="455" t="str">
        <f t="shared" si="289"/>
        <v/>
      </c>
      <c r="I515" s="455" t="str">
        <f t="shared" si="289"/>
        <v/>
      </c>
      <c r="J515" s="455" t="str">
        <f t="shared" si="289"/>
        <v/>
      </c>
      <c r="K515" s="455" t="str">
        <f t="shared" si="289"/>
        <v/>
      </c>
      <c r="L515" s="455" t="str">
        <f t="shared" si="289"/>
        <v/>
      </c>
      <c r="M515" s="455" t="str">
        <f t="shared" si="289"/>
        <v/>
      </c>
      <c r="N515" s="455" t="str">
        <f t="shared" si="289"/>
        <v/>
      </c>
      <c r="O515" s="455" t="str">
        <f t="shared" si="289"/>
        <v/>
      </c>
      <c r="P515" s="455" t="str">
        <f t="shared" si="289"/>
        <v/>
      </c>
      <c r="Q515" s="455" t="str">
        <f t="shared" si="289"/>
        <v/>
      </c>
      <c r="R515" s="455" t="str">
        <f t="shared" si="289"/>
        <v/>
      </c>
      <c r="S515" s="455" t="str">
        <f t="shared" si="289"/>
        <v/>
      </c>
      <c r="T515" s="455" t="str">
        <f t="shared" si="289"/>
        <v/>
      </c>
      <c r="U515" s="455" t="str">
        <f t="shared" si="289"/>
        <v/>
      </c>
      <c r="V515" s="455" t="str">
        <f t="shared" si="289"/>
        <v/>
      </c>
      <c r="W515" s="455" t="str">
        <f t="shared" si="289"/>
        <v/>
      </c>
      <c r="X515" s="455" t="str">
        <f t="shared" si="289"/>
        <v/>
      </c>
      <c r="Y515" s="455" t="str">
        <f t="shared" si="289"/>
        <v/>
      </c>
      <c r="Z515" s="455" t="str">
        <f t="shared" si="289"/>
        <v/>
      </c>
      <c r="AA515" s="455" t="str">
        <f t="shared" si="289"/>
        <v/>
      </c>
      <c r="AB515" s="455" t="str">
        <f t="shared" si="289"/>
        <v/>
      </c>
      <c r="AC515" s="455" t="str">
        <f t="shared" si="289"/>
        <v/>
      </c>
      <c r="AD515" s="455" t="str">
        <f t="shared" si="289"/>
        <v/>
      </c>
      <c r="AE515" s="455" t="str">
        <f t="shared" si="289"/>
        <v/>
      </c>
      <c r="AF515" s="455" t="str">
        <f t="shared" si="289"/>
        <v/>
      </c>
      <c r="AG515" s="455" t="str">
        <f t="shared" si="289"/>
        <v/>
      </c>
      <c r="AH515" s="455" t="str">
        <f t="shared" si="289"/>
        <v/>
      </c>
      <c r="AI515" s="455" t="str">
        <f t="shared" si="289"/>
        <v/>
      </c>
      <c r="AJ515" s="455" t="str">
        <f t="shared" si="289"/>
        <v/>
      </c>
      <c r="AK515" s="455" t="str">
        <f t="shared" si="289"/>
        <v/>
      </c>
      <c r="AL515" s="455" t="str">
        <f t="shared" si="289"/>
        <v/>
      </c>
      <c r="AM515" s="455" t="str">
        <f t="shared" si="289"/>
        <v/>
      </c>
      <c r="AN515" s="455" t="str">
        <f t="shared" si="289"/>
        <v/>
      </c>
      <c r="AO515" s="455" t="str">
        <f t="shared" si="289"/>
        <v/>
      </c>
      <c r="AP515" s="455" t="str">
        <f t="shared" si="289"/>
        <v/>
      </c>
      <c r="AQ515" s="455" t="str">
        <f t="shared" si="289"/>
        <v/>
      </c>
      <c r="AR515" s="455" t="str">
        <f t="shared" si="289"/>
        <v/>
      </c>
      <c r="AS515" s="455" t="str">
        <f t="shared" ref="AS515:AU515" si="290">AS313&amp;AS414&amp;G210</f>
        <v/>
      </c>
      <c r="AT515" s="455" t="str">
        <f t="shared" si="290"/>
        <v/>
      </c>
      <c r="AU515" s="444" t="str">
        <f t="shared" si="290"/>
        <v xml:space="preserve">    </v>
      </c>
      <c r="BE515" s="435"/>
      <c r="BK515" s="50"/>
      <c r="BM515" s="118"/>
      <c r="EE515" s="435"/>
    </row>
    <row r="516" spans="1:135" hidden="1">
      <c r="A516" s="455" t="str">
        <f t="shared" ref="A516:AR516" si="291">A314&amp;A415</f>
        <v/>
      </c>
      <c r="B516" s="455" t="str">
        <f t="shared" si="291"/>
        <v/>
      </c>
      <c r="C516" s="444" t="str">
        <f t="shared" si="291"/>
        <v/>
      </c>
      <c r="D516" s="455" t="str">
        <f t="shared" si="291"/>
        <v/>
      </c>
      <c r="E516" s="455" t="str">
        <f t="shared" si="291"/>
        <v/>
      </c>
      <c r="F516" s="455" t="str">
        <f t="shared" si="291"/>
        <v/>
      </c>
      <c r="G516" s="455" t="str">
        <f t="shared" si="291"/>
        <v/>
      </c>
      <c r="H516" s="455" t="str">
        <f t="shared" si="291"/>
        <v/>
      </c>
      <c r="I516" s="455" t="str">
        <f t="shared" si="291"/>
        <v/>
      </c>
      <c r="J516" s="455" t="str">
        <f t="shared" si="291"/>
        <v/>
      </c>
      <c r="K516" s="455" t="str">
        <f t="shared" si="291"/>
        <v/>
      </c>
      <c r="L516" s="455" t="str">
        <f t="shared" si="291"/>
        <v/>
      </c>
      <c r="M516" s="455" t="str">
        <f t="shared" si="291"/>
        <v/>
      </c>
      <c r="N516" s="455" t="str">
        <f t="shared" si="291"/>
        <v/>
      </c>
      <c r="O516" s="455" t="str">
        <f t="shared" si="291"/>
        <v/>
      </c>
      <c r="P516" s="455" t="str">
        <f t="shared" si="291"/>
        <v/>
      </c>
      <c r="Q516" s="455" t="str">
        <f t="shared" si="291"/>
        <v/>
      </c>
      <c r="R516" s="455" t="str">
        <f t="shared" si="291"/>
        <v/>
      </c>
      <c r="S516" s="455" t="str">
        <f t="shared" si="291"/>
        <v/>
      </c>
      <c r="T516" s="455" t="str">
        <f t="shared" si="291"/>
        <v/>
      </c>
      <c r="U516" s="455" t="str">
        <f t="shared" si="291"/>
        <v/>
      </c>
      <c r="V516" s="455" t="str">
        <f t="shared" si="291"/>
        <v/>
      </c>
      <c r="W516" s="455" t="str">
        <f t="shared" si="291"/>
        <v/>
      </c>
      <c r="X516" s="455" t="str">
        <f t="shared" si="291"/>
        <v/>
      </c>
      <c r="Y516" s="455" t="str">
        <f t="shared" si="291"/>
        <v/>
      </c>
      <c r="Z516" s="455" t="str">
        <f t="shared" si="291"/>
        <v/>
      </c>
      <c r="AA516" s="455" t="str">
        <f t="shared" si="291"/>
        <v/>
      </c>
      <c r="AB516" s="455" t="str">
        <f t="shared" si="291"/>
        <v/>
      </c>
      <c r="AC516" s="455" t="str">
        <f t="shared" si="291"/>
        <v/>
      </c>
      <c r="AD516" s="455" t="str">
        <f t="shared" si="291"/>
        <v/>
      </c>
      <c r="AE516" s="455" t="str">
        <f t="shared" si="291"/>
        <v/>
      </c>
      <c r="AF516" s="455" t="str">
        <f t="shared" si="291"/>
        <v/>
      </c>
      <c r="AG516" s="455" t="str">
        <f t="shared" si="291"/>
        <v/>
      </c>
      <c r="AH516" s="455" t="str">
        <f t="shared" si="291"/>
        <v/>
      </c>
      <c r="AI516" s="455" t="str">
        <f t="shared" si="291"/>
        <v/>
      </c>
      <c r="AJ516" s="455" t="str">
        <f t="shared" si="291"/>
        <v/>
      </c>
      <c r="AK516" s="455" t="str">
        <f t="shared" si="291"/>
        <v/>
      </c>
      <c r="AL516" s="455" t="str">
        <f t="shared" si="291"/>
        <v/>
      </c>
      <c r="AM516" s="455" t="str">
        <f t="shared" si="291"/>
        <v/>
      </c>
      <c r="AN516" s="455" t="str">
        <f t="shared" si="291"/>
        <v/>
      </c>
      <c r="AO516" s="455" t="str">
        <f t="shared" si="291"/>
        <v/>
      </c>
      <c r="AP516" s="455" t="str">
        <f t="shared" si="291"/>
        <v/>
      </c>
      <c r="AQ516" s="455" t="str">
        <f t="shared" si="291"/>
        <v/>
      </c>
      <c r="AR516" s="455" t="str">
        <f t="shared" si="291"/>
        <v/>
      </c>
      <c r="AS516" s="455" t="str">
        <f t="shared" ref="AS516:AU516" si="292">AS314&amp;AS415&amp;G211</f>
        <v/>
      </c>
      <c r="AT516" s="455" t="str">
        <f t="shared" si="292"/>
        <v/>
      </c>
      <c r="AU516" s="444" t="str">
        <f t="shared" si="292"/>
        <v xml:space="preserve">    </v>
      </c>
      <c r="BE516" s="435"/>
      <c r="BK516" s="50"/>
      <c r="BM516" s="118"/>
      <c r="EE516" s="435"/>
    </row>
    <row r="517" spans="1:135" hidden="1">
      <c r="A517" s="455" t="str">
        <f t="shared" ref="A517:AR517" si="293">A315&amp;A416</f>
        <v/>
      </c>
      <c r="B517" s="455" t="str">
        <f t="shared" si="293"/>
        <v/>
      </c>
      <c r="C517" s="444" t="str">
        <f t="shared" si="293"/>
        <v/>
      </c>
      <c r="D517" s="455" t="str">
        <f t="shared" si="293"/>
        <v/>
      </c>
      <c r="E517" s="455" t="str">
        <f t="shared" si="293"/>
        <v/>
      </c>
      <c r="F517" s="455" t="str">
        <f t="shared" si="293"/>
        <v/>
      </c>
      <c r="G517" s="455" t="str">
        <f t="shared" si="293"/>
        <v/>
      </c>
      <c r="H517" s="455" t="str">
        <f t="shared" si="293"/>
        <v/>
      </c>
      <c r="I517" s="455" t="str">
        <f t="shared" si="293"/>
        <v/>
      </c>
      <c r="J517" s="455" t="str">
        <f t="shared" si="293"/>
        <v/>
      </c>
      <c r="K517" s="455" t="str">
        <f t="shared" si="293"/>
        <v/>
      </c>
      <c r="L517" s="455" t="str">
        <f t="shared" si="293"/>
        <v/>
      </c>
      <c r="M517" s="455" t="str">
        <f t="shared" si="293"/>
        <v/>
      </c>
      <c r="N517" s="455" t="str">
        <f t="shared" si="293"/>
        <v/>
      </c>
      <c r="O517" s="455" t="str">
        <f t="shared" si="293"/>
        <v/>
      </c>
      <c r="P517" s="455" t="str">
        <f t="shared" si="293"/>
        <v/>
      </c>
      <c r="Q517" s="455" t="str">
        <f t="shared" si="293"/>
        <v/>
      </c>
      <c r="R517" s="455" t="str">
        <f t="shared" si="293"/>
        <v/>
      </c>
      <c r="S517" s="455" t="str">
        <f t="shared" si="293"/>
        <v/>
      </c>
      <c r="T517" s="455" t="str">
        <f t="shared" si="293"/>
        <v/>
      </c>
      <c r="U517" s="455" t="str">
        <f t="shared" si="293"/>
        <v/>
      </c>
      <c r="V517" s="455" t="str">
        <f t="shared" si="293"/>
        <v/>
      </c>
      <c r="W517" s="455" t="str">
        <f t="shared" si="293"/>
        <v/>
      </c>
      <c r="X517" s="455" t="str">
        <f t="shared" si="293"/>
        <v/>
      </c>
      <c r="Y517" s="455" t="str">
        <f t="shared" si="293"/>
        <v/>
      </c>
      <c r="Z517" s="455" t="str">
        <f t="shared" si="293"/>
        <v/>
      </c>
      <c r="AA517" s="455" t="str">
        <f t="shared" si="293"/>
        <v/>
      </c>
      <c r="AB517" s="455" t="str">
        <f t="shared" si="293"/>
        <v/>
      </c>
      <c r="AC517" s="455" t="str">
        <f t="shared" si="293"/>
        <v/>
      </c>
      <c r="AD517" s="455" t="str">
        <f t="shared" si="293"/>
        <v/>
      </c>
      <c r="AE517" s="455" t="str">
        <f t="shared" si="293"/>
        <v/>
      </c>
      <c r="AF517" s="455" t="str">
        <f t="shared" si="293"/>
        <v/>
      </c>
      <c r="AG517" s="455" t="str">
        <f t="shared" si="293"/>
        <v/>
      </c>
      <c r="AH517" s="455" t="str">
        <f t="shared" si="293"/>
        <v/>
      </c>
      <c r="AI517" s="455" t="str">
        <f t="shared" si="293"/>
        <v/>
      </c>
      <c r="AJ517" s="455" t="str">
        <f t="shared" si="293"/>
        <v/>
      </c>
      <c r="AK517" s="455" t="str">
        <f t="shared" si="293"/>
        <v/>
      </c>
      <c r="AL517" s="455" t="str">
        <f t="shared" si="293"/>
        <v/>
      </c>
      <c r="AM517" s="455" t="str">
        <f t="shared" si="293"/>
        <v/>
      </c>
      <c r="AN517" s="455" t="str">
        <f t="shared" si="293"/>
        <v/>
      </c>
      <c r="AO517" s="455" t="str">
        <f t="shared" si="293"/>
        <v/>
      </c>
      <c r="AP517" s="455" t="str">
        <f t="shared" si="293"/>
        <v/>
      </c>
      <c r="AQ517" s="455" t="str">
        <f t="shared" si="293"/>
        <v/>
      </c>
      <c r="AR517" s="455" t="str">
        <f t="shared" si="293"/>
        <v/>
      </c>
      <c r="AS517" s="455" t="str">
        <f t="shared" ref="AS517:AU517" si="294">AS315&amp;AS416&amp;G212</f>
        <v/>
      </c>
      <c r="AT517" s="455" t="str">
        <f t="shared" si="294"/>
        <v/>
      </c>
      <c r="AU517" s="444" t="str">
        <f t="shared" si="294"/>
        <v xml:space="preserve">    </v>
      </c>
      <c r="BE517" s="435"/>
      <c r="BK517" s="50"/>
      <c r="BM517" s="118"/>
      <c r="EE517" s="435"/>
    </row>
    <row r="518" spans="1:135" hidden="1">
      <c r="A518" s="455" t="str">
        <f t="shared" ref="A518:AR518" si="295">A316&amp;A417</f>
        <v/>
      </c>
      <c r="B518" s="455" t="str">
        <f t="shared" si="295"/>
        <v/>
      </c>
      <c r="C518" s="444" t="str">
        <f t="shared" si="295"/>
        <v/>
      </c>
      <c r="D518" s="455" t="str">
        <f t="shared" si="295"/>
        <v/>
      </c>
      <c r="E518" s="455" t="str">
        <f t="shared" si="295"/>
        <v/>
      </c>
      <c r="F518" s="455" t="str">
        <f t="shared" si="295"/>
        <v/>
      </c>
      <c r="G518" s="455" t="str">
        <f t="shared" si="295"/>
        <v/>
      </c>
      <c r="H518" s="455" t="str">
        <f t="shared" si="295"/>
        <v/>
      </c>
      <c r="I518" s="455" t="str">
        <f t="shared" si="295"/>
        <v/>
      </c>
      <c r="J518" s="455" t="str">
        <f t="shared" si="295"/>
        <v/>
      </c>
      <c r="K518" s="455" t="str">
        <f t="shared" si="295"/>
        <v/>
      </c>
      <c r="L518" s="455" t="str">
        <f t="shared" si="295"/>
        <v/>
      </c>
      <c r="M518" s="455" t="str">
        <f t="shared" si="295"/>
        <v/>
      </c>
      <c r="N518" s="455" t="str">
        <f t="shared" si="295"/>
        <v/>
      </c>
      <c r="O518" s="455" t="str">
        <f t="shared" si="295"/>
        <v/>
      </c>
      <c r="P518" s="455" t="str">
        <f t="shared" si="295"/>
        <v/>
      </c>
      <c r="Q518" s="455" t="str">
        <f t="shared" si="295"/>
        <v/>
      </c>
      <c r="R518" s="455" t="str">
        <f t="shared" si="295"/>
        <v/>
      </c>
      <c r="S518" s="455" t="str">
        <f t="shared" si="295"/>
        <v/>
      </c>
      <c r="T518" s="455" t="str">
        <f t="shared" si="295"/>
        <v/>
      </c>
      <c r="U518" s="455" t="str">
        <f t="shared" si="295"/>
        <v/>
      </c>
      <c r="V518" s="455" t="str">
        <f t="shared" si="295"/>
        <v/>
      </c>
      <c r="W518" s="455" t="str">
        <f t="shared" si="295"/>
        <v/>
      </c>
      <c r="X518" s="455" t="str">
        <f t="shared" si="295"/>
        <v/>
      </c>
      <c r="Y518" s="455" t="str">
        <f t="shared" si="295"/>
        <v/>
      </c>
      <c r="Z518" s="455" t="str">
        <f t="shared" si="295"/>
        <v/>
      </c>
      <c r="AA518" s="455" t="str">
        <f t="shared" si="295"/>
        <v/>
      </c>
      <c r="AB518" s="455" t="str">
        <f t="shared" si="295"/>
        <v/>
      </c>
      <c r="AC518" s="455" t="str">
        <f t="shared" si="295"/>
        <v/>
      </c>
      <c r="AD518" s="455" t="str">
        <f t="shared" si="295"/>
        <v/>
      </c>
      <c r="AE518" s="455" t="str">
        <f t="shared" si="295"/>
        <v/>
      </c>
      <c r="AF518" s="455" t="str">
        <f t="shared" si="295"/>
        <v/>
      </c>
      <c r="AG518" s="455" t="str">
        <f t="shared" si="295"/>
        <v/>
      </c>
      <c r="AH518" s="455" t="str">
        <f t="shared" si="295"/>
        <v/>
      </c>
      <c r="AI518" s="455" t="str">
        <f t="shared" si="295"/>
        <v/>
      </c>
      <c r="AJ518" s="455" t="str">
        <f t="shared" si="295"/>
        <v/>
      </c>
      <c r="AK518" s="455" t="str">
        <f t="shared" si="295"/>
        <v/>
      </c>
      <c r="AL518" s="455" t="str">
        <f t="shared" si="295"/>
        <v/>
      </c>
      <c r="AM518" s="455" t="str">
        <f t="shared" si="295"/>
        <v/>
      </c>
      <c r="AN518" s="455" t="str">
        <f t="shared" si="295"/>
        <v/>
      </c>
      <c r="AO518" s="455" t="str">
        <f t="shared" si="295"/>
        <v/>
      </c>
      <c r="AP518" s="455" t="str">
        <f t="shared" si="295"/>
        <v/>
      </c>
      <c r="AQ518" s="455" t="str">
        <f t="shared" si="295"/>
        <v/>
      </c>
      <c r="AR518" s="455" t="str">
        <f t="shared" si="295"/>
        <v/>
      </c>
      <c r="AS518" s="455" t="str">
        <f t="shared" ref="AS518:AU518" si="296">AS316&amp;AS417&amp;G213</f>
        <v/>
      </c>
      <c r="AT518" s="455" t="str">
        <f t="shared" si="296"/>
        <v/>
      </c>
      <c r="AU518" s="444" t="str">
        <f t="shared" si="296"/>
        <v xml:space="preserve">    </v>
      </c>
      <c r="BE518" s="435"/>
      <c r="BK518" s="50"/>
      <c r="BM518" s="118"/>
      <c r="EE518" s="435"/>
    </row>
    <row r="519" spans="1:135" hidden="1">
      <c r="A519" s="455" t="str">
        <f t="shared" ref="A519:AR519" si="297">A317&amp;A418</f>
        <v/>
      </c>
      <c r="B519" s="455" t="str">
        <f t="shared" si="297"/>
        <v/>
      </c>
      <c r="C519" s="444" t="str">
        <f t="shared" si="297"/>
        <v/>
      </c>
      <c r="D519" s="455" t="str">
        <f t="shared" si="297"/>
        <v/>
      </c>
      <c r="E519" s="455" t="str">
        <f t="shared" si="297"/>
        <v/>
      </c>
      <c r="F519" s="455" t="str">
        <f t="shared" si="297"/>
        <v/>
      </c>
      <c r="G519" s="455" t="str">
        <f t="shared" si="297"/>
        <v/>
      </c>
      <c r="H519" s="455" t="str">
        <f t="shared" si="297"/>
        <v/>
      </c>
      <c r="I519" s="455" t="str">
        <f t="shared" si="297"/>
        <v/>
      </c>
      <c r="J519" s="455" t="str">
        <f t="shared" si="297"/>
        <v/>
      </c>
      <c r="K519" s="455" t="str">
        <f t="shared" si="297"/>
        <v/>
      </c>
      <c r="L519" s="455" t="str">
        <f t="shared" si="297"/>
        <v/>
      </c>
      <c r="M519" s="455" t="str">
        <f t="shared" si="297"/>
        <v/>
      </c>
      <c r="N519" s="455" t="str">
        <f t="shared" si="297"/>
        <v/>
      </c>
      <c r="O519" s="455" t="str">
        <f t="shared" si="297"/>
        <v/>
      </c>
      <c r="P519" s="455" t="str">
        <f t="shared" si="297"/>
        <v/>
      </c>
      <c r="Q519" s="455" t="str">
        <f t="shared" si="297"/>
        <v/>
      </c>
      <c r="R519" s="455" t="str">
        <f t="shared" si="297"/>
        <v/>
      </c>
      <c r="S519" s="455" t="str">
        <f t="shared" si="297"/>
        <v/>
      </c>
      <c r="T519" s="455" t="str">
        <f t="shared" si="297"/>
        <v/>
      </c>
      <c r="U519" s="455" t="str">
        <f t="shared" si="297"/>
        <v/>
      </c>
      <c r="V519" s="455" t="str">
        <f t="shared" si="297"/>
        <v/>
      </c>
      <c r="W519" s="455" t="str">
        <f t="shared" si="297"/>
        <v/>
      </c>
      <c r="X519" s="455" t="str">
        <f t="shared" si="297"/>
        <v/>
      </c>
      <c r="Y519" s="455" t="str">
        <f t="shared" si="297"/>
        <v/>
      </c>
      <c r="Z519" s="455" t="str">
        <f t="shared" si="297"/>
        <v/>
      </c>
      <c r="AA519" s="455" t="str">
        <f t="shared" si="297"/>
        <v/>
      </c>
      <c r="AB519" s="455" t="str">
        <f t="shared" si="297"/>
        <v/>
      </c>
      <c r="AC519" s="455" t="str">
        <f t="shared" si="297"/>
        <v/>
      </c>
      <c r="AD519" s="455" t="str">
        <f t="shared" si="297"/>
        <v/>
      </c>
      <c r="AE519" s="455" t="str">
        <f t="shared" si="297"/>
        <v/>
      </c>
      <c r="AF519" s="455" t="str">
        <f t="shared" si="297"/>
        <v/>
      </c>
      <c r="AG519" s="455" t="str">
        <f t="shared" si="297"/>
        <v/>
      </c>
      <c r="AH519" s="455" t="str">
        <f t="shared" si="297"/>
        <v/>
      </c>
      <c r="AI519" s="455" t="str">
        <f t="shared" si="297"/>
        <v/>
      </c>
      <c r="AJ519" s="455" t="str">
        <f t="shared" si="297"/>
        <v/>
      </c>
      <c r="AK519" s="455" t="str">
        <f t="shared" si="297"/>
        <v/>
      </c>
      <c r="AL519" s="455" t="str">
        <f t="shared" si="297"/>
        <v/>
      </c>
      <c r="AM519" s="455" t="str">
        <f t="shared" si="297"/>
        <v/>
      </c>
      <c r="AN519" s="455" t="str">
        <f t="shared" si="297"/>
        <v/>
      </c>
      <c r="AO519" s="455" t="str">
        <f t="shared" si="297"/>
        <v/>
      </c>
      <c r="AP519" s="455" t="str">
        <f t="shared" si="297"/>
        <v/>
      </c>
      <c r="AQ519" s="455" t="str">
        <f t="shared" si="297"/>
        <v/>
      </c>
      <c r="AR519" s="455" t="str">
        <f t="shared" si="297"/>
        <v/>
      </c>
      <c r="AS519" s="455" t="str">
        <f t="shared" ref="AS519:AU519" si="298">AS317&amp;AS418&amp;G214</f>
        <v/>
      </c>
      <c r="AT519" s="455" t="str">
        <f t="shared" si="298"/>
        <v/>
      </c>
      <c r="AU519" s="444" t="str">
        <f t="shared" si="298"/>
        <v xml:space="preserve">    </v>
      </c>
      <c r="BE519" s="435"/>
      <c r="BK519" s="50"/>
      <c r="BM519" s="118"/>
      <c r="EE519" s="435"/>
    </row>
    <row r="520" spans="1:135" hidden="1">
      <c r="A520" s="455" t="str">
        <f t="shared" ref="A520:AR520" si="299">A318&amp;A419</f>
        <v/>
      </c>
      <c r="B520" s="455" t="str">
        <f t="shared" si="299"/>
        <v/>
      </c>
      <c r="C520" s="444" t="str">
        <f t="shared" si="299"/>
        <v/>
      </c>
      <c r="D520" s="455" t="str">
        <f t="shared" si="299"/>
        <v/>
      </c>
      <c r="E520" s="455" t="str">
        <f t="shared" si="299"/>
        <v/>
      </c>
      <c r="F520" s="455" t="str">
        <f t="shared" si="299"/>
        <v/>
      </c>
      <c r="G520" s="455" t="str">
        <f t="shared" si="299"/>
        <v/>
      </c>
      <c r="H520" s="455" t="str">
        <f t="shared" si="299"/>
        <v/>
      </c>
      <c r="I520" s="455" t="str">
        <f t="shared" si="299"/>
        <v/>
      </c>
      <c r="J520" s="455" t="str">
        <f t="shared" si="299"/>
        <v/>
      </c>
      <c r="K520" s="455" t="str">
        <f t="shared" si="299"/>
        <v/>
      </c>
      <c r="L520" s="455" t="str">
        <f t="shared" si="299"/>
        <v/>
      </c>
      <c r="M520" s="455" t="str">
        <f t="shared" si="299"/>
        <v/>
      </c>
      <c r="N520" s="455" t="str">
        <f t="shared" si="299"/>
        <v/>
      </c>
      <c r="O520" s="455" t="str">
        <f t="shared" si="299"/>
        <v/>
      </c>
      <c r="P520" s="455" t="str">
        <f t="shared" si="299"/>
        <v/>
      </c>
      <c r="Q520" s="455" t="str">
        <f t="shared" si="299"/>
        <v/>
      </c>
      <c r="R520" s="455" t="str">
        <f t="shared" si="299"/>
        <v/>
      </c>
      <c r="S520" s="455" t="str">
        <f t="shared" si="299"/>
        <v/>
      </c>
      <c r="T520" s="455" t="str">
        <f t="shared" si="299"/>
        <v/>
      </c>
      <c r="U520" s="455" t="str">
        <f t="shared" si="299"/>
        <v/>
      </c>
      <c r="V520" s="455" t="str">
        <f t="shared" si="299"/>
        <v/>
      </c>
      <c r="W520" s="455" t="str">
        <f t="shared" si="299"/>
        <v/>
      </c>
      <c r="X520" s="455" t="str">
        <f t="shared" si="299"/>
        <v/>
      </c>
      <c r="Y520" s="455" t="str">
        <f t="shared" si="299"/>
        <v/>
      </c>
      <c r="Z520" s="455" t="str">
        <f t="shared" si="299"/>
        <v/>
      </c>
      <c r="AA520" s="455" t="str">
        <f t="shared" si="299"/>
        <v/>
      </c>
      <c r="AB520" s="455" t="str">
        <f t="shared" si="299"/>
        <v/>
      </c>
      <c r="AC520" s="455" t="str">
        <f t="shared" si="299"/>
        <v/>
      </c>
      <c r="AD520" s="455" t="str">
        <f t="shared" si="299"/>
        <v/>
      </c>
      <c r="AE520" s="455" t="str">
        <f t="shared" si="299"/>
        <v/>
      </c>
      <c r="AF520" s="455" t="str">
        <f t="shared" si="299"/>
        <v/>
      </c>
      <c r="AG520" s="455" t="str">
        <f t="shared" si="299"/>
        <v/>
      </c>
      <c r="AH520" s="455" t="str">
        <f t="shared" si="299"/>
        <v/>
      </c>
      <c r="AI520" s="455" t="str">
        <f t="shared" si="299"/>
        <v/>
      </c>
      <c r="AJ520" s="455" t="str">
        <f t="shared" si="299"/>
        <v/>
      </c>
      <c r="AK520" s="455" t="str">
        <f t="shared" si="299"/>
        <v/>
      </c>
      <c r="AL520" s="455" t="str">
        <f t="shared" si="299"/>
        <v/>
      </c>
      <c r="AM520" s="455" t="str">
        <f t="shared" si="299"/>
        <v/>
      </c>
      <c r="AN520" s="455" t="str">
        <f t="shared" si="299"/>
        <v/>
      </c>
      <c r="AO520" s="455" t="str">
        <f t="shared" si="299"/>
        <v/>
      </c>
      <c r="AP520" s="455" t="str">
        <f t="shared" si="299"/>
        <v/>
      </c>
      <c r="AQ520" s="455" t="str">
        <f t="shared" si="299"/>
        <v/>
      </c>
      <c r="AR520" s="455" t="str">
        <f t="shared" si="299"/>
        <v/>
      </c>
      <c r="AS520" s="455" t="str">
        <f t="shared" ref="AS520:AU520" si="300">AS318&amp;AS419&amp;G215</f>
        <v/>
      </c>
      <c r="AT520" s="455" t="str">
        <f t="shared" si="300"/>
        <v/>
      </c>
      <c r="AU520" s="444" t="str">
        <f t="shared" si="300"/>
        <v xml:space="preserve">    </v>
      </c>
      <c r="BE520" s="435"/>
      <c r="BK520" s="50"/>
      <c r="BM520" s="118"/>
      <c r="EE520" s="435"/>
    </row>
    <row r="521" spans="1:135" hidden="1">
      <c r="A521" s="455" t="str">
        <f t="shared" ref="A521:AR521" si="301">A319&amp;A420</f>
        <v/>
      </c>
      <c r="B521" s="455" t="str">
        <f t="shared" si="301"/>
        <v/>
      </c>
      <c r="C521" s="444" t="str">
        <f t="shared" si="301"/>
        <v/>
      </c>
      <c r="D521" s="455" t="str">
        <f t="shared" si="301"/>
        <v/>
      </c>
      <c r="E521" s="455" t="str">
        <f t="shared" si="301"/>
        <v/>
      </c>
      <c r="F521" s="455" t="str">
        <f t="shared" si="301"/>
        <v/>
      </c>
      <c r="G521" s="455" t="str">
        <f t="shared" si="301"/>
        <v/>
      </c>
      <c r="H521" s="455" t="str">
        <f t="shared" si="301"/>
        <v/>
      </c>
      <c r="I521" s="455" t="str">
        <f t="shared" si="301"/>
        <v/>
      </c>
      <c r="J521" s="455" t="str">
        <f t="shared" si="301"/>
        <v/>
      </c>
      <c r="K521" s="455" t="str">
        <f t="shared" si="301"/>
        <v/>
      </c>
      <c r="L521" s="455" t="str">
        <f t="shared" si="301"/>
        <v/>
      </c>
      <c r="M521" s="455" t="str">
        <f t="shared" si="301"/>
        <v/>
      </c>
      <c r="N521" s="455" t="str">
        <f t="shared" si="301"/>
        <v/>
      </c>
      <c r="O521" s="455" t="str">
        <f t="shared" si="301"/>
        <v/>
      </c>
      <c r="P521" s="455" t="str">
        <f t="shared" si="301"/>
        <v/>
      </c>
      <c r="Q521" s="455" t="str">
        <f t="shared" si="301"/>
        <v/>
      </c>
      <c r="R521" s="455" t="str">
        <f t="shared" si="301"/>
        <v/>
      </c>
      <c r="S521" s="455" t="str">
        <f t="shared" si="301"/>
        <v/>
      </c>
      <c r="T521" s="455" t="str">
        <f t="shared" si="301"/>
        <v/>
      </c>
      <c r="U521" s="455" t="str">
        <f t="shared" si="301"/>
        <v/>
      </c>
      <c r="V521" s="455" t="str">
        <f t="shared" si="301"/>
        <v/>
      </c>
      <c r="W521" s="455" t="str">
        <f t="shared" si="301"/>
        <v/>
      </c>
      <c r="X521" s="455" t="str">
        <f t="shared" si="301"/>
        <v/>
      </c>
      <c r="Y521" s="455" t="str">
        <f t="shared" si="301"/>
        <v/>
      </c>
      <c r="Z521" s="455" t="str">
        <f t="shared" si="301"/>
        <v/>
      </c>
      <c r="AA521" s="455" t="str">
        <f t="shared" si="301"/>
        <v/>
      </c>
      <c r="AB521" s="455" t="str">
        <f t="shared" si="301"/>
        <v/>
      </c>
      <c r="AC521" s="455" t="str">
        <f t="shared" si="301"/>
        <v/>
      </c>
      <c r="AD521" s="455" t="str">
        <f t="shared" si="301"/>
        <v/>
      </c>
      <c r="AE521" s="455" t="str">
        <f t="shared" si="301"/>
        <v/>
      </c>
      <c r="AF521" s="455" t="str">
        <f t="shared" si="301"/>
        <v/>
      </c>
      <c r="AG521" s="455" t="str">
        <f t="shared" si="301"/>
        <v/>
      </c>
      <c r="AH521" s="455" t="str">
        <f t="shared" si="301"/>
        <v/>
      </c>
      <c r="AI521" s="455" t="str">
        <f t="shared" si="301"/>
        <v/>
      </c>
      <c r="AJ521" s="455" t="str">
        <f t="shared" si="301"/>
        <v/>
      </c>
      <c r="AK521" s="455" t="str">
        <f t="shared" si="301"/>
        <v/>
      </c>
      <c r="AL521" s="455" t="str">
        <f t="shared" si="301"/>
        <v/>
      </c>
      <c r="AM521" s="455" t="str">
        <f t="shared" si="301"/>
        <v/>
      </c>
      <c r="AN521" s="455" t="str">
        <f t="shared" si="301"/>
        <v/>
      </c>
      <c r="AO521" s="455" t="str">
        <f t="shared" si="301"/>
        <v/>
      </c>
      <c r="AP521" s="455" t="str">
        <f t="shared" si="301"/>
        <v/>
      </c>
      <c r="AQ521" s="455" t="str">
        <f t="shared" si="301"/>
        <v/>
      </c>
      <c r="AR521" s="455" t="str">
        <f t="shared" si="301"/>
        <v/>
      </c>
      <c r="AS521" s="455" t="str">
        <f t="shared" ref="AS521:AU521" si="302">AS319&amp;AS420&amp;G216</f>
        <v/>
      </c>
      <c r="AT521" s="455" t="str">
        <f t="shared" si="302"/>
        <v/>
      </c>
      <c r="AU521" s="444" t="str">
        <f t="shared" si="302"/>
        <v xml:space="preserve">    </v>
      </c>
      <c r="BE521" s="435"/>
      <c r="BK521" s="50"/>
      <c r="BM521" s="118"/>
      <c r="EE521" s="435"/>
    </row>
    <row r="522" spans="1:135" hidden="1">
      <c r="A522" s="455" t="str">
        <f t="shared" ref="A522:AR522" si="303">A320&amp;A421</f>
        <v/>
      </c>
      <c r="B522" s="455" t="str">
        <f t="shared" si="303"/>
        <v/>
      </c>
      <c r="C522" s="444" t="str">
        <f t="shared" si="303"/>
        <v/>
      </c>
      <c r="D522" s="455" t="str">
        <f t="shared" si="303"/>
        <v/>
      </c>
      <c r="E522" s="455" t="str">
        <f t="shared" si="303"/>
        <v/>
      </c>
      <c r="F522" s="455" t="str">
        <f t="shared" si="303"/>
        <v/>
      </c>
      <c r="G522" s="455" t="str">
        <f t="shared" si="303"/>
        <v/>
      </c>
      <c r="H522" s="455" t="str">
        <f t="shared" si="303"/>
        <v/>
      </c>
      <c r="I522" s="455" t="str">
        <f t="shared" si="303"/>
        <v/>
      </c>
      <c r="J522" s="455" t="str">
        <f t="shared" si="303"/>
        <v/>
      </c>
      <c r="K522" s="455" t="str">
        <f t="shared" si="303"/>
        <v/>
      </c>
      <c r="L522" s="455" t="str">
        <f t="shared" si="303"/>
        <v/>
      </c>
      <c r="M522" s="455" t="str">
        <f t="shared" si="303"/>
        <v/>
      </c>
      <c r="N522" s="455" t="str">
        <f t="shared" si="303"/>
        <v/>
      </c>
      <c r="O522" s="455" t="str">
        <f t="shared" si="303"/>
        <v/>
      </c>
      <c r="P522" s="455" t="str">
        <f t="shared" si="303"/>
        <v/>
      </c>
      <c r="Q522" s="455" t="str">
        <f t="shared" si="303"/>
        <v/>
      </c>
      <c r="R522" s="455" t="str">
        <f t="shared" si="303"/>
        <v/>
      </c>
      <c r="S522" s="455" t="str">
        <f t="shared" si="303"/>
        <v/>
      </c>
      <c r="T522" s="455" t="str">
        <f t="shared" si="303"/>
        <v/>
      </c>
      <c r="U522" s="455" t="str">
        <f t="shared" si="303"/>
        <v/>
      </c>
      <c r="V522" s="455" t="str">
        <f t="shared" si="303"/>
        <v/>
      </c>
      <c r="W522" s="455" t="str">
        <f t="shared" si="303"/>
        <v/>
      </c>
      <c r="X522" s="455" t="str">
        <f t="shared" si="303"/>
        <v/>
      </c>
      <c r="Y522" s="455" t="str">
        <f t="shared" si="303"/>
        <v/>
      </c>
      <c r="Z522" s="455" t="str">
        <f t="shared" si="303"/>
        <v/>
      </c>
      <c r="AA522" s="455" t="str">
        <f t="shared" si="303"/>
        <v/>
      </c>
      <c r="AB522" s="455" t="str">
        <f t="shared" si="303"/>
        <v/>
      </c>
      <c r="AC522" s="455" t="str">
        <f t="shared" si="303"/>
        <v/>
      </c>
      <c r="AD522" s="455" t="str">
        <f t="shared" si="303"/>
        <v/>
      </c>
      <c r="AE522" s="455" t="str">
        <f t="shared" si="303"/>
        <v/>
      </c>
      <c r="AF522" s="455" t="str">
        <f t="shared" si="303"/>
        <v/>
      </c>
      <c r="AG522" s="455" t="str">
        <f t="shared" si="303"/>
        <v/>
      </c>
      <c r="AH522" s="455" t="str">
        <f t="shared" si="303"/>
        <v/>
      </c>
      <c r="AI522" s="455" t="str">
        <f t="shared" si="303"/>
        <v/>
      </c>
      <c r="AJ522" s="455" t="str">
        <f t="shared" si="303"/>
        <v/>
      </c>
      <c r="AK522" s="455" t="str">
        <f t="shared" si="303"/>
        <v/>
      </c>
      <c r="AL522" s="455" t="str">
        <f t="shared" si="303"/>
        <v/>
      </c>
      <c r="AM522" s="455" t="str">
        <f t="shared" si="303"/>
        <v/>
      </c>
      <c r="AN522" s="455" t="str">
        <f t="shared" si="303"/>
        <v/>
      </c>
      <c r="AO522" s="455" t="str">
        <f t="shared" si="303"/>
        <v/>
      </c>
      <c r="AP522" s="455" t="str">
        <f t="shared" si="303"/>
        <v/>
      </c>
      <c r="AQ522" s="455" t="str">
        <f t="shared" si="303"/>
        <v/>
      </c>
      <c r="AR522" s="455" t="str">
        <f t="shared" si="303"/>
        <v/>
      </c>
      <c r="AS522" s="455" t="str">
        <f t="shared" ref="AS522:AU522" si="304">AS320&amp;AS421&amp;G217</f>
        <v/>
      </c>
      <c r="AT522" s="455" t="str">
        <f t="shared" si="304"/>
        <v/>
      </c>
      <c r="AU522" s="444" t="str">
        <f t="shared" si="304"/>
        <v xml:space="preserve">    </v>
      </c>
      <c r="BE522" s="435"/>
      <c r="BK522" s="50"/>
      <c r="BM522" s="118"/>
      <c r="EE522" s="435"/>
    </row>
    <row r="523" spans="1:135" hidden="1">
      <c r="A523" s="455" t="str">
        <f t="shared" ref="A523:AR523" si="305">A321&amp;A422</f>
        <v/>
      </c>
      <c r="B523" s="455" t="str">
        <f t="shared" si="305"/>
        <v/>
      </c>
      <c r="C523" s="444" t="str">
        <f t="shared" si="305"/>
        <v/>
      </c>
      <c r="D523" s="455" t="str">
        <f t="shared" si="305"/>
        <v/>
      </c>
      <c r="E523" s="455" t="str">
        <f t="shared" si="305"/>
        <v/>
      </c>
      <c r="F523" s="455" t="str">
        <f t="shared" si="305"/>
        <v/>
      </c>
      <c r="G523" s="455" t="str">
        <f t="shared" si="305"/>
        <v/>
      </c>
      <c r="H523" s="455" t="str">
        <f t="shared" si="305"/>
        <v/>
      </c>
      <c r="I523" s="455" t="str">
        <f t="shared" si="305"/>
        <v/>
      </c>
      <c r="J523" s="455" t="str">
        <f t="shared" si="305"/>
        <v/>
      </c>
      <c r="K523" s="455" t="str">
        <f t="shared" si="305"/>
        <v/>
      </c>
      <c r="L523" s="455" t="str">
        <f t="shared" si="305"/>
        <v/>
      </c>
      <c r="M523" s="455" t="str">
        <f t="shared" si="305"/>
        <v/>
      </c>
      <c r="N523" s="455" t="str">
        <f t="shared" si="305"/>
        <v/>
      </c>
      <c r="O523" s="455" t="str">
        <f t="shared" si="305"/>
        <v/>
      </c>
      <c r="P523" s="455" t="str">
        <f t="shared" si="305"/>
        <v/>
      </c>
      <c r="Q523" s="455" t="str">
        <f t="shared" si="305"/>
        <v/>
      </c>
      <c r="R523" s="455" t="str">
        <f t="shared" si="305"/>
        <v/>
      </c>
      <c r="S523" s="455" t="str">
        <f t="shared" si="305"/>
        <v/>
      </c>
      <c r="T523" s="455" t="str">
        <f t="shared" si="305"/>
        <v/>
      </c>
      <c r="U523" s="455" t="str">
        <f t="shared" si="305"/>
        <v/>
      </c>
      <c r="V523" s="455" t="str">
        <f t="shared" si="305"/>
        <v/>
      </c>
      <c r="W523" s="455" t="str">
        <f t="shared" si="305"/>
        <v/>
      </c>
      <c r="X523" s="455" t="str">
        <f t="shared" si="305"/>
        <v/>
      </c>
      <c r="Y523" s="455" t="str">
        <f t="shared" si="305"/>
        <v/>
      </c>
      <c r="Z523" s="455" t="str">
        <f t="shared" si="305"/>
        <v/>
      </c>
      <c r="AA523" s="455" t="str">
        <f t="shared" si="305"/>
        <v/>
      </c>
      <c r="AB523" s="455" t="str">
        <f t="shared" si="305"/>
        <v/>
      </c>
      <c r="AC523" s="455" t="str">
        <f t="shared" si="305"/>
        <v/>
      </c>
      <c r="AD523" s="455" t="str">
        <f t="shared" si="305"/>
        <v/>
      </c>
      <c r="AE523" s="455" t="str">
        <f t="shared" si="305"/>
        <v/>
      </c>
      <c r="AF523" s="455" t="str">
        <f t="shared" si="305"/>
        <v/>
      </c>
      <c r="AG523" s="455" t="str">
        <f t="shared" si="305"/>
        <v/>
      </c>
      <c r="AH523" s="455" t="str">
        <f t="shared" si="305"/>
        <v/>
      </c>
      <c r="AI523" s="455" t="str">
        <f t="shared" si="305"/>
        <v/>
      </c>
      <c r="AJ523" s="455" t="str">
        <f t="shared" si="305"/>
        <v/>
      </c>
      <c r="AK523" s="455" t="str">
        <f t="shared" si="305"/>
        <v/>
      </c>
      <c r="AL523" s="455" t="str">
        <f t="shared" si="305"/>
        <v/>
      </c>
      <c r="AM523" s="455" t="str">
        <f t="shared" si="305"/>
        <v/>
      </c>
      <c r="AN523" s="455" t="str">
        <f t="shared" si="305"/>
        <v/>
      </c>
      <c r="AO523" s="455" t="str">
        <f t="shared" si="305"/>
        <v/>
      </c>
      <c r="AP523" s="455" t="str">
        <f t="shared" si="305"/>
        <v/>
      </c>
      <c r="AQ523" s="455" t="str">
        <f t="shared" si="305"/>
        <v/>
      </c>
      <c r="AR523" s="455" t="str">
        <f t="shared" si="305"/>
        <v/>
      </c>
      <c r="AS523" s="455" t="str">
        <f t="shared" ref="AS523:AU523" si="306">AS321&amp;AS422&amp;G218</f>
        <v/>
      </c>
      <c r="AT523" s="455" t="str">
        <f t="shared" si="306"/>
        <v/>
      </c>
      <c r="AU523" s="444" t="str">
        <f t="shared" si="306"/>
        <v xml:space="preserve">    </v>
      </c>
      <c r="BE523" s="435"/>
      <c r="BK523" s="50"/>
      <c r="BM523" s="118"/>
      <c r="EE523" s="435"/>
    </row>
    <row r="524" spans="1:135" hidden="1">
      <c r="A524" s="455" t="str">
        <f t="shared" ref="A524:AR524" si="307">A322&amp;A423</f>
        <v/>
      </c>
      <c r="B524" s="455" t="str">
        <f t="shared" si="307"/>
        <v/>
      </c>
      <c r="C524" s="444" t="str">
        <f t="shared" si="307"/>
        <v/>
      </c>
      <c r="D524" s="455" t="str">
        <f t="shared" si="307"/>
        <v/>
      </c>
      <c r="E524" s="455" t="str">
        <f t="shared" si="307"/>
        <v/>
      </c>
      <c r="F524" s="455" t="str">
        <f t="shared" si="307"/>
        <v/>
      </c>
      <c r="G524" s="455" t="str">
        <f t="shared" si="307"/>
        <v/>
      </c>
      <c r="H524" s="455" t="str">
        <f t="shared" si="307"/>
        <v/>
      </c>
      <c r="I524" s="455" t="str">
        <f t="shared" si="307"/>
        <v/>
      </c>
      <c r="J524" s="455" t="str">
        <f t="shared" si="307"/>
        <v/>
      </c>
      <c r="K524" s="455" t="str">
        <f t="shared" si="307"/>
        <v/>
      </c>
      <c r="L524" s="455" t="str">
        <f t="shared" si="307"/>
        <v/>
      </c>
      <c r="M524" s="455" t="str">
        <f t="shared" si="307"/>
        <v/>
      </c>
      <c r="N524" s="455" t="str">
        <f t="shared" si="307"/>
        <v/>
      </c>
      <c r="O524" s="455" t="str">
        <f t="shared" si="307"/>
        <v/>
      </c>
      <c r="P524" s="455" t="str">
        <f t="shared" si="307"/>
        <v/>
      </c>
      <c r="Q524" s="455" t="str">
        <f t="shared" si="307"/>
        <v/>
      </c>
      <c r="R524" s="455" t="str">
        <f t="shared" si="307"/>
        <v/>
      </c>
      <c r="S524" s="455" t="str">
        <f t="shared" si="307"/>
        <v/>
      </c>
      <c r="T524" s="455" t="str">
        <f t="shared" si="307"/>
        <v/>
      </c>
      <c r="U524" s="455" t="str">
        <f t="shared" si="307"/>
        <v/>
      </c>
      <c r="V524" s="455" t="str">
        <f t="shared" si="307"/>
        <v/>
      </c>
      <c r="W524" s="455" t="str">
        <f t="shared" si="307"/>
        <v/>
      </c>
      <c r="X524" s="455" t="str">
        <f t="shared" si="307"/>
        <v/>
      </c>
      <c r="Y524" s="455" t="str">
        <f t="shared" si="307"/>
        <v/>
      </c>
      <c r="Z524" s="455" t="str">
        <f t="shared" si="307"/>
        <v/>
      </c>
      <c r="AA524" s="455" t="str">
        <f t="shared" si="307"/>
        <v/>
      </c>
      <c r="AB524" s="455" t="str">
        <f t="shared" si="307"/>
        <v/>
      </c>
      <c r="AC524" s="455" t="str">
        <f t="shared" si="307"/>
        <v/>
      </c>
      <c r="AD524" s="455" t="str">
        <f t="shared" si="307"/>
        <v/>
      </c>
      <c r="AE524" s="455" t="str">
        <f t="shared" si="307"/>
        <v/>
      </c>
      <c r="AF524" s="455" t="str">
        <f t="shared" si="307"/>
        <v/>
      </c>
      <c r="AG524" s="455" t="str">
        <f t="shared" si="307"/>
        <v/>
      </c>
      <c r="AH524" s="455" t="str">
        <f t="shared" si="307"/>
        <v/>
      </c>
      <c r="AI524" s="455" t="str">
        <f t="shared" si="307"/>
        <v/>
      </c>
      <c r="AJ524" s="455" t="str">
        <f t="shared" si="307"/>
        <v/>
      </c>
      <c r="AK524" s="455" t="str">
        <f t="shared" si="307"/>
        <v/>
      </c>
      <c r="AL524" s="455" t="str">
        <f t="shared" si="307"/>
        <v/>
      </c>
      <c r="AM524" s="455" t="str">
        <f t="shared" si="307"/>
        <v/>
      </c>
      <c r="AN524" s="455" t="str">
        <f t="shared" si="307"/>
        <v/>
      </c>
      <c r="AO524" s="455" t="str">
        <f t="shared" si="307"/>
        <v/>
      </c>
      <c r="AP524" s="455" t="str">
        <f t="shared" si="307"/>
        <v/>
      </c>
      <c r="AQ524" s="455" t="str">
        <f t="shared" si="307"/>
        <v/>
      </c>
      <c r="AR524" s="455" t="str">
        <f t="shared" si="307"/>
        <v/>
      </c>
      <c r="AS524" s="455" t="str">
        <f t="shared" ref="AS524:AU524" si="308">AS322&amp;AS423&amp;G219</f>
        <v/>
      </c>
      <c r="AT524" s="455" t="str">
        <f t="shared" si="308"/>
        <v/>
      </c>
      <c r="AU524" s="444" t="str">
        <f t="shared" si="308"/>
        <v xml:space="preserve">    </v>
      </c>
      <c r="BE524" s="435"/>
      <c r="BK524" s="50"/>
      <c r="BM524" s="118"/>
      <c r="EE524" s="435"/>
    </row>
    <row r="525" spans="1:135" hidden="1">
      <c r="A525" s="455" t="str">
        <f t="shared" ref="A525:AR525" si="309">A323&amp;A424</f>
        <v/>
      </c>
      <c r="B525" s="455" t="str">
        <f t="shared" si="309"/>
        <v/>
      </c>
      <c r="C525" s="444" t="str">
        <f t="shared" si="309"/>
        <v/>
      </c>
      <c r="D525" s="455" t="str">
        <f t="shared" si="309"/>
        <v/>
      </c>
      <c r="E525" s="455" t="str">
        <f t="shared" si="309"/>
        <v/>
      </c>
      <c r="F525" s="455" t="str">
        <f t="shared" si="309"/>
        <v/>
      </c>
      <c r="G525" s="455" t="str">
        <f t="shared" si="309"/>
        <v/>
      </c>
      <c r="H525" s="455" t="str">
        <f t="shared" si="309"/>
        <v/>
      </c>
      <c r="I525" s="455" t="str">
        <f t="shared" si="309"/>
        <v/>
      </c>
      <c r="J525" s="455" t="str">
        <f t="shared" si="309"/>
        <v/>
      </c>
      <c r="K525" s="455" t="str">
        <f t="shared" si="309"/>
        <v/>
      </c>
      <c r="L525" s="455" t="str">
        <f t="shared" si="309"/>
        <v/>
      </c>
      <c r="M525" s="455" t="str">
        <f t="shared" si="309"/>
        <v/>
      </c>
      <c r="N525" s="455" t="str">
        <f t="shared" si="309"/>
        <v/>
      </c>
      <c r="O525" s="455" t="str">
        <f t="shared" si="309"/>
        <v/>
      </c>
      <c r="P525" s="455" t="str">
        <f t="shared" si="309"/>
        <v/>
      </c>
      <c r="Q525" s="455" t="str">
        <f t="shared" si="309"/>
        <v/>
      </c>
      <c r="R525" s="455" t="str">
        <f t="shared" si="309"/>
        <v/>
      </c>
      <c r="S525" s="455" t="str">
        <f t="shared" si="309"/>
        <v/>
      </c>
      <c r="T525" s="455" t="str">
        <f t="shared" si="309"/>
        <v/>
      </c>
      <c r="U525" s="455" t="str">
        <f t="shared" si="309"/>
        <v/>
      </c>
      <c r="V525" s="455" t="str">
        <f t="shared" si="309"/>
        <v/>
      </c>
      <c r="W525" s="455" t="str">
        <f t="shared" si="309"/>
        <v/>
      </c>
      <c r="X525" s="455" t="str">
        <f t="shared" si="309"/>
        <v/>
      </c>
      <c r="Y525" s="455" t="str">
        <f t="shared" si="309"/>
        <v/>
      </c>
      <c r="Z525" s="455" t="str">
        <f t="shared" si="309"/>
        <v/>
      </c>
      <c r="AA525" s="455" t="str">
        <f t="shared" si="309"/>
        <v/>
      </c>
      <c r="AB525" s="455" t="str">
        <f t="shared" si="309"/>
        <v/>
      </c>
      <c r="AC525" s="455" t="str">
        <f t="shared" si="309"/>
        <v/>
      </c>
      <c r="AD525" s="455" t="str">
        <f t="shared" si="309"/>
        <v/>
      </c>
      <c r="AE525" s="455" t="str">
        <f t="shared" si="309"/>
        <v/>
      </c>
      <c r="AF525" s="455" t="str">
        <f t="shared" si="309"/>
        <v/>
      </c>
      <c r="AG525" s="455" t="str">
        <f t="shared" si="309"/>
        <v/>
      </c>
      <c r="AH525" s="455" t="str">
        <f t="shared" si="309"/>
        <v/>
      </c>
      <c r="AI525" s="455" t="str">
        <f t="shared" si="309"/>
        <v/>
      </c>
      <c r="AJ525" s="455" t="str">
        <f t="shared" si="309"/>
        <v/>
      </c>
      <c r="AK525" s="455" t="str">
        <f t="shared" si="309"/>
        <v/>
      </c>
      <c r="AL525" s="455" t="str">
        <f t="shared" si="309"/>
        <v/>
      </c>
      <c r="AM525" s="455" t="str">
        <f t="shared" si="309"/>
        <v/>
      </c>
      <c r="AN525" s="455" t="str">
        <f t="shared" si="309"/>
        <v/>
      </c>
      <c r="AO525" s="455" t="str">
        <f t="shared" si="309"/>
        <v/>
      </c>
      <c r="AP525" s="455" t="str">
        <f t="shared" si="309"/>
        <v/>
      </c>
      <c r="AQ525" s="455" t="str">
        <f t="shared" si="309"/>
        <v/>
      </c>
      <c r="AR525" s="455" t="str">
        <f t="shared" si="309"/>
        <v/>
      </c>
      <c r="AS525" s="455" t="str">
        <f t="shared" ref="AS525:AU525" si="310">AS323&amp;AS424&amp;G220</f>
        <v/>
      </c>
      <c r="AT525" s="455" t="str">
        <f t="shared" si="310"/>
        <v/>
      </c>
      <c r="AU525" s="444" t="str">
        <f t="shared" si="310"/>
        <v xml:space="preserve">    </v>
      </c>
      <c r="BE525" s="435"/>
      <c r="BK525" s="50"/>
      <c r="BM525" s="118"/>
      <c r="EE525" s="435"/>
    </row>
    <row r="526" spans="1:135" hidden="1">
      <c r="A526" s="455" t="str">
        <f t="shared" ref="A526:AR526" si="311">A324&amp;A425</f>
        <v/>
      </c>
      <c r="B526" s="455" t="str">
        <f t="shared" si="311"/>
        <v/>
      </c>
      <c r="C526" s="444" t="str">
        <f t="shared" si="311"/>
        <v/>
      </c>
      <c r="D526" s="455" t="str">
        <f t="shared" si="311"/>
        <v/>
      </c>
      <c r="E526" s="455" t="str">
        <f t="shared" si="311"/>
        <v/>
      </c>
      <c r="F526" s="455" t="str">
        <f t="shared" si="311"/>
        <v/>
      </c>
      <c r="G526" s="455" t="str">
        <f t="shared" si="311"/>
        <v/>
      </c>
      <c r="H526" s="455" t="str">
        <f t="shared" si="311"/>
        <v/>
      </c>
      <c r="I526" s="455" t="str">
        <f t="shared" si="311"/>
        <v/>
      </c>
      <c r="J526" s="455" t="str">
        <f t="shared" si="311"/>
        <v/>
      </c>
      <c r="K526" s="455" t="str">
        <f t="shared" si="311"/>
        <v/>
      </c>
      <c r="L526" s="455" t="str">
        <f t="shared" si="311"/>
        <v/>
      </c>
      <c r="M526" s="455" t="str">
        <f t="shared" si="311"/>
        <v/>
      </c>
      <c r="N526" s="455" t="str">
        <f t="shared" si="311"/>
        <v/>
      </c>
      <c r="O526" s="455" t="str">
        <f t="shared" si="311"/>
        <v/>
      </c>
      <c r="P526" s="455" t="str">
        <f t="shared" si="311"/>
        <v/>
      </c>
      <c r="Q526" s="455" t="str">
        <f t="shared" si="311"/>
        <v/>
      </c>
      <c r="R526" s="455" t="str">
        <f t="shared" si="311"/>
        <v/>
      </c>
      <c r="S526" s="455" t="str">
        <f t="shared" si="311"/>
        <v/>
      </c>
      <c r="T526" s="455" t="str">
        <f t="shared" si="311"/>
        <v/>
      </c>
      <c r="U526" s="455" t="str">
        <f t="shared" si="311"/>
        <v/>
      </c>
      <c r="V526" s="455" t="str">
        <f t="shared" si="311"/>
        <v/>
      </c>
      <c r="W526" s="455" t="str">
        <f t="shared" si="311"/>
        <v/>
      </c>
      <c r="X526" s="455" t="str">
        <f t="shared" si="311"/>
        <v/>
      </c>
      <c r="Y526" s="455" t="str">
        <f t="shared" si="311"/>
        <v/>
      </c>
      <c r="Z526" s="455" t="str">
        <f t="shared" si="311"/>
        <v/>
      </c>
      <c r="AA526" s="455" t="str">
        <f t="shared" si="311"/>
        <v/>
      </c>
      <c r="AB526" s="455" t="str">
        <f t="shared" si="311"/>
        <v/>
      </c>
      <c r="AC526" s="455" t="str">
        <f t="shared" si="311"/>
        <v/>
      </c>
      <c r="AD526" s="455" t="str">
        <f t="shared" si="311"/>
        <v/>
      </c>
      <c r="AE526" s="455" t="str">
        <f t="shared" si="311"/>
        <v/>
      </c>
      <c r="AF526" s="455" t="str">
        <f t="shared" si="311"/>
        <v/>
      </c>
      <c r="AG526" s="455" t="str">
        <f t="shared" si="311"/>
        <v/>
      </c>
      <c r="AH526" s="455" t="str">
        <f t="shared" si="311"/>
        <v/>
      </c>
      <c r="AI526" s="455" t="str">
        <f t="shared" si="311"/>
        <v/>
      </c>
      <c r="AJ526" s="455" t="str">
        <f t="shared" si="311"/>
        <v/>
      </c>
      <c r="AK526" s="455" t="str">
        <f t="shared" si="311"/>
        <v/>
      </c>
      <c r="AL526" s="455" t="str">
        <f t="shared" si="311"/>
        <v/>
      </c>
      <c r="AM526" s="455" t="str">
        <f t="shared" si="311"/>
        <v/>
      </c>
      <c r="AN526" s="455" t="str">
        <f t="shared" si="311"/>
        <v/>
      </c>
      <c r="AO526" s="455" t="str">
        <f t="shared" si="311"/>
        <v/>
      </c>
      <c r="AP526" s="455" t="str">
        <f t="shared" si="311"/>
        <v/>
      </c>
      <c r="AQ526" s="455" t="str">
        <f t="shared" si="311"/>
        <v/>
      </c>
      <c r="AR526" s="455" t="str">
        <f t="shared" si="311"/>
        <v/>
      </c>
      <c r="AS526" s="455" t="str">
        <f t="shared" ref="AS526:AU526" si="312">AS324&amp;AS425&amp;G221</f>
        <v/>
      </c>
      <c r="AT526" s="455" t="str">
        <f t="shared" si="312"/>
        <v/>
      </c>
      <c r="AU526" s="444" t="str">
        <f t="shared" si="312"/>
        <v xml:space="preserve">    </v>
      </c>
      <c r="BE526" s="435"/>
      <c r="BK526" s="50"/>
      <c r="BM526" s="118"/>
      <c r="EE526" s="435"/>
    </row>
    <row r="527" spans="1:135" hidden="1">
      <c r="A527" s="455" t="str">
        <f t="shared" ref="A527:AR527" si="313">A325&amp;A426</f>
        <v/>
      </c>
      <c r="B527" s="455" t="str">
        <f t="shared" si="313"/>
        <v/>
      </c>
      <c r="C527" s="444" t="str">
        <f t="shared" si="313"/>
        <v/>
      </c>
      <c r="D527" s="455" t="str">
        <f t="shared" si="313"/>
        <v/>
      </c>
      <c r="E527" s="455" t="str">
        <f t="shared" si="313"/>
        <v/>
      </c>
      <c r="F527" s="455" t="str">
        <f t="shared" si="313"/>
        <v/>
      </c>
      <c r="G527" s="455" t="str">
        <f t="shared" si="313"/>
        <v/>
      </c>
      <c r="H527" s="455" t="str">
        <f t="shared" si="313"/>
        <v/>
      </c>
      <c r="I527" s="455" t="str">
        <f t="shared" si="313"/>
        <v/>
      </c>
      <c r="J527" s="455" t="str">
        <f t="shared" si="313"/>
        <v/>
      </c>
      <c r="K527" s="455" t="str">
        <f t="shared" si="313"/>
        <v/>
      </c>
      <c r="L527" s="455" t="str">
        <f t="shared" si="313"/>
        <v/>
      </c>
      <c r="M527" s="455" t="str">
        <f t="shared" si="313"/>
        <v/>
      </c>
      <c r="N527" s="455" t="str">
        <f t="shared" si="313"/>
        <v/>
      </c>
      <c r="O527" s="455" t="str">
        <f t="shared" si="313"/>
        <v/>
      </c>
      <c r="P527" s="455" t="str">
        <f t="shared" si="313"/>
        <v/>
      </c>
      <c r="Q527" s="455" t="str">
        <f t="shared" si="313"/>
        <v/>
      </c>
      <c r="R527" s="455" t="str">
        <f t="shared" si="313"/>
        <v/>
      </c>
      <c r="S527" s="455" t="str">
        <f t="shared" si="313"/>
        <v/>
      </c>
      <c r="T527" s="455" t="str">
        <f t="shared" si="313"/>
        <v/>
      </c>
      <c r="U527" s="455" t="str">
        <f t="shared" si="313"/>
        <v/>
      </c>
      <c r="V527" s="455" t="str">
        <f t="shared" si="313"/>
        <v/>
      </c>
      <c r="W527" s="455" t="str">
        <f t="shared" si="313"/>
        <v/>
      </c>
      <c r="X527" s="455" t="str">
        <f t="shared" si="313"/>
        <v/>
      </c>
      <c r="Y527" s="455" t="str">
        <f t="shared" si="313"/>
        <v/>
      </c>
      <c r="Z527" s="455" t="str">
        <f t="shared" si="313"/>
        <v/>
      </c>
      <c r="AA527" s="455" t="str">
        <f t="shared" si="313"/>
        <v/>
      </c>
      <c r="AB527" s="455" t="str">
        <f t="shared" si="313"/>
        <v/>
      </c>
      <c r="AC527" s="455" t="str">
        <f t="shared" si="313"/>
        <v/>
      </c>
      <c r="AD527" s="455" t="str">
        <f t="shared" si="313"/>
        <v/>
      </c>
      <c r="AE527" s="455" t="str">
        <f t="shared" si="313"/>
        <v/>
      </c>
      <c r="AF527" s="455" t="str">
        <f t="shared" si="313"/>
        <v/>
      </c>
      <c r="AG527" s="455" t="str">
        <f t="shared" si="313"/>
        <v/>
      </c>
      <c r="AH527" s="455" t="str">
        <f t="shared" si="313"/>
        <v/>
      </c>
      <c r="AI527" s="455" t="str">
        <f t="shared" si="313"/>
        <v/>
      </c>
      <c r="AJ527" s="455" t="str">
        <f t="shared" si="313"/>
        <v/>
      </c>
      <c r="AK527" s="455" t="str">
        <f t="shared" si="313"/>
        <v/>
      </c>
      <c r="AL527" s="455" t="str">
        <f t="shared" si="313"/>
        <v/>
      </c>
      <c r="AM527" s="455" t="str">
        <f t="shared" si="313"/>
        <v/>
      </c>
      <c r="AN527" s="455" t="str">
        <f t="shared" si="313"/>
        <v/>
      </c>
      <c r="AO527" s="455" t="str">
        <f t="shared" si="313"/>
        <v/>
      </c>
      <c r="AP527" s="455" t="str">
        <f t="shared" si="313"/>
        <v/>
      </c>
      <c r="AQ527" s="455" t="str">
        <f t="shared" si="313"/>
        <v/>
      </c>
      <c r="AR527" s="455" t="str">
        <f t="shared" si="313"/>
        <v/>
      </c>
      <c r="AS527" s="455" t="str">
        <f t="shared" ref="AS527:AU527" si="314">AS325&amp;AS426&amp;G222</f>
        <v/>
      </c>
      <c r="AT527" s="455" t="str">
        <f t="shared" si="314"/>
        <v/>
      </c>
      <c r="AU527" s="444" t="str">
        <f t="shared" si="314"/>
        <v xml:space="preserve">    </v>
      </c>
      <c r="BE527" s="435"/>
      <c r="BK527" s="50"/>
      <c r="BM527" s="118"/>
      <c r="EE527" s="435"/>
    </row>
    <row r="528" spans="1:135" hidden="1">
      <c r="A528" s="455" t="str">
        <f t="shared" ref="A528:AR528" si="315">A326&amp;A427</f>
        <v/>
      </c>
      <c r="B528" s="455" t="str">
        <f t="shared" si="315"/>
        <v/>
      </c>
      <c r="C528" s="444" t="str">
        <f t="shared" si="315"/>
        <v/>
      </c>
      <c r="D528" s="455" t="str">
        <f t="shared" si="315"/>
        <v/>
      </c>
      <c r="E528" s="455" t="str">
        <f t="shared" si="315"/>
        <v/>
      </c>
      <c r="F528" s="455" t="str">
        <f t="shared" si="315"/>
        <v/>
      </c>
      <c r="G528" s="455" t="str">
        <f t="shared" si="315"/>
        <v/>
      </c>
      <c r="H528" s="455" t="str">
        <f t="shared" si="315"/>
        <v/>
      </c>
      <c r="I528" s="455" t="str">
        <f t="shared" si="315"/>
        <v/>
      </c>
      <c r="J528" s="455" t="str">
        <f t="shared" si="315"/>
        <v/>
      </c>
      <c r="K528" s="455" t="str">
        <f t="shared" si="315"/>
        <v/>
      </c>
      <c r="L528" s="455" t="str">
        <f t="shared" si="315"/>
        <v/>
      </c>
      <c r="M528" s="455" t="str">
        <f t="shared" si="315"/>
        <v/>
      </c>
      <c r="N528" s="455" t="str">
        <f t="shared" si="315"/>
        <v/>
      </c>
      <c r="O528" s="455" t="str">
        <f t="shared" si="315"/>
        <v/>
      </c>
      <c r="P528" s="455" t="str">
        <f t="shared" si="315"/>
        <v/>
      </c>
      <c r="Q528" s="455" t="str">
        <f t="shared" si="315"/>
        <v/>
      </c>
      <c r="R528" s="455" t="str">
        <f t="shared" si="315"/>
        <v/>
      </c>
      <c r="S528" s="455" t="str">
        <f t="shared" si="315"/>
        <v/>
      </c>
      <c r="T528" s="455" t="str">
        <f t="shared" si="315"/>
        <v/>
      </c>
      <c r="U528" s="455" t="str">
        <f t="shared" si="315"/>
        <v/>
      </c>
      <c r="V528" s="455" t="str">
        <f t="shared" si="315"/>
        <v/>
      </c>
      <c r="W528" s="455" t="str">
        <f t="shared" si="315"/>
        <v/>
      </c>
      <c r="X528" s="455" t="str">
        <f t="shared" si="315"/>
        <v/>
      </c>
      <c r="Y528" s="455" t="str">
        <f t="shared" si="315"/>
        <v/>
      </c>
      <c r="Z528" s="455" t="str">
        <f t="shared" si="315"/>
        <v/>
      </c>
      <c r="AA528" s="455" t="str">
        <f t="shared" si="315"/>
        <v/>
      </c>
      <c r="AB528" s="455" t="str">
        <f t="shared" si="315"/>
        <v/>
      </c>
      <c r="AC528" s="455" t="str">
        <f t="shared" si="315"/>
        <v/>
      </c>
      <c r="AD528" s="455" t="str">
        <f t="shared" si="315"/>
        <v/>
      </c>
      <c r="AE528" s="455" t="str">
        <f t="shared" si="315"/>
        <v/>
      </c>
      <c r="AF528" s="455" t="str">
        <f t="shared" si="315"/>
        <v/>
      </c>
      <c r="AG528" s="455" t="str">
        <f t="shared" si="315"/>
        <v/>
      </c>
      <c r="AH528" s="455" t="str">
        <f t="shared" si="315"/>
        <v/>
      </c>
      <c r="AI528" s="455" t="str">
        <f t="shared" si="315"/>
        <v/>
      </c>
      <c r="AJ528" s="455" t="str">
        <f t="shared" si="315"/>
        <v/>
      </c>
      <c r="AK528" s="455" t="str">
        <f t="shared" si="315"/>
        <v/>
      </c>
      <c r="AL528" s="455" t="str">
        <f t="shared" si="315"/>
        <v/>
      </c>
      <c r="AM528" s="455" t="str">
        <f t="shared" si="315"/>
        <v/>
      </c>
      <c r="AN528" s="455" t="str">
        <f t="shared" si="315"/>
        <v/>
      </c>
      <c r="AO528" s="455" t="str">
        <f t="shared" si="315"/>
        <v/>
      </c>
      <c r="AP528" s="455" t="str">
        <f t="shared" si="315"/>
        <v/>
      </c>
      <c r="AQ528" s="455" t="str">
        <f t="shared" si="315"/>
        <v/>
      </c>
      <c r="AR528" s="455" t="str">
        <f t="shared" si="315"/>
        <v/>
      </c>
      <c r="AS528" s="455" t="str">
        <f t="shared" ref="AS528:AU528" si="316">AS326&amp;AS427&amp;G223</f>
        <v/>
      </c>
      <c r="AT528" s="455" t="str">
        <f t="shared" si="316"/>
        <v/>
      </c>
      <c r="AU528" s="444" t="str">
        <f t="shared" si="316"/>
        <v xml:space="preserve">    </v>
      </c>
      <c r="BE528" s="435"/>
      <c r="BK528" s="50"/>
      <c r="BM528" s="118"/>
      <c r="EE528" s="435"/>
    </row>
    <row r="529" spans="1:135" hidden="1">
      <c r="A529" s="455" t="str">
        <f t="shared" ref="A529:AR529" si="317">A327&amp;A428</f>
        <v/>
      </c>
      <c r="B529" s="455" t="str">
        <f t="shared" si="317"/>
        <v/>
      </c>
      <c r="C529" s="444" t="str">
        <f t="shared" si="317"/>
        <v/>
      </c>
      <c r="D529" s="455" t="str">
        <f t="shared" si="317"/>
        <v/>
      </c>
      <c r="E529" s="455" t="str">
        <f t="shared" si="317"/>
        <v/>
      </c>
      <c r="F529" s="455" t="str">
        <f t="shared" si="317"/>
        <v/>
      </c>
      <c r="G529" s="455" t="str">
        <f t="shared" si="317"/>
        <v/>
      </c>
      <c r="H529" s="455" t="str">
        <f t="shared" si="317"/>
        <v/>
      </c>
      <c r="I529" s="455" t="str">
        <f t="shared" si="317"/>
        <v/>
      </c>
      <c r="J529" s="455" t="str">
        <f t="shared" si="317"/>
        <v/>
      </c>
      <c r="K529" s="455" t="str">
        <f t="shared" si="317"/>
        <v/>
      </c>
      <c r="L529" s="455" t="str">
        <f t="shared" si="317"/>
        <v/>
      </c>
      <c r="M529" s="455" t="str">
        <f t="shared" si="317"/>
        <v/>
      </c>
      <c r="N529" s="455" t="str">
        <f t="shared" si="317"/>
        <v/>
      </c>
      <c r="O529" s="455" t="str">
        <f t="shared" si="317"/>
        <v/>
      </c>
      <c r="P529" s="455" t="str">
        <f t="shared" si="317"/>
        <v/>
      </c>
      <c r="Q529" s="455" t="str">
        <f t="shared" si="317"/>
        <v/>
      </c>
      <c r="R529" s="455" t="str">
        <f t="shared" si="317"/>
        <v/>
      </c>
      <c r="S529" s="455" t="str">
        <f t="shared" si="317"/>
        <v/>
      </c>
      <c r="T529" s="455" t="str">
        <f t="shared" si="317"/>
        <v/>
      </c>
      <c r="U529" s="455" t="str">
        <f t="shared" si="317"/>
        <v/>
      </c>
      <c r="V529" s="455" t="str">
        <f t="shared" si="317"/>
        <v/>
      </c>
      <c r="W529" s="455" t="str">
        <f t="shared" si="317"/>
        <v/>
      </c>
      <c r="X529" s="455" t="str">
        <f t="shared" si="317"/>
        <v/>
      </c>
      <c r="Y529" s="455" t="str">
        <f t="shared" si="317"/>
        <v/>
      </c>
      <c r="Z529" s="455" t="str">
        <f t="shared" si="317"/>
        <v/>
      </c>
      <c r="AA529" s="455" t="str">
        <f t="shared" si="317"/>
        <v/>
      </c>
      <c r="AB529" s="455" t="str">
        <f t="shared" si="317"/>
        <v/>
      </c>
      <c r="AC529" s="455" t="str">
        <f t="shared" si="317"/>
        <v/>
      </c>
      <c r="AD529" s="455" t="str">
        <f t="shared" si="317"/>
        <v/>
      </c>
      <c r="AE529" s="455" t="str">
        <f t="shared" si="317"/>
        <v/>
      </c>
      <c r="AF529" s="455" t="str">
        <f t="shared" si="317"/>
        <v/>
      </c>
      <c r="AG529" s="455" t="str">
        <f t="shared" si="317"/>
        <v/>
      </c>
      <c r="AH529" s="455" t="str">
        <f t="shared" si="317"/>
        <v/>
      </c>
      <c r="AI529" s="455" t="str">
        <f t="shared" si="317"/>
        <v/>
      </c>
      <c r="AJ529" s="455" t="str">
        <f t="shared" si="317"/>
        <v/>
      </c>
      <c r="AK529" s="455" t="str">
        <f t="shared" si="317"/>
        <v/>
      </c>
      <c r="AL529" s="455" t="str">
        <f t="shared" si="317"/>
        <v/>
      </c>
      <c r="AM529" s="455" t="str">
        <f t="shared" si="317"/>
        <v/>
      </c>
      <c r="AN529" s="455" t="str">
        <f t="shared" si="317"/>
        <v/>
      </c>
      <c r="AO529" s="455" t="str">
        <f t="shared" si="317"/>
        <v/>
      </c>
      <c r="AP529" s="455" t="str">
        <f t="shared" si="317"/>
        <v/>
      </c>
      <c r="AQ529" s="455" t="str">
        <f t="shared" si="317"/>
        <v/>
      </c>
      <c r="AR529" s="455" t="str">
        <f t="shared" si="317"/>
        <v/>
      </c>
      <c r="AS529" s="455" t="str">
        <f t="shared" ref="AS529:AU529" si="318">AS327&amp;AS428&amp;G224</f>
        <v/>
      </c>
      <c r="AT529" s="455" t="str">
        <f t="shared" si="318"/>
        <v/>
      </c>
      <c r="AU529" s="444" t="str">
        <f t="shared" si="318"/>
        <v xml:space="preserve">    </v>
      </c>
      <c r="BE529" s="435"/>
      <c r="BK529" s="50"/>
      <c r="BM529" s="118"/>
      <c r="EE529" s="435"/>
    </row>
    <row r="530" spans="1:135" hidden="1">
      <c r="A530" s="455" t="str">
        <f t="shared" ref="A530:AR530" si="319">A328&amp;A429</f>
        <v/>
      </c>
      <c r="B530" s="455" t="str">
        <f t="shared" si="319"/>
        <v/>
      </c>
      <c r="C530" s="444" t="str">
        <f t="shared" si="319"/>
        <v/>
      </c>
      <c r="D530" s="455" t="str">
        <f t="shared" si="319"/>
        <v/>
      </c>
      <c r="E530" s="455" t="str">
        <f t="shared" si="319"/>
        <v/>
      </c>
      <c r="F530" s="455" t="str">
        <f t="shared" si="319"/>
        <v/>
      </c>
      <c r="G530" s="455" t="str">
        <f t="shared" si="319"/>
        <v/>
      </c>
      <c r="H530" s="455" t="str">
        <f t="shared" si="319"/>
        <v/>
      </c>
      <c r="I530" s="455" t="str">
        <f t="shared" si="319"/>
        <v/>
      </c>
      <c r="J530" s="455" t="str">
        <f t="shared" si="319"/>
        <v/>
      </c>
      <c r="K530" s="455" t="str">
        <f t="shared" si="319"/>
        <v/>
      </c>
      <c r="L530" s="455" t="str">
        <f t="shared" si="319"/>
        <v/>
      </c>
      <c r="M530" s="455" t="str">
        <f t="shared" si="319"/>
        <v/>
      </c>
      <c r="N530" s="455" t="str">
        <f t="shared" si="319"/>
        <v/>
      </c>
      <c r="O530" s="455" t="str">
        <f t="shared" si="319"/>
        <v/>
      </c>
      <c r="P530" s="455" t="str">
        <f t="shared" si="319"/>
        <v/>
      </c>
      <c r="Q530" s="455" t="str">
        <f t="shared" si="319"/>
        <v/>
      </c>
      <c r="R530" s="455" t="str">
        <f t="shared" si="319"/>
        <v/>
      </c>
      <c r="S530" s="455" t="str">
        <f t="shared" si="319"/>
        <v/>
      </c>
      <c r="T530" s="455" t="str">
        <f t="shared" si="319"/>
        <v/>
      </c>
      <c r="U530" s="455" t="str">
        <f t="shared" si="319"/>
        <v/>
      </c>
      <c r="V530" s="455" t="str">
        <f t="shared" si="319"/>
        <v/>
      </c>
      <c r="W530" s="455" t="str">
        <f t="shared" si="319"/>
        <v/>
      </c>
      <c r="X530" s="455" t="str">
        <f t="shared" si="319"/>
        <v/>
      </c>
      <c r="Y530" s="455" t="str">
        <f t="shared" si="319"/>
        <v/>
      </c>
      <c r="Z530" s="455" t="str">
        <f t="shared" si="319"/>
        <v/>
      </c>
      <c r="AA530" s="455" t="str">
        <f t="shared" si="319"/>
        <v/>
      </c>
      <c r="AB530" s="455" t="str">
        <f t="shared" si="319"/>
        <v/>
      </c>
      <c r="AC530" s="455" t="str">
        <f t="shared" si="319"/>
        <v/>
      </c>
      <c r="AD530" s="455" t="str">
        <f t="shared" si="319"/>
        <v/>
      </c>
      <c r="AE530" s="455" t="str">
        <f t="shared" si="319"/>
        <v/>
      </c>
      <c r="AF530" s="455" t="str">
        <f t="shared" si="319"/>
        <v/>
      </c>
      <c r="AG530" s="455" t="str">
        <f t="shared" si="319"/>
        <v/>
      </c>
      <c r="AH530" s="455" t="str">
        <f t="shared" si="319"/>
        <v/>
      </c>
      <c r="AI530" s="455" t="str">
        <f t="shared" si="319"/>
        <v/>
      </c>
      <c r="AJ530" s="455" t="str">
        <f t="shared" si="319"/>
        <v/>
      </c>
      <c r="AK530" s="455" t="str">
        <f t="shared" si="319"/>
        <v/>
      </c>
      <c r="AL530" s="455" t="str">
        <f t="shared" si="319"/>
        <v/>
      </c>
      <c r="AM530" s="455" t="str">
        <f t="shared" si="319"/>
        <v/>
      </c>
      <c r="AN530" s="455" t="str">
        <f t="shared" si="319"/>
        <v/>
      </c>
      <c r="AO530" s="455" t="str">
        <f t="shared" si="319"/>
        <v/>
      </c>
      <c r="AP530" s="455" t="str">
        <f t="shared" si="319"/>
        <v/>
      </c>
      <c r="AQ530" s="455" t="str">
        <f t="shared" si="319"/>
        <v/>
      </c>
      <c r="AR530" s="455" t="str">
        <f t="shared" si="319"/>
        <v/>
      </c>
      <c r="AS530" s="455" t="str">
        <f t="shared" ref="AS530:AU530" si="320">AS328&amp;AS429&amp;G225</f>
        <v/>
      </c>
      <c r="AT530" s="455" t="str">
        <f t="shared" si="320"/>
        <v/>
      </c>
      <c r="AU530" s="444" t="str">
        <f t="shared" si="320"/>
        <v xml:space="preserve">    </v>
      </c>
      <c r="BE530" s="435"/>
      <c r="BK530" s="50"/>
      <c r="BM530" s="118"/>
      <c r="EE530" s="435"/>
    </row>
    <row r="531" spans="1:135" hidden="1">
      <c r="A531" s="455" t="str">
        <f t="shared" ref="A531:AR531" si="321">A329&amp;A430</f>
        <v/>
      </c>
      <c r="B531" s="455" t="str">
        <f t="shared" si="321"/>
        <v/>
      </c>
      <c r="C531" s="444" t="str">
        <f t="shared" si="321"/>
        <v/>
      </c>
      <c r="D531" s="455" t="str">
        <f t="shared" si="321"/>
        <v/>
      </c>
      <c r="E531" s="455" t="str">
        <f t="shared" si="321"/>
        <v/>
      </c>
      <c r="F531" s="455" t="str">
        <f t="shared" si="321"/>
        <v/>
      </c>
      <c r="G531" s="455" t="str">
        <f t="shared" si="321"/>
        <v/>
      </c>
      <c r="H531" s="455" t="str">
        <f t="shared" si="321"/>
        <v/>
      </c>
      <c r="I531" s="455" t="str">
        <f t="shared" si="321"/>
        <v/>
      </c>
      <c r="J531" s="455" t="str">
        <f t="shared" si="321"/>
        <v/>
      </c>
      <c r="K531" s="455" t="str">
        <f t="shared" si="321"/>
        <v/>
      </c>
      <c r="L531" s="455" t="str">
        <f t="shared" si="321"/>
        <v/>
      </c>
      <c r="M531" s="455" t="str">
        <f t="shared" si="321"/>
        <v/>
      </c>
      <c r="N531" s="455" t="str">
        <f t="shared" si="321"/>
        <v/>
      </c>
      <c r="O531" s="455" t="str">
        <f t="shared" si="321"/>
        <v/>
      </c>
      <c r="P531" s="455" t="str">
        <f t="shared" si="321"/>
        <v/>
      </c>
      <c r="Q531" s="455" t="str">
        <f t="shared" si="321"/>
        <v/>
      </c>
      <c r="R531" s="455" t="str">
        <f t="shared" si="321"/>
        <v/>
      </c>
      <c r="S531" s="455" t="str">
        <f t="shared" si="321"/>
        <v/>
      </c>
      <c r="T531" s="455" t="str">
        <f t="shared" si="321"/>
        <v/>
      </c>
      <c r="U531" s="455" t="str">
        <f t="shared" si="321"/>
        <v/>
      </c>
      <c r="V531" s="455" t="str">
        <f t="shared" si="321"/>
        <v/>
      </c>
      <c r="W531" s="455" t="str">
        <f t="shared" si="321"/>
        <v/>
      </c>
      <c r="X531" s="455" t="str">
        <f t="shared" si="321"/>
        <v/>
      </c>
      <c r="Y531" s="455" t="str">
        <f t="shared" si="321"/>
        <v/>
      </c>
      <c r="Z531" s="455" t="str">
        <f t="shared" si="321"/>
        <v/>
      </c>
      <c r="AA531" s="455" t="str">
        <f t="shared" si="321"/>
        <v/>
      </c>
      <c r="AB531" s="455" t="str">
        <f t="shared" si="321"/>
        <v/>
      </c>
      <c r="AC531" s="455" t="str">
        <f t="shared" si="321"/>
        <v/>
      </c>
      <c r="AD531" s="455" t="str">
        <f t="shared" si="321"/>
        <v/>
      </c>
      <c r="AE531" s="455" t="str">
        <f t="shared" si="321"/>
        <v/>
      </c>
      <c r="AF531" s="455" t="str">
        <f t="shared" si="321"/>
        <v/>
      </c>
      <c r="AG531" s="455" t="str">
        <f t="shared" si="321"/>
        <v/>
      </c>
      <c r="AH531" s="455" t="str">
        <f t="shared" si="321"/>
        <v/>
      </c>
      <c r="AI531" s="455" t="str">
        <f t="shared" si="321"/>
        <v/>
      </c>
      <c r="AJ531" s="455" t="str">
        <f t="shared" si="321"/>
        <v/>
      </c>
      <c r="AK531" s="455" t="str">
        <f t="shared" si="321"/>
        <v/>
      </c>
      <c r="AL531" s="455" t="str">
        <f t="shared" si="321"/>
        <v/>
      </c>
      <c r="AM531" s="455" t="str">
        <f t="shared" si="321"/>
        <v/>
      </c>
      <c r="AN531" s="455" t="str">
        <f t="shared" si="321"/>
        <v/>
      </c>
      <c r="AO531" s="455" t="str">
        <f t="shared" si="321"/>
        <v/>
      </c>
      <c r="AP531" s="455" t="str">
        <f t="shared" si="321"/>
        <v/>
      </c>
      <c r="AQ531" s="455" t="str">
        <f t="shared" si="321"/>
        <v/>
      </c>
      <c r="AR531" s="455" t="str">
        <f t="shared" si="321"/>
        <v/>
      </c>
      <c r="AS531" s="455" t="str">
        <f t="shared" ref="AS531:AU531" si="322">AS329&amp;AS430&amp;G226</f>
        <v/>
      </c>
      <c r="AT531" s="455" t="str">
        <f t="shared" si="322"/>
        <v/>
      </c>
      <c r="AU531" s="444" t="str">
        <f t="shared" si="322"/>
        <v xml:space="preserve">    </v>
      </c>
      <c r="BE531" s="435"/>
      <c r="BK531" s="50"/>
      <c r="BM531" s="118"/>
      <c r="EE531" s="435"/>
    </row>
    <row r="532" spans="1:135" hidden="1">
      <c r="A532" s="455" t="str">
        <f t="shared" ref="A532:AR532" si="323">A330&amp;A431</f>
        <v/>
      </c>
      <c r="B532" s="455" t="str">
        <f t="shared" si="323"/>
        <v/>
      </c>
      <c r="C532" s="444" t="str">
        <f t="shared" si="323"/>
        <v/>
      </c>
      <c r="D532" s="455" t="str">
        <f t="shared" si="323"/>
        <v/>
      </c>
      <c r="E532" s="455" t="str">
        <f t="shared" si="323"/>
        <v/>
      </c>
      <c r="F532" s="455" t="str">
        <f t="shared" si="323"/>
        <v/>
      </c>
      <c r="G532" s="455" t="str">
        <f t="shared" si="323"/>
        <v/>
      </c>
      <c r="H532" s="455" t="str">
        <f t="shared" si="323"/>
        <v/>
      </c>
      <c r="I532" s="455" t="str">
        <f t="shared" si="323"/>
        <v/>
      </c>
      <c r="J532" s="455" t="str">
        <f t="shared" si="323"/>
        <v/>
      </c>
      <c r="K532" s="455" t="str">
        <f t="shared" si="323"/>
        <v/>
      </c>
      <c r="L532" s="455" t="str">
        <f t="shared" si="323"/>
        <v/>
      </c>
      <c r="M532" s="455" t="str">
        <f t="shared" si="323"/>
        <v/>
      </c>
      <c r="N532" s="455" t="str">
        <f t="shared" si="323"/>
        <v/>
      </c>
      <c r="O532" s="455" t="str">
        <f t="shared" si="323"/>
        <v/>
      </c>
      <c r="P532" s="455" t="str">
        <f t="shared" si="323"/>
        <v/>
      </c>
      <c r="Q532" s="455" t="str">
        <f t="shared" si="323"/>
        <v/>
      </c>
      <c r="R532" s="455" t="str">
        <f t="shared" si="323"/>
        <v/>
      </c>
      <c r="S532" s="455" t="str">
        <f t="shared" si="323"/>
        <v/>
      </c>
      <c r="T532" s="455" t="str">
        <f t="shared" si="323"/>
        <v/>
      </c>
      <c r="U532" s="455" t="str">
        <f t="shared" si="323"/>
        <v/>
      </c>
      <c r="V532" s="455" t="str">
        <f t="shared" si="323"/>
        <v/>
      </c>
      <c r="W532" s="455" t="str">
        <f t="shared" si="323"/>
        <v/>
      </c>
      <c r="X532" s="455" t="str">
        <f t="shared" si="323"/>
        <v/>
      </c>
      <c r="Y532" s="455" t="str">
        <f t="shared" si="323"/>
        <v/>
      </c>
      <c r="Z532" s="455" t="str">
        <f t="shared" si="323"/>
        <v/>
      </c>
      <c r="AA532" s="455" t="str">
        <f t="shared" si="323"/>
        <v/>
      </c>
      <c r="AB532" s="455" t="str">
        <f t="shared" si="323"/>
        <v/>
      </c>
      <c r="AC532" s="455" t="str">
        <f t="shared" si="323"/>
        <v/>
      </c>
      <c r="AD532" s="455" t="str">
        <f t="shared" si="323"/>
        <v/>
      </c>
      <c r="AE532" s="455" t="str">
        <f t="shared" si="323"/>
        <v/>
      </c>
      <c r="AF532" s="455" t="str">
        <f t="shared" si="323"/>
        <v/>
      </c>
      <c r="AG532" s="455" t="str">
        <f t="shared" si="323"/>
        <v/>
      </c>
      <c r="AH532" s="455" t="str">
        <f t="shared" si="323"/>
        <v/>
      </c>
      <c r="AI532" s="455" t="str">
        <f t="shared" si="323"/>
        <v/>
      </c>
      <c r="AJ532" s="455" t="str">
        <f t="shared" si="323"/>
        <v/>
      </c>
      <c r="AK532" s="455" t="str">
        <f t="shared" si="323"/>
        <v/>
      </c>
      <c r="AL532" s="455" t="str">
        <f t="shared" si="323"/>
        <v/>
      </c>
      <c r="AM532" s="455" t="str">
        <f t="shared" si="323"/>
        <v/>
      </c>
      <c r="AN532" s="455" t="str">
        <f t="shared" si="323"/>
        <v/>
      </c>
      <c r="AO532" s="455" t="str">
        <f t="shared" si="323"/>
        <v/>
      </c>
      <c r="AP532" s="455" t="str">
        <f t="shared" si="323"/>
        <v/>
      </c>
      <c r="AQ532" s="455" t="str">
        <f t="shared" si="323"/>
        <v/>
      </c>
      <c r="AR532" s="455" t="str">
        <f t="shared" si="323"/>
        <v/>
      </c>
      <c r="AS532" s="455" t="str">
        <f t="shared" ref="AS532:AU532" si="324">AS330&amp;AS431&amp;G227</f>
        <v/>
      </c>
      <c r="AT532" s="455" t="str">
        <f t="shared" si="324"/>
        <v/>
      </c>
      <c r="AU532" s="444" t="str">
        <f t="shared" si="324"/>
        <v xml:space="preserve">    </v>
      </c>
      <c r="BE532" s="435"/>
      <c r="BK532" s="50"/>
      <c r="BM532" s="118"/>
      <c r="EE532" s="435"/>
    </row>
    <row r="533" spans="1:135" hidden="1">
      <c r="A533" s="455" t="str">
        <f t="shared" ref="A533:AR533" si="325">A331&amp;A432</f>
        <v/>
      </c>
      <c r="B533" s="455" t="str">
        <f t="shared" si="325"/>
        <v/>
      </c>
      <c r="C533" s="444" t="str">
        <f t="shared" si="325"/>
        <v/>
      </c>
      <c r="D533" s="455" t="str">
        <f t="shared" si="325"/>
        <v/>
      </c>
      <c r="E533" s="455" t="str">
        <f t="shared" si="325"/>
        <v/>
      </c>
      <c r="F533" s="455" t="str">
        <f t="shared" si="325"/>
        <v/>
      </c>
      <c r="G533" s="455" t="str">
        <f t="shared" si="325"/>
        <v/>
      </c>
      <c r="H533" s="455" t="str">
        <f t="shared" si="325"/>
        <v/>
      </c>
      <c r="I533" s="455" t="str">
        <f t="shared" si="325"/>
        <v/>
      </c>
      <c r="J533" s="455" t="str">
        <f t="shared" si="325"/>
        <v/>
      </c>
      <c r="K533" s="455" t="str">
        <f t="shared" si="325"/>
        <v/>
      </c>
      <c r="L533" s="455" t="str">
        <f t="shared" si="325"/>
        <v/>
      </c>
      <c r="M533" s="455" t="str">
        <f t="shared" si="325"/>
        <v/>
      </c>
      <c r="N533" s="455" t="str">
        <f t="shared" si="325"/>
        <v/>
      </c>
      <c r="O533" s="455" t="str">
        <f t="shared" si="325"/>
        <v/>
      </c>
      <c r="P533" s="455" t="str">
        <f t="shared" si="325"/>
        <v/>
      </c>
      <c r="Q533" s="455" t="str">
        <f t="shared" si="325"/>
        <v/>
      </c>
      <c r="R533" s="455" t="str">
        <f t="shared" si="325"/>
        <v/>
      </c>
      <c r="S533" s="455" t="str">
        <f t="shared" si="325"/>
        <v/>
      </c>
      <c r="T533" s="455" t="str">
        <f t="shared" si="325"/>
        <v/>
      </c>
      <c r="U533" s="455" t="str">
        <f t="shared" si="325"/>
        <v/>
      </c>
      <c r="V533" s="455" t="str">
        <f t="shared" si="325"/>
        <v/>
      </c>
      <c r="W533" s="455" t="str">
        <f t="shared" si="325"/>
        <v/>
      </c>
      <c r="X533" s="455" t="str">
        <f t="shared" si="325"/>
        <v/>
      </c>
      <c r="Y533" s="455" t="str">
        <f t="shared" si="325"/>
        <v/>
      </c>
      <c r="Z533" s="455" t="str">
        <f t="shared" si="325"/>
        <v/>
      </c>
      <c r="AA533" s="455" t="str">
        <f t="shared" si="325"/>
        <v/>
      </c>
      <c r="AB533" s="455" t="str">
        <f t="shared" si="325"/>
        <v/>
      </c>
      <c r="AC533" s="455" t="str">
        <f t="shared" si="325"/>
        <v/>
      </c>
      <c r="AD533" s="455" t="str">
        <f t="shared" si="325"/>
        <v/>
      </c>
      <c r="AE533" s="455" t="str">
        <f t="shared" si="325"/>
        <v/>
      </c>
      <c r="AF533" s="455" t="str">
        <f t="shared" si="325"/>
        <v/>
      </c>
      <c r="AG533" s="455" t="str">
        <f t="shared" si="325"/>
        <v/>
      </c>
      <c r="AH533" s="455" t="str">
        <f t="shared" si="325"/>
        <v/>
      </c>
      <c r="AI533" s="455" t="str">
        <f t="shared" si="325"/>
        <v/>
      </c>
      <c r="AJ533" s="455" t="str">
        <f t="shared" si="325"/>
        <v/>
      </c>
      <c r="AK533" s="455" t="str">
        <f t="shared" si="325"/>
        <v/>
      </c>
      <c r="AL533" s="455" t="str">
        <f t="shared" si="325"/>
        <v/>
      </c>
      <c r="AM533" s="455" t="str">
        <f t="shared" si="325"/>
        <v/>
      </c>
      <c r="AN533" s="455" t="str">
        <f t="shared" si="325"/>
        <v/>
      </c>
      <c r="AO533" s="455" t="str">
        <f t="shared" si="325"/>
        <v/>
      </c>
      <c r="AP533" s="455" t="str">
        <f t="shared" si="325"/>
        <v/>
      </c>
      <c r="AQ533" s="455" t="str">
        <f t="shared" si="325"/>
        <v/>
      </c>
      <c r="AR533" s="455" t="str">
        <f t="shared" si="325"/>
        <v/>
      </c>
      <c r="AS533" s="455" t="str">
        <f t="shared" ref="AS533:AU533" si="326">AS331&amp;AS432&amp;G228</f>
        <v/>
      </c>
      <c r="AT533" s="455" t="str">
        <f t="shared" si="326"/>
        <v/>
      </c>
      <c r="AU533" s="444" t="str">
        <f t="shared" si="326"/>
        <v xml:space="preserve">    </v>
      </c>
      <c r="BE533" s="435"/>
      <c r="BK533" s="50"/>
      <c r="BM533" s="118"/>
      <c r="EE533" s="435"/>
    </row>
    <row r="534" spans="1:135" hidden="1">
      <c r="A534" s="455" t="str">
        <f t="shared" ref="A534:AR534" si="327">A332&amp;A433</f>
        <v/>
      </c>
      <c r="B534" s="455" t="str">
        <f t="shared" si="327"/>
        <v/>
      </c>
      <c r="C534" s="444" t="str">
        <f t="shared" si="327"/>
        <v/>
      </c>
      <c r="D534" s="455" t="str">
        <f t="shared" si="327"/>
        <v/>
      </c>
      <c r="E534" s="455" t="str">
        <f t="shared" si="327"/>
        <v/>
      </c>
      <c r="F534" s="455" t="str">
        <f t="shared" si="327"/>
        <v/>
      </c>
      <c r="G534" s="455" t="str">
        <f t="shared" si="327"/>
        <v/>
      </c>
      <c r="H534" s="455" t="str">
        <f t="shared" si="327"/>
        <v/>
      </c>
      <c r="I534" s="455" t="str">
        <f t="shared" si="327"/>
        <v/>
      </c>
      <c r="J534" s="455" t="str">
        <f t="shared" si="327"/>
        <v/>
      </c>
      <c r="K534" s="455" t="str">
        <f t="shared" si="327"/>
        <v/>
      </c>
      <c r="L534" s="455" t="str">
        <f t="shared" si="327"/>
        <v/>
      </c>
      <c r="M534" s="455" t="str">
        <f t="shared" si="327"/>
        <v/>
      </c>
      <c r="N534" s="455" t="str">
        <f t="shared" si="327"/>
        <v/>
      </c>
      <c r="O534" s="455" t="str">
        <f t="shared" si="327"/>
        <v/>
      </c>
      <c r="P534" s="455" t="str">
        <f t="shared" si="327"/>
        <v/>
      </c>
      <c r="Q534" s="455" t="str">
        <f t="shared" si="327"/>
        <v/>
      </c>
      <c r="R534" s="455" t="str">
        <f t="shared" si="327"/>
        <v/>
      </c>
      <c r="S534" s="455" t="str">
        <f t="shared" si="327"/>
        <v/>
      </c>
      <c r="T534" s="455" t="str">
        <f t="shared" si="327"/>
        <v/>
      </c>
      <c r="U534" s="455" t="str">
        <f t="shared" si="327"/>
        <v/>
      </c>
      <c r="V534" s="455" t="str">
        <f t="shared" si="327"/>
        <v/>
      </c>
      <c r="W534" s="455" t="str">
        <f t="shared" si="327"/>
        <v/>
      </c>
      <c r="X534" s="455" t="str">
        <f t="shared" si="327"/>
        <v/>
      </c>
      <c r="Y534" s="455" t="str">
        <f t="shared" si="327"/>
        <v/>
      </c>
      <c r="Z534" s="455" t="str">
        <f t="shared" si="327"/>
        <v/>
      </c>
      <c r="AA534" s="455" t="str">
        <f t="shared" si="327"/>
        <v/>
      </c>
      <c r="AB534" s="455" t="str">
        <f t="shared" si="327"/>
        <v/>
      </c>
      <c r="AC534" s="455" t="str">
        <f t="shared" si="327"/>
        <v/>
      </c>
      <c r="AD534" s="455" t="str">
        <f t="shared" si="327"/>
        <v/>
      </c>
      <c r="AE534" s="455" t="str">
        <f t="shared" si="327"/>
        <v/>
      </c>
      <c r="AF534" s="455" t="str">
        <f t="shared" si="327"/>
        <v/>
      </c>
      <c r="AG534" s="455" t="str">
        <f t="shared" si="327"/>
        <v/>
      </c>
      <c r="AH534" s="455" t="str">
        <f t="shared" si="327"/>
        <v/>
      </c>
      <c r="AI534" s="455" t="str">
        <f t="shared" si="327"/>
        <v/>
      </c>
      <c r="AJ534" s="455" t="str">
        <f t="shared" si="327"/>
        <v/>
      </c>
      <c r="AK534" s="455" t="str">
        <f t="shared" si="327"/>
        <v/>
      </c>
      <c r="AL534" s="455" t="str">
        <f t="shared" si="327"/>
        <v/>
      </c>
      <c r="AM534" s="455" t="str">
        <f t="shared" si="327"/>
        <v/>
      </c>
      <c r="AN534" s="455" t="str">
        <f t="shared" si="327"/>
        <v/>
      </c>
      <c r="AO534" s="455" t="str">
        <f t="shared" si="327"/>
        <v/>
      </c>
      <c r="AP534" s="455" t="str">
        <f t="shared" si="327"/>
        <v/>
      </c>
      <c r="AQ534" s="455" t="str">
        <f t="shared" si="327"/>
        <v/>
      </c>
      <c r="AR534" s="455" t="str">
        <f t="shared" si="327"/>
        <v/>
      </c>
      <c r="AS534" s="455" t="str">
        <f t="shared" ref="AS534:AU534" si="328">AS332&amp;AS433&amp;G229</f>
        <v/>
      </c>
      <c r="AT534" s="455" t="str">
        <f t="shared" si="328"/>
        <v/>
      </c>
      <c r="AU534" s="444" t="str">
        <f t="shared" si="328"/>
        <v xml:space="preserve">    </v>
      </c>
      <c r="BE534" s="435"/>
      <c r="BK534" s="50"/>
      <c r="BM534" s="118"/>
      <c r="EE534" s="435"/>
    </row>
    <row r="535" spans="1:135" hidden="1">
      <c r="A535" s="455" t="str">
        <f t="shared" ref="A535:AR535" si="329">A333&amp;A434</f>
        <v/>
      </c>
      <c r="B535" s="455" t="str">
        <f t="shared" si="329"/>
        <v/>
      </c>
      <c r="C535" s="444" t="str">
        <f t="shared" si="329"/>
        <v/>
      </c>
      <c r="D535" s="455" t="str">
        <f t="shared" si="329"/>
        <v/>
      </c>
      <c r="E535" s="455" t="str">
        <f t="shared" si="329"/>
        <v/>
      </c>
      <c r="F535" s="455" t="str">
        <f t="shared" si="329"/>
        <v/>
      </c>
      <c r="G535" s="455" t="str">
        <f t="shared" si="329"/>
        <v/>
      </c>
      <c r="H535" s="455" t="str">
        <f t="shared" si="329"/>
        <v/>
      </c>
      <c r="I535" s="455" t="str">
        <f t="shared" si="329"/>
        <v/>
      </c>
      <c r="J535" s="455" t="str">
        <f t="shared" si="329"/>
        <v/>
      </c>
      <c r="K535" s="455" t="str">
        <f t="shared" si="329"/>
        <v/>
      </c>
      <c r="L535" s="455" t="str">
        <f t="shared" si="329"/>
        <v/>
      </c>
      <c r="M535" s="455" t="str">
        <f t="shared" si="329"/>
        <v/>
      </c>
      <c r="N535" s="455" t="str">
        <f t="shared" si="329"/>
        <v/>
      </c>
      <c r="O535" s="455" t="str">
        <f t="shared" si="329"/>
        <v/>
      </c>
      <c r="P535" s="455" t="str">
        <f t="shared" si="329"/>
        <v/>
      </c>
      <c r="Q535" s="455" t="str">
        <f t="shared" si="329"/>
        <v/>
      </c>
      <c r="R535" s="455" t="str">
        <f t="shared" si="329"/>
        <v/>
      </c>
      <c r="S535" s="455" t="str">
        <f t="shared" si="329"/>
        <v/>
      </c>
      <c r="T535" s="455" t="str">
        <f t="shared" si="329"/>
        <v/>
      </c>
      <c r="U535" s="455" t="str">
        <f t="shared" si="329"/>
        <v/>
      </c>
      <c r="V535" s="455" t="str">
        <f t="shared" si="329"/>
        <v/>
      </c>
      <c r="W535" s="455" t="str">
        <f t="shared" si="329"/>
        <v/>
      </c>
      <c r="X535" s="455" t="str">
        <f t="shared" si="329"/>
        <v/>
      </c>
      <c r="Y535" s="455" t="str">
        <f t="shared" si="329"/>
        <v/>
      </c>
      <c r="Z535" s="455" t="str">
        <f t="shared" si="329"/>
        <v/>
      </c>
      <c r="AA535" s="455" t="str">
        <f t="shared" si="329"/>
        <v/>
      </c>
      <c r="AB535" s="455" t="str">
        <f t="shared" si="329"/>
        <v/>
      </c>
      <c r="AC535" s="455" t="str">
        <f t="shared" si="329"/>
        <v/>
      </c>
      <c r="AD535" s="455" t="str">
        <f t="shared" si="329"/>
        <v/>
      </c>
      <c r="AE535" s="455" t="str">
        <f t="shared" si="329"/>
        <v/>
      </c>
      <c r="AF535" s="455" t="str">
        <f t="shared" si="329"/>
        <v/>
      </c>
      <c r="AG535" s="455" t="str">
        <f t="shared" si="329"/>
        <v/>
      </c>
      <c r="AH535" s="455" t="str">
        <f t="shared" si="329"/>
        <v/>
      </c>
      <c r="AI535" s="455" t="str">
        <f t="shared" si="329"/>
        <v/>
      </c>
      <c r="AJ535" s="455" t="str">
        <f t="shared" si="329"/>
        <v/>
      </c>
      <c r="AK535" s="455" t="str">
        <f t="shared" si="329"/>
        <v/>
      </c>
      <c r="AL535" s="455" t="str">
        <f t="shared" si="329"/>
        <v/>
      </c>
      <c r="AM535" s="455" t="str">
        <f t="shared" si="329"/>
        <v/>
      </c>
      <c r="AN535" s="455" t="str">
        <f t="shared" si="329"/>
        <v/>
      </c>
      <c r="AO535" s="455" t="str">
        <f t="shared" si="329"/>
        <v/>
      </c>
      <c r="AP535" s="455" t="str">
        <f t="shared" si="329"/>
        <v/>
      </c>
      <c r="AQ535" s="455" t="str">
        <f t="shared" si="329"/>
        <v/>
      </c>
      <c r="AR535" s="455" t="str">
        <f t="shared" si="329"/>
        <v/>
      </c>
      <c r="AS535" s="455" t="str">
        <f t="shared" ref="AS535:AU535" si="330">AS333&amp;AS434&amp;G230</f>
        <v/>
      </c>
      <c r="AT535" s="455" t="str">
        <f t="shared" si="330"/>
        <v/>
      </c>
      <c r="AU535" s="444" t="str">
        <f t="shared" si="330"/>
        <v xml:space="preserve">    </v>
      </c>
      <c r="BE535" s="435"/>
      <c r="BK535" s="50"/>
      <c r="BM535" s="118"/>
      <c r="EE535" s="435"/>
    </row>
    <row r="536" spans="1:135" hidden="1">
      <c r="A536" s="455" t="str">
        <f t="shared" ref="A536:AR536" si="331">A334&amp;A435</f>
        <v/>
      </c>
      <c r="B536" s="455" t="str">
        <f t="shared" si="331"/>
        <v/>
      </c>
      <c r="C536" s="444" t="str">
        <f t="shared" si="331"/>
        <v/>
      </c>
      <c r="D536" s="455" t="str">
        <f t="shared" si="331"/>
        <v/>
      </c>
      <c r="E536" s="455" t="str">
        <f t="shared" si="331"/>
        <v/>
      </c>
      <c r="F536" s="455" t="str">
        <f t="shared" si="331"/>
        <v/>
      </c>
      <c r="G536" s="455" t="str">
        <f t="shared" si="331"/>
        <v/>
      </c>
      <c r="H536" s="455" t="str">
        <f t="shared" si="331"/>
        <v/>
      </c>
      <c r="I536" s="455" t="str">
        <f t="shared" si="331"/>
        <v/>
      </c>
      <c r="J536" s="455" t="str">
        <f t="shared" si="331"/>
        <v/>
      </c>
      <c r="K536" s="455" t="str">
        <f t="shared" si="331"/>
        <v/>
      </c>
      <c r="L536" s="455" t="str">
        <f t="shared" si="331"/>
        <v/>
      </c>
      <c r="M536" s="455" t="str">
        <f t="shared" si="331"/>
        <v/>
      </c>
      <c r="N536" s="455" t="str">
        <f t="shared" si="331"/>
        <v/>
      </c>
      <c r="O536" s="455" t="str">
        <f t="shared" si="331"/>
        <v/>
      </c>
      <c r="P536" s="455" t="str">
        <f t="shared" si="331"/>
        <v/>
      </c>
      <c r="Q536" s="455" t="str">
        <f t="shared" si="331"/>
        <v/>
      </c>
      <c r="R536" s="455" t="str">
        <f t="shared" si="331"/>
        <v/>
      </c>
      <c r="S536" s="455" t="str">
        <f t="shared" si="331"/>
        <v/>
      </c>
      <c r="T536" s="455" t="str">
        <f t="shared" si="331"/>
        <v/>
      </c>
      <c r="U536" s="455" t="str">
        <f t="shared" si="331"/>
        <v/>
      </c>
      <c r="V536" s="455" t="str">
        <f t="shared" si="331"/>
        <v/>
      </c>
      <c r="W536" s="455" t="str">
        <f t="shared" si="331"/>
        <v/>
      </c>
      <c r="X536" s="455" t="str">
        <f t="shared" si="331"/>
        <v/>
      </c>
      <c r="Y536" s="455" t="str">
        <f t="shared" si="331"/>
        <v/>
      </c>
      <c r="Z536" s="455" t="str">
        <f t="shared" si="331"/>
        <v/>
      </c>
      <c r="AA536" s="455" t="str">
        <f t="shared" si="331"/>
        <v/>
      </c>
      <c r="AB536" s="455" t="str">
        <f t="shared" si="331"/>
        <v/>
      </c>
      <c r="AC536" s="455" t="str">
        <f t="shared" si="331"/>
        <v/>
      </c>
      <c r="AD536" s="455" t="str">
        <f t="shared" si="331"/>
        <v/>
      </c>
      <c r="AE536" s="455" t="str">
        <f t="shared" si="331"/>
        <v/>
      </c>
      <c r="AF536" s="455" t="str">
        <f t="shared" si="331"/>
        <v/>
      </c>
      <c r="AG536" s="455" t="str">
        <f t="shared" si="331"/>
        <v/>
      </c>
      <c r="AH536" s="455" t="str">
        <f t="shared" si="331"/>
        <v/>
      </c>
      <c r="AI536" s="455" t="str">
        <f t="shared" si="331"/>
        <v/>
      </c>
      <c r="AJ536" s="455" t="str">
        <f t="shared" si="331"/>
        <v/>
      </c>
      <c r="AK536" s="455" t="str">
        <f t="shared" si="331"/>
        <v/>
      </c>
      <c r="AL536" s="455" t="str">
        <f t="shared" si="331"/>
        <v/>
      </c>
      <c r="AM536" s="455" t="str">
        <f t="shared" si="331"/>
        <v/>
      </c>
      <c r="AN536" s="455" t="str">
        <f t="shared" si="331"/>
        <v/>
      </c>
      <c r="AO536" s="455" t="str">
        <f t="shared" si="331"/>
        <v/>
      </c>
      <c r="AP536" s="455" t="str">
        <f t="shared" si="331"/>
        <v/>
      </c>
      <c r="AQ536" s="455" t="str">
        <f t="shared" si="331"/>
        <v/>
      </c>
      <c r="AR536" s="455" t="str">
        <f t="shared" si="331"/>
        <v/>
      </c>
      <c r="AS536" s="455" t="str">
        <f t="shared" ref="AS536:AU536" si="332">AS334&amp;AS435&amp;G231</f>
        <v/>
      </c>
      <c r="AT536" s="455" t="str">
        <f t="shared" si="332"/>
        <v/>
      </c>
      <c r="AU536" s="444" t="str">
        <f t="shared" si="332"/>
        <v xml:space="preserve">    </v>
      </c>
      <c r="BE536" s="435"/>
      <c r="BK536" s="50"/>
      <c r="BM536" s="118"/>
      <c r="EE536" s="435"/>
    </row>
    <row r="537" spans="1:135" hidden="1">
      <c r="A537" s="455" t="str">
        <f t="shared" ref="A537:AR537" si="333">A335&amp;A436</f>
        <v/>
      </c>
      <c r="B537" s="455" t="str">
        <f t="shared" si="333"/>
        <v/>
      </c>
      <c r="C537" s="444" t="str">
        <f t="shared" si="333"/>
        <v/>
      </c>
      <c r="D537" s="455" t="str">
        <f t="shared" si="333"/>
        <v/>
      </c>
      <c r="E537" s="455" t="str">
        <f t="shared" si="333"/>
        <v/>
      </c>
      <c r="F537" s="455" t="str">
        <f t="shared" si="333"/>
        <v/>
      </c>
      <c r="G537" s="455" t="str">
        <f t="shared" si="333"/>
        <v/>
      </c>
      <c r="H537" s="455" t="str">
        <f t="shared" si="333"/>
        <v/>
      </c>
      <c r="I537" s="455" t="str">
        <f t="shared" si="333"/>
        <v/>
      </c>
      <c r="J537" s="455" t="str">
        <f t="shared" si="333"/>
        <v/>
      </c>
      <c r="K537" s="455" t="str">
        <f t="shared" si="333"/>
        <v/>
      </c>
      <c r="L537" s="455" t="str">
        <f t="shared" si="333"/>
        <v/>
      </c>
      <c r="M537" s="455" t="str">
        <f t="shared" si="333"/>
        <v/>
      </c>
      <c r="N537" s="455" t="str">
        <f t="shared" si="333"/>
        <v/>
      </c>
      <c r="O537" s="455" t="str">
        <f t="shared" si="333"/>
        <v/>
      </c>
      <c r="P537" s="455" t="str">
        <f t="shared" si="333"/>
        <v/>
      </c>
      <c r="Q537" s="455" t="str">
        <f t="shared" si="333"/>
        <v/>
      </c>
      <c r="R537" s="455" t="str">
        <f t="shared" si="333"/>
        <v/>
      </c>
      <c r="S537" s="455" t="str">
        <f t="shared" si="333"/>
        <v/>
      </c>
      <c r="T537" s="455" t="str">
        <f t="shared" si="333"/>
        <v/>
      </c>
      <c r="U537" s="455" t="str">
        <f t="shared" si="333"/>
        <v/>
      </c>
      <c r="V537" s="455" t="str">
        <f t="shared" si="333"/>
        <v/>
      </c>
      <c r="W537" s="455" t="str">
        <f t="shared" si="333"/>
        <v/>
      </c>
      <c r="X537" s="455" t="str">
        <f t="shared" si="333"/>
        <v/>
      </c>
      <c r="Y537" s="455" t="str">
        <f t="shared" si="333"/>
        <v/>
      </c>
      <c r="Z537" s="455" t="str">
        <f t="shared" si="333"/>
        <v/>
      </c>
      <c r="AA537" s="455" t="str">
        <f t="shared" si="333"/>
        <v/>
      </c>
      <c r="AB537" s="455" t="str">
        <f t="shared" si="333"/>
        <v/>
      </c>
      <c r="AC537" s="455" t="str">
        <f t="shared" si="333"/>
        <v/>
      </c>
      <c r="AD537" s="455" t="str">
        <f t="shared" si="333"/>
        <v/>
      </c>
      <c r="AE537" s="455" t="str">
        <f t="shared" si="333"/>
        <v/>
      </c>
      <c r="AF537" s="455" t="str">
        <f t="shared" si="333"/>
        <v/>
      </c>
      <c r="AG537" s="455" t="str">
        <f t="shared" si="333"/>
        <v/>
      </c>
      <c r="AH537" s="455" t="str">
        <f t="shared" si="333"/>
        <v/>
      </c>
      <c r="AI537" s="455" t="str">
        <f t="shared" si="333"/>
        <v/>
      </c>
      <c r="AJ537" s="455" t="str">
        <f t="shared" si="333"/>
        <v/>
      </c>
      <c r="AK537" s="455" t="str">
        <f t="shared" si="333"/>
        <v/>
      </c>
      <c r="AL537" s="455" t="str">
        <f t="shared" si="333"/>
        <v/>
      </c>
      <c r="AM537" s="455" t="str">
        <f t="shared" si="333"/>
        <v/>
      </c>
      <c r="AN537" s="455" t="str">
        <f t="shared" si="333"/>
        <v/>
      </c>
      <c r="AO537" s="455" t="str">
        <f t="shared" si="333"/>
        <v/>
      </c>
      <c r="AP537" s="455" t="str">
        <f t="shared" si="333"/>
        <v/>
      </c>
      <c r="AQ537" s="455" t="str">
        <f t="shared" si="333"/>
        <v/>
      </c>
      <c r="AR537" s="455" t="str">
        <f t="shared" si="333"/>
        <v/>
      </c>
      <c r="AS537" s="455" t="str">
        <f t="shared" ref="AS537:AU537" si="334">AS335&amp;AS436&amp;G232</f>
        <v/>
      </c>
      <c r="AT537" s="455" t="str">
        <f t="shared" si="334"/>
        <v/>
      </c>
      <c r="AU537" s="444" t="str">
        <f t="shared" si="334"/>
        <v xml:space="preserve">    </v>
      </c>
      <c r="BE537" s="435"/>
      <c r="BK537" s="50"/>
      <c r="BM537" s="118"/>
      <c r="EE537" s="435"/>
    </row>
    <row r="538" spans="1:135" hidden="1">
      <c r="A538" s="455" t="str">
        <f t="shared" ref="A538:AR538" si="335">A336&amp;A437</f>
        <v/>
      </c>
      <c r="B538" s="455" t="str">
        <f t="shared" si="335"/>
        <v/>
      </c>
      <c r="C538" s="444" t="str">
        <f t="shared" si="335"/>
        <v/>
      </c>
      <c r="D538" s="455" t="str">
        <f t="shared" si="335"/>
        <v/>
      </c>
      <c r="E538" s="455" t="str">
        <f t="shared" si="335"/>
        <v/>
      </c>
      <c r="F538" s="455" t="str">
        <f t="shared" si="335"/>
        <v/>
      </c>
      <c r="G538" s="455" t="str">
        <f t="shared" si="335"/>
        <v/>
      </c>
      <c r="H538" s="455" t="str">
        <f t="shared" si="335"/>
        <v/>
      </c>
      <c r="I538" s="455" t="str">
        <f t="shared" si="335"/>
        <v/>
      </c>
      <c r="J538" s="455" t="str">
        <f t="shared" si="335"/>
        <v/>
      </c>
      <c r="K538" s="455" t="str">
        <f t="shared" si="335"/>
        <v/>
      </c>
      <c r="L538" s="455" t="str">
        <f t="shared" si="335"/>
        <v/>
      </c>
      <c r="M538" s="455" t="str">
        <f t="shared" si="335"/>
        <v/>
      </c>
      <c r="N538" s="455" t="str">
        <f t="shared" si="335"/>
        <v/>
      </c>
      <c r="O538" s="455" t="str">
        <f t="shared" si="335"/>
        <v/>
      </c>
      <c r="P538" s="455" t="str">
        <f t="shared" si="335"/>
        <v/>
      </c>
      <c r="Q538" s="455" t="str">
        <f t="shared" si="335"/>
        <v/>
      </c>
      <c r="R538" s="455" t="str">
        <f t="shared" si="335"/>
        <v/>
      </c>
      <c r="S538" s="455" t="str">
        <f t="shared" si="335"/>
        <v/>
      </c>
      <c r="T538" s="455" t="str">
        <f t="shared" si="335"/>
        <v/>
      </c>
      <c r="U538" s="455" t="str">
        <f t="shared" si="335"/>
        <v/>
      </c>
      <c r="V538" s="455" t="str">
        <f t="shared" si="335"/>
        <v/>
      </c>
      <c r="W538" s="455" t="str">
        <f t="shared" si="335"/>
        <v/>
      </c>
      <c r="X538" s="455" t="str">
        <f t="shared" si="335"/>
        <v/>
      </c>
      <c r="Y538" s="455" t="str">
        <f t="shared" si="335"/>
        <v/>
      </c>
      <c r="Z538" s="455" t="str">
        <f t="shared" si="335"/>
        <v/>
      </c>
      <c r="AA538" s="455" t="str">
        <f t="shared" si="335"/>
        <v/>
      </c>
      <c r="AB538" s="455" t="str">
        <f t="shared" si="335"/>
        <v/>
      </c>
      <c r="AC538" s="455" t="str">
        <f t="shared" si="335"/>
        <v/>
      </c>
      <c r="AD538" s="455" t="str">
        <f t="shared" si="335"/>
        <v/>
      </c>
      <c r="AE538" s="455" t="str">
        <f t="shared" si="335"/>
        <v/>
      </c>
      <c r="AF538" s="455" t="str">
        <f t="shared" si="335"/>
        <v/>
      </c>
      <c r="AG538" s="455" t="str">
        <f t="shared" si="335"/>
        <v/>
      </c>
      <c r="AH538" s="455" t="str">
        <f t="shared" si="335"/>
        <v/>
      </c>
      <c r="AI538" s="455" t="str">
        <f t="shared" si="335"/>
        <v/>
      </c>
      <c r="AJ538" s="455" t="str">
        <f t="shared" si="335"/>
        <v/>
      </c>
      <c r="AK538" s="455" t="str">
        <f t="shared" si="335"/>
        <v/>
      </c>
      <c r="AL538" s="455" t="str">
        <f t="shared" si="335"/>
        <v/>
      </c>
      <c r="AM538" s="455" t="str">
        <f t="shared" si="335"/>
        <v/>
      </c>
      <c r="AN538" s="455" t="str">
        <f t="shared" si="335"/>
        <v/>
      </c>
      <c r="AO538" s="455" t="str">
        <f t="shared" si="335"/>
        <v/>
      </c>
      <c r="AP538" s="455" t="str">
        <f t="shared" si="335"/>
        <v/>
      </c>
      <c r="AQ538" s="455" t="str">
        <f t="shared" si="335"/>
        <v/>
      </c>
      <c r="AR538" s="455" t="str">
        <f t="shared" si="335"/>
        <v/>
      </c>
      <c r="AS538" s="455" t="str">
        <f t="shared" ref="AS538:AU538" si="336">AS336&amp;AS437&amp;G233</f>
        <v/>
      </c>
      <c r="AT538" s="455" t="str">
        <f t="shared" si="336"/>
        <v/>
      </c>
      <c r="AU538" s="444" t="str">
        <f t="shared" si="336"/>
        <v xml:space="preserve">    </v>
      </c>
      <c r="BE538" s="435"/>
      <c r="BK538" s="50"/>
      <c r="BM538" s="118"/>
      <c r="EE538" s="435"/>
    </row>
    <row r="539" spans="1:135" hidden="1">
      <c r="A539" s="455" t="str">
        <f t="shared" ref="A539:AR539" si="337">A337&amp;A438</f>
        <v/>
      </c>
      <c r="B539" s="455" t="str">
        <f t="shared" si="337"/>
        <v/>
      </c>
      <c r="C539" s="444" t="str">
        <f t="shared" si="337"/>
        <v/>
      </c>
      <c r="D539" s="455" t="str">
        <f t="shared" si="337"/>
        <v/>
      </c>
      <c r="E539" s="455" t="str">
        <f t="shared" si="337"/>
        <v/>
      </c>
      <c r="F539" s="455" t="str">
        <f t="shared" si="337"/>
        <v/>
      </c>
      <c r="G539" s="455" t="str">
        <f t="shared" si="337"/>
        <v/>
      </c>
      <c r="H539" s="455" t="str">
        <f t="shared" si="337"/>
        <v/>
      </c>
      <c r="I539" s="455" t="str">
        <f t="shared" si="337"/>
        <v/>
      </c>
      <c r="J539" s="455" t="str">
        <f t="shared" si="337"/>
        <v/>
      </c>
      <c r="K539" s="455" t="str">
        <f t="shared" si="337"/>
        <v/>
      </c>
      <c r="L539" s="455" t="str">
        <f t="shared" si="337"/>
        <v/>
      </c>
      <c r="M539" s="455" t="str">
        <f t="shared" si="337"/>
        <v/>
      </c>
      <c r="N539" s="455" t="str">
        <f t="shared" si="337"/>
        <v/>
      </c>
      <c r="O539" s="455" t="str">
        <f t="shared" si="337"/>
        <v/>
      </c>
      <c r="P539" s="455" t="str">
        <f t="shared" si="337"/>
        <v/>
      </c>
      <c r="Q539" s="455" t="str">
        <f t="shared" si="337"/>
        <v/>
      </c>
      <c r="R539" s="455" t="str">
        <f t="shared" si="337"/>
        <v/>
      </c>
      <c r="S539" s="455" t="str">
        <f t="shared" si="337"/>
        <v/>
      </c>
      <c r="T539" s="455" t="str">
        <f t="shared" si="337"/>
        <v/>
      </c>
      <c r="U539" s="455" t="str">
        <f t="shared" si="337"/>
        <v/>
      </c>
      <c r="V539" s="455" t="str">
        <f t="shared" si="337"/>
        <v/>
      </c>
      <c r="W539" s="455" t="str">
        <f t="shared" si="337"/>
        <v/>
      </c>
      <c r="X539" s="455" t="str">
        <f t="shared" si="337"/>
        <v/>
      </c>
      <c r="Y539" s="455" t="str">
        <f t="shared" si="337"/>
        <v/>
      </c>
      <c r="Z539" s="455" t="str">
        <f t="shared" si="337"/>
        <v/>
      </c>
      <c r="AA539" s="455" t="str">
        <f t="shared" si="337"/>
        <v/>
      </c>
      <c r="AB539" s="455" t="str">
        <f t="shared" si="337"/>
        <v/>
      </c>
      <c r="AC539" s="455" t="str">
        <f t="shared" si="337"/>
        <v/>
      </c>
      <c r="AD539" s="455" t="str">
        <f t="shared" si="337"/>
        <v/>
      </c>
      <c r="AE539" s="455" t="str">
        <f t="shared" si="337"/>
        <v/>
      </c>
      <c r="AF539" s="455" t="str">
        <f t="shared" si="337"/>
        <v/>
      </c>
      <c r="AG539" s="455" t="str">
        <f t="shared" si="337"/>
        <v/>
      </c>
      <c r="AH539" s="455" t="str">
        <f t="shared" si="337"/>
        <v/>
      </c>
      <c r="AI539" s="455" t="str">
        <f t="shared" si="337"/>
        <v/>
      </c>
      <c r="AJ539" s="455" t="str">
        <f t="shared" si="337"/>
        <v/>
      </c>
      <c r="AK539" s="455" t="str">
        <f t="shared" si="337"/>
        <v/>
      </c>
      <c r="AL539" s="455" t="str">
        <f t="shared" si="337"/>
        <v/>
      </c>
      <c r="AM539" s="455" t="str">
        <f t="shared" si="337"/>
        <v/>
      </c>
      <c r="AN539" s="455" t="str">
        <f t="shared" si="337"/>
        <v/>
      </c>
      <c r="AO539" s="455" t="str">
        <f t="shared" si="337"/>
        <v/>
      </c>
      <c r="AP539" s="455" t="str">
        <f t="shared" si="337"/>
        <v/>
      </c>
      <c r="AQ539" s="455" t="str">
        <f t="shared" si="337"/>
        <v/>
      </c>
      <c r="AR539" s="455" t="str">
        <f t="shared" si="337"/>
        <v/>
      </c>
      <c r="AS539" s="455" t="str">
        <f t="shared" ref="AS539:AU539" si="338">AS337&amp;AS438&amp;G234</f>
        <v/>
      </c>
      <c r="AT539" s="455" t="str">
        <f t="shared" si="338"/>
        <v/>
      </c>
      <c r="AU539" s="444" t="str">
        <f t="shared" si="338"/>
        <v xml:space="preserve">    </v>
      </c>
      <c r="BE539" s="435"/>
      <c r="BK539" s="50"/>
      <c r="BM539" s="118"/>
      <c r="EE539" s="435"/>
    </row>
    <row r="540" spans="1:135" hidden="1">
      <c r="A540" s="455" t="str">
        <f t="shared" ref="A540:AR540" si="339">A338&amp;A439</f>
        <v/>
      </c>
      <c r="B540" s="455" t="str">
        <f t="shared" si="339"/>
        <v/>
      </c>
      <c r="C540" s="444" t="str">
        <f t="shared" si="339"/>
        <v/>
      </c>
      <c r="D540" s="455" t="str">
        <f t="shared" si="339"/>
        <v/>
      </c>
      <c r="E540" s="455" t="str">
        <f t="shared" si="339"/>
        <v/>
      </c>
      <c r="F540" s="455" t="str">
        <f t="shared" si="339"/>
        <v/>
      </c>
      <c r="G540" s="455" t="str">
        <f t="shared" si="339"/>
        <v/>
      </c>
      <c r="H540" s="455" t="str">
        <f t="shared" si="339"/>
        <v/>
      </c>
      <c r="I540" s="455" t="str">
        <f t="shared" si="339"/>
        <v/>
      </c>
      <c r="J540" s="455" t="str">
        <f t="shared" si="339"/>
        <v/>
      </c>
      <c r="K540" s="455" t="str">
        <f t="shared" si="339"/>
        <v/>
      </c>
      <c r="L540" s="455" t="str">
        <f t="shared" si="339"/>
        <v/>
      </c>
      <c r="M540" s="455" t="str">
        <f t="shared" si="339"/>
        <v/>
      </c>
      <c r="N540" s="455" t="str">
        <f t="shared" si="339"/>
        <v/>
      </c>
      <c r="O540" s="455" t="str">
        <f t="shared" si="339"/>
        <v/>
      </c>
      <c r="P540" s="455" t="str">
        <f t="shared" si="339"/>
        <v/>
      </c>
      <c r="Q540" s="455" t="str">
        <f t="shared" si="339"/>
        <v/>
      </c>
      <c r="R540" s="455" t="str">
        <f t="shared" si="339"/>
        <v/>
      </c>
      <c r="S540" s="455" t="str">
        <f t="shared" si="339"/>
        <v/>
      </c>
      <c r="T540" s="455" t="str">
        <f t="shared" si="339"/>
        <v/>
      </c>
      <c r="U540" s="455" t="str">
        <f t="shared" si="339"/>
        <v/>
      </c>
      <c r="V540" s="455" t="str">
        <f t="shared" si="339"/>
        <v/>
      </c>
      <c r="W540" s="455" t="str">
        <f t="shared" si="339"/>
        <v/>
      </c>
      <c r="X540" s="455" t="str">
        <f t="shared" si="339"/>
        <v/>
      </c>
      <c r="Y540" s="455" t="str">
        <f t="shared" si="339"/>
        <v/>
      </c>
      <c r="Z540" s="455" t="str">
        <f t="shared" si="339"/>
        <v/>
      </c>
      <c r="AA540" s="455" t="str">
        <f t="shared" si="339"/>
        <v/>
      </c>
      <c r="AB540" s="455" t="str">
        <f t="shared" si="339"/>
        <v/>
      </c>
      <c r="AC540" s="455" t="str">
        <f t="shared" si="339"/>
        <v/>
      </c>
      <c r="AD540" s="455" t="str">
        <f t="shared" si="339"/>
        <v/>
      </c>
      <c r="AE540" s="455" t="str">
        <f t="shared" si="339"/>
        <v/>
      </c>
      <c r="AF540" s="455" t="str">
        <f t="shared" si="339"/>
        <v/>
      </c>
      <c r="AG540" s="455" t="str">
        <f t="shared" si="339"/>
        <v/>
      </c>
      <c r="AH540" s="455" t="str">
        <f t="shared" si="339"/>
        <v/>
      </c>
      <c r="AI540" s="455" t="str">
        <f t="shared" si="339"/>
        <v/>
      </c>
      <c r="AJ540" s="455" t="str">
        <f t="shared" si="339"/>
        <v/>
      </c>
      <c r="AK540" s="455" t="str">
        <f t="shared" si="339"/>
        <v/>
      </c>
      <c r="AL540" s="455" t="str">
        <f t="shared" si="339"/>
        <v/>
      </c>
      <c r="AM540" s="455" t="str">
        <f t="shared" si="339"/>
        <v/>
      </c>
      <c r="AN540" s="455" t="str">
        <f t="shared" si="339"/>
        <v/>
      </c>
      <c r="AO540" s="455" t="str">
        <f t="shared" si="339"/>
        <v/>
      </c>
      <c r="AP540" s="455" t="str">
        <f t="shared" si="339"/>
        <v/>
      </c>
      <c r="AQ540" s="455" t="str">
        <f t="shared" si="339"/>
        <v/>
      </c>
      <c r="AR540" s="455" t="str">
        <f t="shared" si="339"/>
        <v/>
      </c>
      <c r="AS540" s="455" t="str">
        <f t="shared" ref="AS540:AU540" si="340">AS338&amp;AS439&amp;G235</f>
        <v/>
      </c>
      <c r="AT540" s="455" t="str">
        <f t="shared" si="340"/>
        <v/>
      </c>
      <c r="AU540" s="444" t="str">
        <f t="shared" si="340"/>
        <v xml:space="preserve">    </v>
      </c>
      <c r="BE540" s="435"/>
      <c r="BK540" s="50"/>
      <c r="BM540" s="118"/>
      <c r="EE540" s="435"/>
    </row>
    <row r="541" spans="1:135" hidden="1">
      <c r="A541" s="455" t="str">
        <f t="shared" ref="A541:AR541" si="341">A339&amp;A440</f>
        <v/>
      </c>
      <c r="B541" s="455" t="str">
        <f t="shared" si="341"/>
        <v/>
      </c>
      <c r="C541" s="444" t="str">
        <f t="shared" si="341"/>
        <v/>
      </c>
      <c r="D541" s="455" t="str">
        <f t="shared" si="341"/>
        <v/>
      </c>
      <c r="E541" s="455" t="str">
        <f t="shared" si="341"/>
        <v/>
      </c>
      <c r="F541" s="455" t="str">
        <f t="shared" si="341"/>
        <v/>
      </c>
      <c r="G541" s="455" t="str">
        <f t="shared" si="341"/>
        <v/>
      </c>
      <c r="H541" s="455" t="str">
        <f t="shared" si="341"/>
        <v/>
      </c>
      <c r="I541" s="455" t="str">
        <f t="shared" si="341"/>
        <v/>
      </c>
      <c r="J541" s="455" t="str">
        <f t="shared" si="341"/>
        <v/>
      </c>
      <c r="K541" s="455" t="str">
        <f t="shared" si="341"/>
        <v/>
      </c>
      <c r="L541" s="455" t="str">
        <f t="shared" si="341"/>
        <v/>
      </c>
      <c r="M541" s="455" t="str">
        <f t="shared" si="341"/>
        <v/>
      </c>
      <c r="N541" s="455" t="str">
        <f t="shared" si="341"/>
        <v/>
      </c>
      <c r="O541" s="455" t="str">
        <f t="shared" si="341"/>
        <v/>
      </c>
      <c r="P541" s="455" t="str">
        <f t="shared" si="341"/>
        <v/>
      </c>
      <c r="Q541" s="455" t="str">
        <f t="shared" si="341"/>
        <v/>
      </c>
      <c r="R541" s="455" t="str">
        <f t="shared" si="341"/>
        <v/>
      </c>
      <c r="S541" s="455" t="str">
        <f t="shared" si="341"/>
        <v/>
      </c>
      <c r="T541" s="455" t="str">
        <f t="shared" si="341"/>
        <v/>
      </c>
      <c r="U541" s="455" t="str">
        <f t="shared" si="341"/>
        <v/>
      </c>
      <c r="V541" s="455" t="str">
        <f t="shared" si="341"/>
        <v/>
      </c>
      <c r="W541" s="455" t="str">
        <f t="shared" si="341"/>
        <v/>
      </c>
      <c r="X541" s="455" t="str">
        <f t="shared" si="341"/>
        <v/>
      </c>
      <c r="Y541" s="455" t="str">
        <f t="shared" si="341"/>
        <v/>
      </c>
      <c r="Z541" s="455" t="str">
        <f t="shared" si="341"/>
        <v/>
      </c>
      <c r="AA541" s="455" t="str">
        <f t="shared" si="341"/>
        <v/>
      </c>
      <c r="AB541" s="455" t="str">
        <f t="shared" si="341"/>
        <v/>
      </c>
      <c r="AC541" s="455" t="str">
        <f t="shared" si="341"/>
        <v/>
      </c>
      <c r="AD541" s="455" t="str">
        <f t="shared" si="341"/>
        <v/>
      </c>
      <c r="AE541" s="455" t="str">
        <f t="shared" si="341"/>
        <v/>
      </c>
      <c r="AF541" s="455" t="str">
        <f t="shared" si="341"/>
        <v/>
      </c>
      <c r="AG541" s="455" t="str">
        <f t="shared" si="341"/>
        <v/>
      </c>
      <c r="AH541" s="455" t="str">
        <f t="shared" si="341"/>
        <v/>
      </c>
      <c r="AI541" s="455" t="str">
        <f t="shared" si="341"/>
        <v/>
      </c>
      <c r="AJ541" s="455" t="str">
        <f t="shared" si="341"/>
        <v/>
      </c>
      <c r="AK541" s="455" t="str">
        <f t="shared" si="341"/>
        <v/>
      </c>
      <c r="AL541" s="455" t="str">
        <f t="shared" si="341"/>
        <v/>
      </c>
      <c r="AM541" s="455" t="str">
        <f t="shared" si="341"/>
        <v/>
      </c>
      <c r="AN541" s="455" t="str">
        <f t="shared" si="341"/>
        <v/>
      </c>
      <c r="AO541" s="455" t="str">
        <f t="shared" si="341"/>
        <v/>
      </c>
      <c r="AP541" s="455" t="str">
        <f t="shared" si="341"/>
        <v/>
      </c>
      <c r="AQ541" s="455" t="str">
        <f t="shared" si="341"/>
        <v/>
      </c>
      <c r="AR541" s="455" t="str">
        <f t="shared" si="341"/>
        <v/>
      </c>
      <c r="AS541" s="455" t="str">
        <f t="shared" ref="AS541:AU541" si="342">AS339&amp;AS440&amp;G236</f>
        <v/>
      </c>
      <c r="AT541" s="455" t="str">
        <f t="shared" si="342"/>
        <v/>
      </c>
      <c r="AU541" s="444" t="str">
        <f t="shared" si="342"/>
        <v xml:space="preserve">    </v>
      </c>
      <c r="BE541" s="435"/>
      <c r="BK541" s="50"/>
      <c r="BM541" s="118"/>
      <c r="EE541" s="435"/>
    </row>
    <row r="542" spans="1:135" hidden="1">
      <c r="A542" s="455" t="str">
        <f t="shared" ref="A542:AR542" si="343">A340&amp;A441</f>
        <v/>
      </c>
      <c r="B542" s="455" t="str">
        <f t="shared" si="343"/>
        <v/>
      </c>
      <c r="C542" s="444" t="str">
        <f t="shared" si="343"/>
        <v/>
      </c>
      <c r="D542" s="455" t="str">
        <f t="shared" si="343"/>
        <v/>
      </c>
      <c r="E542" s="455" t="str">
        <f t="shared" si="343"/>
        <v/>
      </c>
      <c r="F542" s="455" t="str">
        <f t="shared" si="343"/>
        <v/>
      </c>
      <c r="G542" s="455" t="str">
        <f t="shared" si="343"/>
        <v/>
      </c>
      <c r="H542" s="455" t="str">
        <f t="shared" si="343"/>
        <v/>
      </c>
      <c r="I542" s="455" t="str">
        <f t="shared" si="343"/>
        <v/>
      </c>
      <c r="J542" s="455" t="str">
        <f t="shared" si="343"/>
        <v/>
      </c>
      <c r="K542" s="455" t="str">
        <f t="shared" si="343"/>
        <v/>
      </c>
      <c r="L542" s="455" t="str">
        <f t="shared" si="343"/>
        <v/>
      </c>
      <c r="M542" s="455" t="str">
        <f t="shared" si="343"/>
        <v/>
      </c>
      <c r="N542" s="455" t="str">
        <f t="shared" si="343"/>
        <v/>
      </c>
      <c r="O542" s="455" t="str">
        <f t="shared" si="343"/>
        <v/>
      </c>
      <c r="P542" s="455" t="str">
        <f t="shared" si="343"/>
        <v/>
      </c>
      <c r="Q542" s="455" t="str">
        <f t="shared" si="343"/>
        <v/>
      </c>
      <c r="R542" s="455" t="str">
        <f t="shared" si="343"/>
        <v/>
      </c>
      <c r="S542" s="455" t="str">
        <f t="shared" si="343"/>
        <v/>
      </c>
      <c r="T542" s="455" t="str">
        <f t="shared" si="343"/>
        <v/>
      </c>
      <c r="U542" s="455" t="str">
        <f t="shared" si="343"/>
        <v/>
      </c>
      <c r="V542" s="455" t="str">
        <f t="shared" si="343"/>
        <v/>
      </c>
      <c r="W542" s="455" t="str">
        <f t="shared" si="343"/>
        <v/>
      </c>
      <c r="X542" s="455" t="str">
        <f t="shared" si="343"/>
        <v/>
      </c>
      <c r="Y542" s="455" t="str">
        <f t="shared" si="343"/>
        <v/>
      </c>
      <c r="Z542" s="455" t="str">
        <f t="shared" si="343"/>
        <v/>
      </c>
      <c r="AA542" s="455" t="str">
        <f t="shared" si="343"/>
        <v/>
      </c>
      <c r="AB542" s="455" t="str">
        <f t="shared" si="343"/>
        <v/>
      </c>
      <c r="AC542" s="455" t="str">
        <f t="shared" si="343"/>
        <v/>
      </c>
      <c r="AD542" s="455" t="str">
        <f t="shared" si="343"/>
        <v/>
      </c>
      <c r="AE542" s="455" t="str">
        <f t="shared" si="343"/>
        <v/>
      </c>
      <c r="AF542" s="455" t="str">
        <f t="shared" si="343"/>
        <v/>
      </c>
      <c r="AG542" s="455" t="str">
        <f t="shared" si="343"/>
        <v/>
      </c>
      <c r="AH542" s="455" t="str">
        <f t="shared" si="343"/>
        <v/>
      </c>
      <c r="AI542" s="455" t="str">
        <f t="shared" si="343"/>
        <v/>
      </c>
      <c r="AJ542" s="455" t="str">
        <f t="shared" si="343"/>
        <v/>
      </c>
      <c r="AK542" s="455" t="str">
        <f t="shared" si="343"/>
        <v/>
      </c>
      <c r="AL542" s="455" t="str">
        <f t="shared" si="343"/>
        <v/>
      </c>
      <c r="AM542" s="455" t="str">
        <f t="shared" si="343"/>
        <v/>
      </c>
      <c r="AN542" s="455" t="str">
        <f t="shared" si="343"/>
        <v/>
      </c>
      <c r="AO542" s="455" t="str">
        <f t="shared" si="343"/>
        <v/>
      </c>
      <c r="AP542" s="455" t="str">
        <f t="shared" si="343"/>
        <v/>
      </c>
      <c r="AQ542" s="455" t="str">
        <f t="shared" si="343"/>
        <v/>
      </c>
      <c r="AR542" s="455" t="str">
        <f t="shared" si="343"/>
        <v/>
      </c>
      <c r="AS542" s="455" t="str">
        <f t="shared" ref="AS542:AU542" si="344">AS340&amp;AS441&amp;G237</f>
        <v/>
      </c>
      <c r="AT542" s="455" t="str">
        <f t="shared" si="344"/>
        <v/>
      </c>
      <c r="AU542" s="444" t="str">
        <f t="shared" si="344"/>
        <v xml:space="preserve">    </v>
      </c>
      <c r="BE542" s="435"/>
      <c r="BK542" s="50"/>
      <c r="BM542" s="118"/>
      <c r="EE542" s="435"/>
    </row>
    <row r="543" spans="1:135" hidden="1">
      <c r="A543" s="455" t="str">
        <f t="shared" ref="A543:AR543" si="345">A341&amp;A442</f>
        <v/>
      </c>
      <c r="B543" s="455" t="str">
        <f t="shared" si="345"/>
        <v/>
      </c>
      <c r="C543" s="444" t="str">
        <f t="shared" si="345"/>
        <v/>
      </c>
      <c r="D543" s="455" t="str">
        <f t="shared" si="345"/>
        <v/>
      </c>
      <c r="E543" s="455" t="str">
        <f t="shared" si="345"/>
        <v/>
      </c>
      <c r="F543" s="455" t="str">
        <f t="shared" si="345"/>
        <v/>
      </c>
      <c r="G543" s="455" t="str">
        <f t="shared" si="345"/>
        <v/>
      </c>
      <c r="H543" s="455" t="str">
        <f t="shared" si="345"/>
        <v/>
      </c>
      <c r="I543" s="455" t="str">
        <f t="shared" si="345"/>
        <v/>
      </c>
      <c r="J543" s="455" t="str">
        <f t="shared" si="345"/>
        <v/>
      </c>
      <c r="K543" s="455" t="str">
        <f t="shared" si="345"/>
        <v/>
      </c>
      <c r="L543" s="455" t="str">
        <f t="shared" si="345"/>
        <v/>
      </c>
      <c r="M543" s="455" t="str">
        <f t="shared" si="345"/>
        <v/>
      </c>
      <c r="N543" s="455" t="str">
        <f t="shared" si="345"/>
        <v/>
      </c>
      <c r="O543" s="455" t="str">
        <f t="shared" si="345"/>
        <v/>
      </c>
      <c r="P543" s="455" t="str">
        <f t="shared" si="345"/>
        <v/>
      </c>
      <c r="Q543" s="455" t="str">
        <f t="shared" si="345"/>
        <v/>
      </c>
      <c r="R543" s="455" t="str">
        <f t="shared" si="345"/>
        <v/>
      </c>
      <c r="S543" s="455" t="str">
        <f t="shared" si="345"/>
        <v/>
      </c>
      <c r="T543" s="455" t="str">
        <f t="shared" si="345"/>
        <v/>
      </c>
      <c r="U543" s="455" t="str">
        <f t="shared" si="345"/>
        <v/>
      </c>
      <c r="V543" s="455" t="str">
        <f t="shared" si="345"/>
        <v/>
      </c>
      <c r="W543" s="455" t="str">
        <f t="shared" si="345"/>
        <v/>
      </c>
      <c r="X543" s="455" t="str">
        <f t="shared" si="345"/>
        <v/>
      </c>
      <c r="Y543" s="455" t="str">
        <f t="shared" si="345"/>
        <v/>
      </c>
      <c r="Z543" s="455" t="str">
        <f t="shared" si="345"/>
        <v/>
      </c>
      <c r="AA543" s="455" t="str">
        <f t="shared" si="345"/>
        <v/>
      </c>
      <c r="AB543" s="455" t="str">
        <f t="shared" si="345"/>
        <v/>
      </c>
      <c r="AC543" s="455" t="str">
        <f t="shared" si="345"/>
        <v/>
      </c>
      <c r="AD543" s="455" t="str">
        <f t="shared" si="345"/>
        <v/>
      </c>
      <c r="AE543" s="455" t="str">
        <f t="shared" si="345"/>
        <v/>
      </c>
      <c r="AF543" s="455" t="str">
        <f t="shared" si="345"/>
        <v/>
      </c>
      <c r="AG543" s="455" t="str">
        <f t="shared" si="345"/>
        <v/>
      </c>
      <c r="AH543" s="455" t="str">
        <f t="shared" si="345"/>
        <v/>
      </c>
      <c r="AI543" s="455" t="str">
        <f t="shared" si="345"/>
        <v/>
      </c>
      <c r="AJ543" s="455" t="str">
        <f t="shared" si="345"/>
        <v/>
      </c>
      <c r="AK543" s="455" t="str">
        <f t="shared" si="345"/>
        <v/>
      </c>
      <c r="AL543" s="455" t="str">
        <f t="shared" si="345"/>
        <v/>
      </c>
      <c r="AM543" s="455" t="str">
        <f t="shared" si="345"/>
        <v/>
      </c>
      <c r="AN543" s="455" t="str">
        <f t="shared" si="345"/>
        <v/>
      </c>
      <c r="AO543" s="455" t="str">
        <f t="shared" si="345"/>
        <v/>
      </c>
      <c r="AP543" s="455" t="str">
        <f t="shared" si="345"/>
        <v/>
      </c>
      <c r="AQ543" s="455" t="str">
        <f t="shared" si="345"/>
        <v/>
      </c>
      <c r="AR543" s="455" t="str">
        <f t="shared" si="345"/>
        <v/>
      </c>
      <c r="AS543" s="455" t="str">
        <f t="shared" ref="AS543:AU543" si="346">AS341&amp;AS442&amp;G238</f>
        <v/>
      </c>
      <c r="AT543" s="455" t="str">
        <f t="shared" si="346"/>
        <v/>
      </c>
      <c r="AU543" s="444" t="str">
        <f t="shared" si="346"/>
        <v xml:space="preserve">    </v>
      </c>
      <c r="BE543" s="435"/>
      <c r="BK543" s="50"/>
      <c r="BM543" s="118"/>
      <c r="EE543" s="435"/>
    </row>
    <row r="544" spans="1:135" hidden="1">
      <c r="A544" s="455" t="str">
        <f t="shared" ref="A544:AR544" si="347">A342&amp;A443</f>
        <v/>
      </c>
      <c r="B544" s="455" t="str">
        <f t="shared" si="347"/>
        <v/>
      </c>
      <c r="C544" s="444" t="str">
        <f t="shared" si="347"/>
        <v/>
      </c>
      <c r="D544" s="455" t="str">
        <f t="shared" si="347"/>
        <v/>
      </c>
      <c r="E544" s="455" t="str">
        <f t="shared" si="347"/>
        <v/>
      </c>
      <c r="F544" s="455" t="str">
        <f t="shared" si="347"/>
        <v/>
      </c>
      <c r="G544" s="455" t="str">
        <f t="shared" si="347"/>
        <v/>
      </c>
      <c r="H544" s="455" t="str">
        <f t="shared" si="347"/>
        <v/>
      </c>
      <c r="I544" s="455" t="str">
        <f t="shared" si="347"/>
        <v/>
      </c>
      <c r="J544" s="455" t="str">
        <f t="shared" si="347"/>
        <v/>
      </c>
      <c r="K544" s="455" t="str">
        <f t="shared" si="347"/>
        <v/>
      </c>
      <c r="L544" s="455" t="str">
        <f t="shared" si="347"/>
        <v/>
      </c>
      <c r="M544" s="455" t="str">
        <f t="shared" si="347"/>
        <v/>
      </c>
      <c r="N544" s="455" t="str">
        <f t="shared" si="347"/>
        <v/>
      </c>
      <c r="O544" s="455" t="str">
        <f t="shared" si="347"/>
        <v/>
      </c>
      <c r="P544" s="455" t="str">
        <f t="shared" si="347"/>
        <v/>
      </c>
      <c r="Q544" s="455" t="str">
        <f t="shared" si="347"/>
        <v/>
      </c>
      <c r="R544" s="455" t="str">
        <f t="shared" si="347"/>
        <v/>
      </c>
      <c r="S544" s="455" t="str">
        <f t="shared" si="347"/>
        <v/>
      </c>
      <c r="T544" s="455" t="str">
        <f t="shared" si="347"/>
        <v/>
      </c>
      <c r="U544" s="455" t="str">
        <f t="shared" si="347"/>
        <v/>
      </c>
      <c r="V544" s="455" t="str">
        <f t="shared" si="347"/>
        <v/>
      </c>
      <c r="W544" s="455" t="str">
        <f t="shared" si="347"/>
        <v/>
      </c>
      <c r="X544" s="455" t="str">
        <f t="shared" si="347"/>
        <v/>
      </c>
      <c r="Y544" s="455" t="str">
        <f t="shared" si="347"/>
        <v/>
      </c>
      <c r="Z544" s="455" t="str">
        <f t="shared" si="347"/>
        <v/>
      </c>
      <c r="AA544" s="455" t="str">
        <f t="shared" si="347"/>
        <v/>
      </c>
      <c r="AB544" s="455" t="str">
        <f t="shared" si="347"/>
        <v/>
      </c>
      <c r="AC544" s="455" t="str">
        <f t="shared" si="347"/>
        <v/>
      </c>
      <c r="AD544" s="455" t="str">
        <f t="shared" si="347"/>
        <v/>
      </c>
      <c r="AE544" s="455" t="str">
        <f t="shared" si="347"/>
        <v/>
      </c>
      <c r="AF544" s="455" t="str">
        <f t="shared" si="347"/>
        <v/>
      </c>
      <c r="AG544" s="455" t="str">
        <f t="shared" si="347"/>
        <v/>
      </c>
      <c r="AH544" s="455" t="str">
        <f t="shared" si="347"/>
        <v/>
      </c>
      <c r="AI544" s="455" t="str">
        <f t="shared" si="347"/>
        <v/>
      </c>
      <c r="AJ544" s="455" t="str">
        <f t="shared" si="347"/>
        <v/>
      </c>
      <c r="AK544" s="455" t="str">
        <f t="shared" si="347"/>
        <v/>
      </c>
      <c r="AL544" s="455" t="str">
        <f t="shared" si="347"/>
        <v/>
      </c>
      <c r="AM544" s="455" t="str">
        <f t="shared" si="347"/>
        <v/>
      </c>
      <c r="AN544" s="455" t="str">
        <f t="shared" si="347"/>
        <v/>
      </c>
      <c r="AO544" s="455" t="str">
        <f t="shared" si="347"/>
        <v/>
      </c>
      <c r="AP544" s="455" t="str">
        <f t="shared" si="347"/>
        <v/>
      </c>
      <c r="AQ544" s="455" t="str">
        <f t="shared" si="347"/>
        <v/>
      </c>
      <c r="AR544" s="455" t="str">
        <f t="shared" si="347"/>
        <v/>
      </c>
      <c r="AS544" s="455" t="str">
        <f t="shared" ref="AS544:AU544" si="348">AS342&amp;AS443&amp;G239</f>
        <v/>
      </c>
      <c r="AT544" s="455" t="str">
        <f t="shared" si="348"/>
        <v/>
      </c>
      <c r="AU544" s="444" t="str">
        <f t="shared" si="348"/>
        <v xml:space="preserve">    </v>
      </c>
      <c r="BE544" s="435"/>
      <c r="BK544" s="50"/>
      <c r="BM544" s="118"/>
      <c r="EE544" s="435"/>
    </row>
    <row r="545" spans="1:135" hidden="1">
      <c r="A545" s="455" t="str">
        <f t="shared" ref="A545:AR545" si="349">A343&amp;A444</f>
        <v/>
      </c>
      <c r="B545" s="455" t="str">
        <f t="shared" si="349"/>
        <v/>
      </c>
      <c r="C545" s="444" t="str">
        <f t="shared" si="349"/>
        <v/>
      </c>
      <c r="D545" s="455" t="str">
        <f t="shared" si="349"/>
        <v/>
      </c>
      <c r="E545" s="455" t="str">
        <f t="shared" si="349"/>
        <v/>
      </c>
      <c r="F545" s="455" t="str">
        <f t="shared" si="349"/>
        <v/>
      </c>
      <c r="G545" s="455" t="str">
        <f t="shared" si="349"/>
        <v/>
      </c>
      <c r="H545" s="455" t="str">
        <f t="shared" si="349"/>
        <v/>
      </c>
      <c r="I545" s="455" t="str">
        <f t="shared" si="349"/>
        <v/>
      </c>
      <c r="J545" s="455" t="str">
        <f t="shared" si="349"/>
        <v/>
      </c>
      <c r="K545" s="455" t="str">
        <f t="shared" si="349"/>
        <v/>
      </c>
      <c r="L545" s="455" t="str">
        <f t="shared" si="349"/>
        <v/>
      </c>
      <c r="M545" s="455" t="str">
        <f t="shared" si="349"/>
        <v/>
      </c>
      <c r="N545" s="455" t="str">
        <f t="shared" si="349"/>
        <v/>
      </c>
      <c r="O545" s="455" t="str">
        <f t="shared" si="349"/>
        <v/>
      </c>
      <c r="P545" s="455" t="str">
        <f t="shared" si="349"/>
        <v/>
      </c>
      <c r="Q545" s="455" t="str">
        <f t="shared" si="349"/>
        <v/>
      </c>
      <c r="R545" s="455" t="str">
        <f t="shared" si="349"/>
        <v/>
      </c>
      <c r="S545" s="455" t="str">
        <f t="shared" si="349"/>
        <v/>
      </c>
      <c r="T545" s="455" t="str">
        <f t="shared" si="349"/>
        <v/>
      </c>
      <c r="U545" s="455" t="str">
        <f t="shared" si="349"/>
        <v/>
      </c>
      <c r="V545" s="455" t="str">
        <f t="shared" si="349"/>
        <v/>
      </c>
      <c r="W545" s="455" t="str">
        <f t="shared" si="349"/>
        <v/>
      </c>
      <c r="X545" s="455" t="str">
        <f t="shared" si="349"/>
        <v/>
      </c>
      <c r="Y545" s="455" t="str">
        <f t="shared" si="349"/>
        <v/>
      </c>
      <c r="Z545" s="455" t="str">
        <f t="shared" si="349"/>
        <v/>
      </c>
      <c r="AA545" s="455" t="str">
        <f t="shared" si="349"/>
        <v/>
      </c>
      <c r="AB545" s="455" t="str">
        <f t="shared" si="349"/>
        <v/>
      </c>
      <c r="AC545" s="455" t="str">
        <f t="shared" si="349"/>
        <v/>
      </c>
      <c r="AD545" s="455" t="str">
        <f t="shared" si="349"/>
        <v/>
      </c>
      <c r="AE545" s="455" t="str">
        <f t="shared" si="349"/>
        <v/>
      </c>
      <c r="AF545" s="455" t="str">
        <f t="shared" si="349"/>
        <v/>
      </c>
      <c r="AG545" s="455" t="str">
        <f t="shared" si="349"/>
        <v/>
      </c>
      <c r="AH545" s="455" t="str">
        <f t="shared" si="349"/>
        <v/>
      </c>
      <c r="AI545" s="455" t="str">
        <f t="shared" si="349"/>
        <v/>
      </c>
      <c r="AJ545" s="455" t="str">
        <f t="shared" si="349"/>
        <v/>
      </c>
      <c r="AK545" s="455" t="str">
        <f t="shared" si="349"/>
        <v/>
      </c>
      <c r="AL545" s="455" t="str">
        <f t="shared" si="349"/>
        <v/>
      </c>
      <c r="AM545" s="455" t="str">
        <f t="shared" si="349"/>
        <v/>
      </c>
      <c r="AN545" s="455" t="str">
        <f t="shared" si="349"/>
        <v/>
      </c>
      <c r="AO545" s="455" t="str">
        <f t="shared" si="349"/>
        <v/>
      </c>
      <c r="AP545" s="455" t="str">
        <f t="shared" si="349"/>
        <v/>
      </c>
      <c r="AQ545" s="455" t="str">
        <f t="shared" si="349"/>
        <v/>
      </c>
      <c r="AR545" s="455" t="str">
        <f t="shared" si="349"/>
        <v/>
      </c>
      <c r="AS545" s="455" t="str">
        <f t="shared" ref="AS545:AU545" si="350">AS343&amp;AS444&amp;G240</f>
        <v/>
      </c>
      <c r="AT545" s="455" t="str">
        <f t="shared" si="350"/>
        <v/>
      </c>
      <c r="AU545" s="444" t="str">
        <f t="shared" si="350"/>
        <v xml:space="preserve">    </v>
      </c>
      <c r="BE545" s="435"/>
      <c r="BK545" s="50"/>
      <c r="BM545" s="118"/>
      <c r="EE545" s="435"/>
    </row>
    <row r="546" spans="1:135" hidden="1">
      <c r="A546" s="455" t="str">
        <f t="shared" ref="A546:AR546" si="351">A344&amp;A445</f>
        <v/>
      </c>
      <c r="B546" s="455" t="str">
        <f t="shared" si="351"/>
        <v/>
      </c>
      <c r="C546" s="444" t="str">
        <f t="shared" si="351"/>
        <v/>
      </c>
      <c r="D546" s="455" t="str">
        <f t="shared" si="351"/>
        <v/>
      </c>
      <c r="E546" s="455" t="str">
        <f t="shared" si="351"/>
        <v/>
      </c>
      <c r="F546" s="455" t="str">
        <f t="shared" si="351"/>
        <v/>
      </c>
      <c r="G546" s="455" t="str">
        <f t="shared" si="351"/>
        <v/>
      </c>
      <c r="H546" s="455" t="str">
        <f t="shared" si="351"/>
        <v/>
      </c>
      <c r="I546" s="455" t="str">
        <f t="shared" si="351"/>
        <v/>
      </c>
      <c r="J546" s="455" t="str">
        <f t="shared" si="351"/>
        <v/>
      </c>
      <c r="K546" s="455" t="str">
        <f t="shared" si="351"/>
        <v/>
      </c>
      <c r="L546" s="455" t="str">
        <f t="shared" si="351"/>
        <v/>
      </c>
      <c r="M546" s="455" t="str">
        <f t="shared" si="351"/>
        <v/>
      </c>
      <c r="N546" s="455" t="str">
        <f t="shared" si="351"/>
        <v/>
      </c>
      <c r="O546" s="455" t="str">
        <f t="shared" si="351"/>
        <v/>
      </c>
      <c r="P546" s="455" t="str">
        <f t="shared" si="351"/>
        <v/>
      </c>
      <c r="Q546" s="455" t="str">
        <f t="shared" si="351"/>
        <v/>
      </c>
      <c r="R546" s="455" t="str">
        <f t="shared" si="351"/>
        <v/>
      </c>
      <c r="S546" s="455" t="str">
        <f t="shared" si="351"/>
        <v/>
      </c>
      <c r="T546" s="455" t="str">
        <f t="shared" si="351"/>
        <v/>
      </c>
      <c r="U546" s="455" t="str">
        <f t="shared" si="351"/>
        <v/>
      </c>
      <c r="V546" s="455" t="str">
        <f t="shared" si="351"/>
        <v/>
      </c>
      <c r="W546" s="455" t="str">
        <f t="shared" si="351"/>
        <v/>
      </c>
      <c r="X546" s="455" t="str">
        <f t="shared" si="351"/>
        <v/>
      </c>
      <c r="Y546" s="455" t="str">
        <f t="shared" si="351"/>
        <v/>
      </c>
      <c r="Z546" s="455" t="str">
        <f t="shared" si="351"/>
        <v/>
      </c>
      <c r="AA546" s="455" t="str">
        <f t="shared" si="351"/>
        <v/>
      </c>
      <c r="AB546" s="455" t="str">
        <f t="shared" si="351"/>
        <v/>
      </c>
      <c r="AC546" s="455" t="str">
        <f t="shared" si="351"/>
        <v/>
      </c>
      <c r="AD546" s="455" t="str">
        <f t="shared" si="351"/>
        <v/>
      </c>
      <c r="AE546" s="455" t="str">
        <f t="shared" si="351"/>
        <v/>
      </c>
      <c r="AF546" s="455" t="str">
        <f t="shared" si="351"/>
        <v/>
      </c>
      <c r="AG546" s="455" t="str">
        <f t="shared" si="351"/>
        <v/>
      </c>
      <c r="AH546" s="455" t="str">
        <f t="shared" si="351"/>
        <v/>
      </c>
      <c r="AI546" s="455" t="str">
        <f t="shared" si="351"/>
        <v/>
      </c>
      <c r="AJ546" s="455" t="str">
        <f t="shared" si="351"/>
        <v/>
      </c>
      <c r="AK546" s="455" t="str">
        <f t="shared" si="351"/>
        <v/>
      </c>
      <c r="AL546" s="455" t="str">
        <f t="shared" si="351"/>
        <v/>
      </c>
      <c r="AM546" s="455" t="str">
        <f t="shared" si="351"/>
        <v/>
      </c>
      <c r="AN546" s="455" t="str">
        <f t="shared" si="351"/>
        <v/>
      </c>
      <c r="AO546" s="455" t="str">
        <f t="shared" si="351"/>
        <v/>
      </c>
      <c r="AP546" s="455" t="str">
        <f t="shared" si="351"/>
        <v/>
      </c>
      <c r="AQ546" s="455" t="str">
        <f t="shared" si="351"/>
        <v/>
      </c>
      <c r="AR546" s="455" t="str">
        <f t="shared" si="351"/>
        <v/>
      </c>
      <c r="AS546" s="455" t="str">
        <f t="shared" ref="AS546:AU546" si="352">AS344&amp;AS445&amp;G241</f>
        <v/>
      </c>
      <c r="AT546" s="455" t="str">
        <f t="shared" si="352"/>
        <v/>
      </c>
      <c r="AU546" s="444" t="str">
        <f t="shared" si="352"/>
        <v xml:space="preserve">    </v>
      </c>
      <c r="BE546" s="435"/>
      <c r="BK546" s="50"/>
      <c r="BM546" s="118"/>
      <c r="EE546" s="435"/>
    </row>
    <row r="547" spans="1:135" hidden="1">
      <c r="A547" s="455" t="str">
        <f t="shared" ref="A547:AR547" si="353">A345&amp;A446</f>
        <v/>
      </c>
      <c r="B547" s="455" t="str">
        <f t="shared" si="353"/>
        <v/>
      </c>
      <c r="C547" s="444" t="str">
        <f t="shared" si="353"/>
        <v/>
      </c>
      <c r="D547" s="455" t="str">
        <f t="shared" si="353"/>
        <v/>
      </c>
      <c r="E547" s="455" t="str">
        <f t="shared" si="353"/>
        <v/>
      </c>
      <c r="F547" s="455" t="str">
        <f t="shared" si="353"/>
        <v/>
      </c>
      <c r="G547" s="455" t="str">
        <f t="shared" si="353"/>
        <v/>
      </c>
      <c r="H547" s="455" t="str">
        <f t="shared" si="353"/>
        <v/>
      </c>
      <c r="I547" s="455" t="str">
        <f t="shared" si="353"/>
        <v/>
      </c>
      <c r="J547" s="455" t="str">
        <f t="shared" si="353"/>
        <v/>
      </c>
      <c r="K547" s="455" t="str">
        <f t="shared" si="353"/>
        <v/>
      </c>
      <c r="L547" s="455" t="str">
        <f t="shared" si="353"/>
        <v/>
      </c>
      <c r="M547" s="455" t="str">
        <f t="shared" si="353"/>
        <v/>
      </c>
      <c r="N547" s="455" t="str">
        <f t="shared" si="353"/>
        <v/>
      </c>
      <c r="O547" s="455" t="str">
        <f t="shared" si="353"/>
        <v/>
      </c>
      <c r="P547" s="455" t="str">
        <f t="shared" si="353"/>
        <v/>
      </c>
      <c r="Q547" s="455" t="str">
        <f t="shared" si="353"/>
        <v/>
      </c>
      <c r="R547" s="455" t="str">
        <f t="shared" si="353"/>
        <v/>
      </c>
      <c r="S547" s="455" t="str">
        <f t="shared" si="353"/>
        <v/>
      </c>
      <c r="T547" s="455" t="str">
        <f t="shared" si="353"/>
        <v/>
      </c>
      <c r="U547" s="455" t="str">
        <f t="shared" si="353"/>
        <v/>
      </c>
      <c r="V547" s="455" t="str">
        <f t="shared" si="353"/>
        <v/>
      </c>
      <c r="W547" s="455" t="str">
        <f t="shared" si="353"/>
        <v/>
      </c>
      <c r="X547" s="455" t="str">
        <f t="shared" si="353"/>
        <v/>
      </c>
      <c r="Y547" s="455" t="str">
        <f t="shared" si="353"/>
        <v/>
      </c>
      <c r="Z547" s="455" t="str">
        <f t="shared" si="353"/>
        <v/>
      </c>
      <c r="AA547" s="455" t="str">
        <f t="shared" si="353"/>
        <v/>
      </c>
      <c r="AB547" s="455" t="str">
        <f t="shared" si="353"/>
        <v/>
      </c>
      <c r="AC547" s="455" t="str">
        <f t="shared" si="353"/>
        <v/>
      </c>
      <c r="AD547" s="455" t="str">
        <f t="shared" si="353"/>
        <v/>
      </c>
      <c r="AE547" s="455" t="str">
        <f t="shared" si="353"/>
        <v/>
      </c>
      <c r="AF547" s="455" t="str">
        <f t="shared" si="353"/>
        <v/>
      </c>
      <c r="AG547" s="455" t="str">
        <f t="shared" si="353"/>
        <v/>
      </c>
      <c r="AH547" s="455" t="str">
        <f t="shared" si="353"/>
        <v/>
      </c>
      <c r="AI547" s="455" t="str">
        <f t="shared" si="353"/>
        <v/>
      </c>
      <c r="AJ547" s="455" t="str">
        <f t="shared" si="353"/>
        <v/>
      </c>
      <c r="AK547" s="455" t="str">
        <f t="shared" si="353"/>
        <v/>
      </c>
      <c r="AL547" s="455" t="str">
        <f t="shared" si="353"/>
        <v/>
      </c>
      <c r="AM547" s="455" t="str">
        <f t="shared" si="353"/>
        <v/>
      </c>
      <c r="AN547" s="455" t="str">
        <f t="shared" si="353"/>
        <v/>
      </c>
      <c r="AO547" s="455" t="str">
        <f t="shared" si="353"/>
        <v/>
      </c>
      <c r="AP547" s="455" t="str">
        <f t="shared" si="353"/>
        <v/>
      </c>
      <c r="AQ547" s="455" t="str">
        <f t="shared" si="353"/>
        <v/>
      </c>
      <c r="AR547" s="455" t="str">
        <f t="shared" si="353"/>
        <v/>
      </c>
      <c r="AS547" s="455" t="str">
        <f t="shared" ref="AS547:AU547" si="354">AS345&amp;AS446&amp;G242</f>
        <v/>
      </c>
      <c r="AT547" s="455" t="str">
        <f t="shared" si="354"/>
        <v/>
      </c>
      <c r="AU547" s="444" t="str">
        <f t="shared" si="354"/>
        <v xml:space="preserve">    </v>
      </c>
      <c r="BE547" s="435"/>
      <c r="BK547" s="50"/>
      <c r="BM547" s="118"/>
      <c r="EE547" s="435"/>
    </row>
    <row r="548" spans="1:135" hidden="1">
      <c r="A548" s="455" t="str">
        <f t="shared" ref="A548:AR548" si="355">A346&amp;A447</f>
        <v/>
      </c>
      <c r="B548" s="455" t="str">
        <f t="shared" si="355"/>
        <v/>
      </c>
      <c r="C548" s="444" t="str">
        <f t="shared" si="355"/>
        <v/>
      </c>
      <c r="D548" s="455" t="str">
        <f t="shared" si="355"/>
        <v/>
      </c>
      <c r="E548" s="455" t="str">
        <f t="shared" si="355"/>
        <v/>
      </c>
      <c r="F548" s="455" t="str">
        <f t="shared" si="355"/>
        <v/>
      </c>
      <c r="G548" s="455" t="str">
        <f t="shared" si="355"/>
        <v/>
      </c>
      <c r="H548" s="455" t="str">
        <f t="shared" si="355"/>
        <v/>
      </c>
      <c r="I548" s="455" t="str">
        <f t="shared" si="355"/>
        <v/>
      </c>
      <c r="J548" s="455" t="str">
        <f t="shared" si="355"/>
        <v/>
      </c>
      <c r="K548" s="455" t="str">
        <f t="shared" si="355"/>
        <v/>
      </c>
      <c r="L548" s="455" t="str">
        <f t="shared" si="355"/>
        <v/>
      </c>
      <c r="M548" s="455" t="str">
        <f t="shared" si="355"/>
        <v/>
      </c>
      <c r="N548" s="455" t="str">
        <f t="shared" si="355"/>
        <v/>
      </c>
      <c r="O548" s="455" t="str">
        <f t="shared" si="355"/>
        <v/>
      </c>
      <c r="P548" s="455" t="str">
        <f t="shared" si="355"/>
        <v/>
      </c>
      <c r="Q548" s="455" t="str">
        <f t="shared" si="355"/>
        <v/>
      </c>
      <c r="R548" s="455" t="str">
        <f t="shared" si="355"/>
        <v/>
      </c>
      <c r="S548" s="455" t="str">
        <f t="shared" si="355"/>
        <v/>
      </c>
      <c r="T548" s="455" t="str">
        <f t="shared" si="355"/>
        <v/>
      </c>
      <c r="U548" s="455" t="str">
        <f t="shared" si="355"/>
        <v/>
      </c>
      <c r="V548" s="455" t="str">
        <f t="shared" si="355"/>
        <v/>
      </c>
      <c r="W548" s="455" t="str">
        <f t="shared" si="355"/>
        <v/>
      </c>
      <c r="X548" s="455" t="str">
        <f t="shared" si="355"/>
        <v/>
      </c>
      <c r="Y548" s="455" t="str">
        <f t="shared" si="355"/>
        <v/>
      </c>
      <c r="Z548" s="455" t="str">
        <f t="shared" si="355"/>
        <v/>
      </c>
      <c r="AA548" s="455" t="str">
        <f t="shared" si="355"/>
        <v/>
      </c>
      <c r="AB548" s="455" t="str">
        <f t="shared" si="355"/>
        <v/>
      </c>
      <c r="AC548" s="455" t="str">
        <f t="shared" si="355"/>
        <v/>
      </c>
      <c r="AD548" s="455" t="str">
        <f t="shared" si="355"/>
        <v/>
      </c>
      <c r="AE548" s="455" t="str">
        <f t="shared" si="355"/>
        <v/>
      </c>
      <c r="AF548" s="455" t="str">
        <f t="shared" si="355"/>
        <v/>
      </c>
      <c r="AG548" s="455" t="str">
        <f t="shared" si="355"/>
        <v/>
      </c>
      <c r="AH548" s="455" t="str">
        <f t="shared" si="355"/>
        <v/>
      </c>
      <c r="AI548" s="455" t="str">
        <f t="shared" si="355"/>
        <v/>
      </c>
      <c r="AJ548" s="455" t="str">
        <f t="shared" si="355"/>
        <v/>
      </c>
      <c r="AK548" s="455" t="str">
        <f t="shared" si="355"/>
        <v/>
      </c>
      <c r="AL548" s="455" t="str">
        <f t="shared" si="355"/>
        <v/>
      </c>
      <c r="AM548" s="455" t="str">
        <f t="shared" si="355"/>
        <v/>
      </c>
      <c r="AN548" s="455" t="str">
        <f t="shared" si="355"/>
        <v/>
      </c>
      <c r="AO548" s="455" t="str">
        <f t="shared" si="355"/>
        <v/>
      </c>
      <c r="AP548" s="455" t="str">
        <f t="shared" si="355"/>
        <v/>
      </c>
      <c r="AQ548" s="455" t="str">
        <f t="shared" si="355"/>
        <v/>
      </c>
      <c r="AR548" s="455" t="str">
        <f t="shared" si="355"/>
        <v/>
      </c>
      <c r="AS548" s="455" t="str">
        <f t="shared" ref="AS548:AU548" si="356">AS346&amp;AS447&amp;G243</f>
        <v/>
      </c>
      <c r="AT548" s="455" t="str">
        <f t="shared" si="356"/>
        <v/>
      </c>
      <c r="AU548" s="444" t="str">
        <f t="shared" si="356"/>
        <v xml:space="preserve">    </v>
      </c>
      <c r="BE548" s="435"/>
      <c r="BK548" s="50"/>
      <c r="BM548" s="118"/>
      <c r="EE548" s="435"/>
    </row>
    <row r="549" spans="1:135" hidden="1">
      <c r="A549" s="455" t="str">
        <f t="shared" ref="A549:AR549" si="357">A347&amp;A448</f>
        <v/>
      </c>
      <c r="B549" s="455" t="str">
        <f t="shared" si="357"/>
        <v/>
      </c>
      <c r="C549" s="444" t="str">
        <f t="shared" si="357"/>
        <v/>
      </c>
      <c r="D549" s="455" t="str">
        <f t="shared" si="357"/>
        <v/>
      </c>
      <c r="E549" s="455" t="str">
        <f t="shared" si="357"/>
        <v/>
      </c>
      <c r="F549" s="455" t="str">
        <f t="shared" si="357"/>
        <v/>
      </c>
      <c r="G549" s="455" t="str">
        <f t="shared" si="357"/>
        <v/>
      </c>
      <c r="H549" s="455" t="str">
        <f t="shared" si="357"/>
        <v/>
      </c>
      <c r="I549" s="455" t="str">
        <f t="shared" si="357"/>
        <v/>
      </c>
      <c r="J549" s="455" t="str">
        <f t="shared" si="357"/>
        <v/>
      </c>
      <c r="K549" s="455" t="str">
        <f t="shared" si="357"/>
        <v/>
      </c>
      <c r="L549" s="455" t="str">
        <f t="shared" si="357"/>
        <v/>
      </c>
      <c r="M549" s="455" t="str">
        <f t="shared" si="357"/>
        <v/>
      </c>
      <c r="N549" s="455" t="str">
        <f t="shared" si="357"/>
        <v/>
      </c>
      <c r="O549" s="455" t="str">
        <f t="shared" si="357"/>
        <v/>
      </c>
      <c r="P549" s="455" t="str">
        <f t="shared" si="357"/>
        <v/>
      </c>
      <c r="Q549" s="455" t="str">
        <f t="shared" si="357"/>
        <v/>
      </c>
      <c r="R549" s="455" t="str">
        <f t="shared" si="357"/>
        <v/>
      </c>
      <c r="S549" s="455" t="str">
        <f t="shared" si="357"/>
        <v/>
      </c>
      <c r="T549" s="455" t="str">
        <f t="shared" si="357"/>
        <v/>
      </c>
      <c r="U549" s="455" t="str">
        <f t="shared" si="357"/>
        <v/>
      </c>
      <c r="V549" s="455" t="str">
        <f t="shared" si="357"/>
        <v/>
      </c>
      <c r="W549" s="455" t="str">
        <f t="shared" si="357"/>
        <v/>
      </c>
      <c r="X549" s="455" t="str">
        <f t="shared" si="357"/>
        <v/>
      </c>
      <c r="Y549" s="455" t="str">
        <f t="shared" si="357"/>
        <v/>
      </c>
      <c r="Z549" s="455" t="str">
        <f t="shared" si="357"/>
        <v/>
      </c>
      <c r="AA549" s="455" t="str">
        <f t="shared" si="357"/>
        <v/>
      </c>
      <c r="AB549" s="455" t="str">
        <f t="shared" si="357"/>
        <v/>
      </c>
      <c r="AC549" s="455" t="str">
        <f t="shared" si="357"/>
        <v/>
      </c>
      <c r="AD549" s="455" t="str">
        <f t="shared" si="357"/>
        <v/>
      </c>
      <c r="AE549" s="455" t="str">
        <f t="shared" si="357"/>
        <v/>
      </c>
      <c r="AF549" s="455" t="str">
        <f t="shared" si="357"/>
        <v/>
      </c>
      <c r="AG549" s="455" t="str">
        <f t="shared" si="357"/>
        <v/>
      </c>
      <c r="AH549" s="455" t="str">
        <f t="shared" si="357"/>
        <v/>
      </c>
      <c r="AI549" s="455" t="str">
        <f t="shared" si="357"/>
        <v/>
      </c>
      <c r="AJ549" s="455" t="str">
        <f t="shared" si="357"/>
        <v/>
      </c>
      <c r="AK549" s="455" t="str">
        <f t="shared" si="357"/>
        <v/>
      </c>
      <c r="AL549" s="455" t="str">
        <f t="shared" si="357"/>
        <v/>
      </c>
      <c r="AM549" s="455" t="str">
        <f t="shared" si="357"/>
        <v/>
      </c>
      <c r="AN549" s="455" t="str">
        <f t="shared" si="357"/>
        <v/>
      </c>
      <c r="AO549" s="455" t="str">
        <f t="shared" si="357"/>
        <v/>
      </c>
      <c r="AP549" s="455" t="str">
        <f t="shared" si="357"/>
        <v/>
      </c>
      <c r="AQ549" s="455" t="str">
        <f t="shared" si="357"/>
        <v/>
      </c>
      <c r="AR549" s="455" t="str">
        <f t="shared" si="357"/>
        <v/>
      </c>
      <c r="AS549" s="455" t="str">
        <f t="shared" ref="AS549:AU549" si="358">AS347&amp;AS448&amp;G244</f>
        <v/>
      </c>
      <c r="AT549" s="455" t="str">
        <f t="shared" si="358"/>
        <v/>
      </c>
      <c r="AU549" s="444" t="str">
        <f t="shared" si="358"/>
        <v xml:space="preserve">    </v>
      </c>
      <c r="BE549" s="435"/>
      <c r="BK549" s="50"/>
      <c r="BM549" s="118"/>
      <c r="EE549" s="435"/>
    </row>
    <row r="550" spans="1:135" hidden="1">
      <c r="A550" s="455" t="str">
        <f t="shared" ref="A550:AR550" si="359">A348&amp;A449</f>
        <v/>
      </c>
      <c r="B550" s="455" t="str">
        <f t="shared" si="359"/>
        <v/>
      </c>
      <c r="C550" s="444" t="str">
        <f t="shared" si="359"/>
        <v/>
      </c>
      <c r="D550" s="455" t="str">
        <f t="shared" si="359"/>
        <v/>
      </c>
      <c r="E550" s="455" t="str">
        <f t="shared" si="359"/>
        <v/>
      </c>
      <c r="F550" s="455" t="str">
        <f t="shared" si="359"/>
        <v/>
      </c>
      <c r="G550" s="455" t="str">
        <f t="shared" si="359"/>
        <v/>
      </c>
      <c r="H550" s="455" t="str">
        <f t="shared" si="359"/>
        <v/>
      </c>
      <c r="I550" s="455" t="str">
        <f t="shared" si="359"/>
        <v/>
      </c>
      <c r="J550" s="455" t="str">
        <f t="shared" si="359"/>
        <v/>
      </c>
      <c r="K550" s="455" t="str">
        <f t="shared" si="359"/>
        <v/>
      </c>
      <c r="L550" s="455" t="str">
        <f t="shared" si="359"/>
        <v/>
      </c>
      <c r="M550" s="455" t="str">
        <f t="shared" si="359"/>
        <v/>
      </c>
      <c r="N550" s="455" t="str">
        <f t="shared" si="359"/>
        <v/>
      </c>
      <c r="O550" s="455" t="str">
        <f t="shared" si="359"/>
        <v/>
      </c>
      <c r="P550" s="455" t="str">
        <f t="shared" si="359"/>
        <v/>
      </c>
      <c r="Q550" s="455" t="str">
        <f t="shared" si="359"/>
        <v/>
      </c>
      <c r="R550" s="455" t="str">
        <f t="shared" si="359"/>
        <v/>
      </c>
      <c r="S550" s="455" t="str">
        <f t="shared" si="359"/>
        <v/>
      </c>
      <c r="T550" s="455" t="str">
        <f t="shared" si="359"/>
        <v/>
      </c>
      <c r="U550" s="455" t="str">
        <f t="shared" si="359"/>
        <v/>
      </c>
      <c r="V550" s="455" t="str">
        <f t="shared" si="359"/>
        <v/>
      </c>
      <c r="W550" s="455" t="str">
        <f t="shared" si="359"/>
        <v/>
      </c>
      <c r="X550" s="455" t="str">
        <f t="shared" si="359"/>
        <v/>
      </c>
      <c r="Y550" s="455" t="str">
        <f t="shared" si="359"/>
        <v/>
      </c>
      <c r="Z550" s="455" t="str">
        <f t="shared" si="359"/>
        <v/>
      </c>
      <c r="AA550" s="455" t="str">
        <f t="shared" si="359"/>
        <v/>
      </c>
      <c r="AB550" s="455" t="str">
        <f t="shared" si="359"/>
        <v/>
      </c>
      <c r="AC550" s="455" t="str">
        <f t="shared" si="359"/>
        <v/>
      </c>
      <c r="AD550" s="455" t="str">
        <f t="shared" si="359"/>
        <v/>
      </c>
      <c r="AE550" s="455" t="str">
        <f t="shared" si="359"/>
        <v/>
      </c>
      <c r="AF550" s="455" t="str">
        <f t="shared" si="359"/>
        <v/>
      </c>
      <c r="AG550" s="455" t="str">
        <f t="shared" si="359"/>
        <v/>
      </c>
      <c r="AH550" s="455" t="str">
        <f t="shared" si="359"/>
        <v/>
      </c>
      <c r="AI550" s="455" t="str">
        <f t="shared" si="359"/>
        <v/>
      </c>
      <c r="AJ550" s="455" t="str">
        <f t="shared" si="359"/>
        <v/>
      </c>
      <c r="AK550" s="455" t="str">
        <f t="shared" si="359"/>
        <v/>
      </c>
      <c r="AL550" s="455" t="str">
        <f t="shared" si="359"/>
        <v/>
      </c>
      <c r="AM550" s="455" t="str">
        <f t="shared" si="359"/>
        <v/>
      </c>
      <c r="AN550" s="455" t="str">
        <f t="shared" si="359"/>
        <v/>
      </c>
      <c r="AO550" s="455" t="str">
        <f t="shared" si="359"/>
        <v/>
      </c>
      <c r="AP550" s="455" t="str">
        <f t="shared" si="359"/>
        <v/>
      </c>
      <c r="AQ550" s="455" t="str">
        <f t="shared" si="359"/>
        <v/>
      </c>
      <c r="AR550" s="455" t="str">
        <f t="shared" si="359"/>
        <v/>
      </c>
      <c r="AS550" s="455" t="str">
        <f t="shared" ref="AS550:AU550" si="360">AS348&amp;AS449&amp;G245</f>
        <v/>
      </c>
      <c r="AT550" s="455" t="str">
        <f t="shared" si="360"/>
        <v/>
      </c>
      <c r="AU550" s="444" t="str">
        <f t="shared" si="360"/>
        <v xml:space="preserve">    </v>
      </c>
      <c r="BE550" s="435"/>
      <c r="BK550" s="50"/>
      <c r="BM550" s="118"/>
      <c r="EE550" s="435"/>
    </row>
    <row r="551" spans="1:135" hidden="1">
      <c r="A551" s="455" t="str">
        <f t="shared" ref="A551:AR551" si="361">A349&amp;A450</f>
        <v/>
      </c>
      <c r="B551" s="455" t="str">
        <f t="shared" si="361"/>
        <v/>
      </c>
      <c r="C551" s="444" t="str">
        <f t="shared" si="361"/>
        <v/>
      </c>
      <c r="D551" s="455" t="str">
        <f t="shared" si="361"/>
        <v/>
      </c>
      <c r="E551" s="455" t="str">
        <f t="shared" si="361"/>
        <v/>
      </c>
      <c r="F551" s="455" t="str">
        <f t="shared" si="361"/>
        <v/>
      </c>
      <c r="G551" s="455" t="str">
        <f t="shared" si="361"/>
        <v/>
      </c>
      <c r="H551" s="455" t="str">
        <f t="shared" si="361"/>
        <v/>
      </c>
      <c r="I551" s="455" t="str">
        <f t="shared" si="361"/>
        <v/>
      </c>
      <c r="J551" s="455" t="str">
        <f t="shared" si="361"/>
        <v/>
      </c>
      <c r="K551" s="455" t="str">
        <f t="shared" si="361"/>
        <v/>
      </c>
      <c r="L551" s="455" t="str">
        <f t="shared" si="361"/>
        <v/>
      </c>
      <c r="M551" s="455" t="str">
        <f t="shared" si="361"/>
        <v/>
      </c>
      <c r="N551" s="455" t="str">
        <f t="shared" si="361"/>
        <v/>
      </c>
      <c r="O551" s="455" t="str">
        <f t="shared" si="361"/>
        <v/>
      </c>
      <c r="P551" s="455" t="str">
        <f t="shared" si="361"/>
        <v/>
      </c>
      <c r="Q551" s="455" t="str">
        <f t="shared" si="361"/>
        <v/>
      </c>
      <c r="R551" s="455" t="str">
        <f t="shared" si="361"/>
        <v/>
      </c>
      <c r="S551" s="455" t="str">
        <f t="shared" si="361"/>
        <v/>
      </c>
      <c r="T551" s="455" t="str">
        <f t="shared" si="361"/>
        <v/>
      </c>
      <c r="U551" s="455" t="str">
        <f t="shared" si="361"/>
        <v/>
      </c>
      <c r="V551" s="455" t="str">
        <f t="shared" si="361"/>
        <v/>
      </c>
      <c r="W551" s="455" t="str">
        <f t="shared" si="361"/>
        <v/>
      </c>
      <c r="X551" s="455" t="str">
        <f t="shared" si="361"/>
        <v/>
      </c>
      <c r="Y551" s="455" t="str">
        <f t="shared" si="361"/>
        <v/>
      </c>
      <c r="Z551" s="455" t="str">
        <f t="shared" si="361"/>
        <v/>
      </c>
      <c r="AA551" s="455" t="str">
        <f t="shared" si="361"/>
        <v/>
      </c>
      <c r="AB551" s="455" t="str">
        <f t="shared" si="361"/>
        <v/>
      </c>
      <c r="AC551" s="455" t="str">
        <f t="shared" si="361"/>
        <v/>
      </c>
      <c r="AD551" s="455" t="str">
        <f t="shared" si="361"/>
        <v/>
      </c>
      <c r="AE551" s="455" t="str">
        <f t="shared" si="361"/>
        <v/>
      </c>
      <c r="AF551" s="455" t="str">
        <f t="shared" si="361"/>
        <v/>
      </c>
      <c r="AG551" s="455" t="str">
        <f t="shared" si="361"/>
        <v/>
      </c>
      <c r="AH551" s="455" t="str">
        <f t="shared" si="361"/>
        <v/>
      </c>
      <c r="AI551" s="455" t="str">
        <f t="shared" si="361"/>
        <v/>
      </c>
      <c r="AJ551" s="455" t="str">
        <f t="shared" si="361"/>
        <v/>
      </c>
      <c r="AK551" s="455" t="str">
        <f t="shared" si="361"/>
        <v/>
      </c>
      <c r="AL551" s="455" t="str">
        <f t="shared" si="361"/>
        <v/>
      </c>
      <c r="AM551" s="455" t="str">
        <f t="shared" si="361"/>
        <v/>
      </c>
      <c r="AN551" s="455" t="str">
        <f t="shared" si="361"/>
        <v/>
      </c>
      <c r="AO551" s="455" t="str">
        <f t="shared" si="361"/>
        <v/>
      </c>
      <c r="AP551" s="455" t="str">
        <f t="shared" si="361"/>
        <v/>
      </c>
      <c r="AQ551" s="455" t="str">
        <f t="shared" si="361"/>
        <v/>
      </c>
      <c r="AR551" s="455" t="str">
        <f t="shared" si="361"/>
        <v/>
      </c>
      <c r="AS551" s="455" t="str">
        <f t="shared" ref="AS551:AU551" si="362">AS349&amp;AS450&amp;G246</f>
        <v/>
      </c>
      <c r="AT551" s="455" t="str">
        <f t="shared" si="362"/>
        <v/>
      </c>
      <c r="AU551" s="444" t="str">
        <f t="shared" si="362"/>
        <v xml:space="preserve">    </v>
      </c>
      <c r="BE551" s="435"/>
      <c r="BK551" s="50"/>
      <c r="BM551" s="118"/>
      <c r="EE551" s="435"/>
    </row>
    <row r="552" spans="1:135" hidden="1">
      <c r="A552" s="455" t="str">
        <f t="shared" ref="A552:AR552" si="363">A350&amp;A451</f>
        <v/>
      </c>
      <c r="B552" s="455" t="str">
        <f t="shared" si="363"/>
        <v/>
      </c>
      <c r="C552" s="444" t="str">
        <f t="shared" si="363"/>
        <v/>
      </c>
      <c r="D552" s="455" t="str">
        <f t="shared" si="363"/>
        <v/>
      </c>
      <c r="E552" s="455" t="str">
        <f t="shared" si="363"/>
        <v/>
      </c>
      <c r="F552" s="455" t="str">
        <f t="shared" si="363"/>
        <v/>
      </c>
      <c r="G552" s="455" t="str">
        <f t="shared" si="363"/>
        <v/>
      </c>
      <c r="H552" s="455" t="str">
        <f t="shared" si="363"/>
        <v/>
      </c>
      <c r="I552" s="455" t="str">
        <f t="shared" si="363"/>
        <v/>
      </c>
      <c r="J552" s="455" t="str">
        <f t="shared" si="363"/>
        <v/>
      </c>
      <c r="K552" s="455" t="str">
        <f t="shared" si="363"/>
        <v/>
      </c>
      <c r="L552" s="455" t="str">
        <f t="shared" si="363"/>
        <v/>
      </c>
      <c r="M552" s="455" t="str">
        <f t="shared" si="363"/>
        <v/>
      </c>
      <c r="N552" s="455" t="str">
        <f t="shared" si="363"/>
        <v/>
      </c>
      <c r="O552" s="455" t="str">
        <f t="shared" si="363"/>
        <v/>
      </c>
      <c r="P552" s="455" t="str">
        <f t="shared" si="363"/>
        <v/>
      </c>
      <c r="Q552" s="455" t="str">
        <f t="shared" si="363"/>
        <v/>
      </c>
      <c r="R552" s="455" t="str">
        <f t="shared" si="363"/>
        <v/>
      </c>
      <c r="S552" s="455" t="str">
        <f t="shared" si="363"/>
        <v/>
      </c>
      <c r="T552" s="455" t="str">
        <f t="shared" si="363"/>
        <v/>
      </c>
      <c r="U552" s="455" t="str">
        <f t="shared" si="363"/>
        <v/>
      </c>
      <c r="V552" s="455" t="str">
        <f t="shared" si="363"/>
        <v/>
      </c>
      <c r="W552" s="455" t="str">
        <f t="shared" si="363"/>
        <v/>
      </c>
      <c r="X552" s="455" t="str">
        <f t="shared" si="363"/>
        <v/>
      </c>
      <c r="Y552" s="455" t="str">
        <f t="shared" si="363"/>
        <v/>
      </c>
      <c r="Z552" s="455" t="str">
        <f t="shared" si="363"/>
        <v/>
      </c>
      <c r="AA552" s="455" t="str">
        <f t="shared" si="363"/>
        <v/>
      </c>
      <c r="AB552" s="455" t="str">
        <f t="shared" si="363"/>
        <v/>
      </c>
      <c r="AC552" s="455" t="str">
        <f t="shared" si="363"/>
        <v/>
      </c>
      <c r="AD552" s="455" t="str">
        <f t="shared" si="363"/>
        <v/>
      </c>
      <c r="AE552" s="455" t="str">
        <f t="shared" si="363"/>
        <v/>
      </c>
      <c r="AF552" s="455" t="str">
        <f t="shared" si="363"/>
        <v/>
      </c>
      <c r="AG552" s="455" t="str">
        <f t="shared" si="363"/>
        <v/>
      </c>
      <c r="AH552" s="455" t="str">
        <f t="shared" si="363"/>
        <v/>
      </c>
      <c r="AI552" s="455" t="str">
        <f t="shared" si="363"/>
        <v/>
      </c>
      <c r="AJ552" s="455" t="str">
        <f t="shared" si="363"/>
        <v/>
      </c>
      <c r="AK552" s="455" t="str">
        <f t="shared" si="363"/>
        <v/>
      </c>
      <c r="AL552" s="455" t="str">
        <f t="shared" si="363"/>
        <v/>
      </c>
      <c r="AM552" s="455" t="str">
        <f t="shared" si="363"/>
        <v/>
      </c>
      <c r="AN552" s="455" t="str">
        <f t="shared" si="363"/>
        <v/>
      </c>
      <c r="AO552" s="455" t="str">
        <f t="shared" si="363"/>
        <v/>
      </c>
      <c r="AP552" s="455" t="str">
        <f t="shared" si="363"/>
        <v/>
      </c>
      <c r="AQ552" s="455" t="str">
        <f t="shared" si="363"/>
        <v/>
      </c>
      <c r="AR552" s="455" t="str">
        <f t="shared" si="363"/>
        <v/>
      </c>
      <c r="AS552" s="455" t="str">
        <f t="shared" ref="AS552:AU552" si="364">AS350&amp;AS451&amp;G247</f>
        <v/>
      </c>
      <c r="AT552" s="455" t="str">
        <f t="shared" si="364"/>
        <v/>
      </c>
      <c r="AU552" s="444" t="str">
        <f t="shared" si="364"/>
        <v xml:space="preserve">    </v>
      </c>
      <c r="BE552" s="435"/>
      <c r="BK552" s="50"/>
      <c r="BM552" s="118"/>
      <c r="EE552" s="435"/>
    </row>
    <row r="553" spans="1:135" hidden="1">
      <c r="A553" s="455" t="str">
        <f t="shared" ref="A553:AR553" si="365">A351&amp;A452</f>
        <v/>
      </c>
      <c r="B553" s="455" t="str">
        <f t="shared" si="365"/>
        <v/>
      </c>
      <c r="C553" s="444" t="str">
        <f t="shared" si="365"/>
        <v/>
      </c>
      <c r="D553" s="455" t="str">
        <f t="shared" si="365"/>
        <v/>
      </c>
      <c r="E553" s="455" t="str">
        <f t="shared" si="365"/>
        <v/>
      </c>
      <c r="F553" s="455" t="str">
        <f t="shared" si="365"/>
        <v/>
      </c>
      <c r="G553" s="455" t="str">
        <f t="shared" si="365"/>
        <v/>
      </c>
      <c r="H553" s="455" t="str">
        <f t="shared" si="365"/>
        <v/>
      </c>
      <c r="I553" s="455" t="str">
        <f t="shared" si="365"/>
        <v/>
      </c>
      <c r="J553" s="455" t="str">
        <f t="shared" si="365"/>
        <v/>
      </c>
      <c r="K553" s="455" t="str">
        <f t="shared" si="365"/>
        <v/>
      </c>
      <c r="L553" s="455" t="str">
        <f t="shared" si="365"/>
        <v/>
      </c>
      <c r="M553" s="455" t="str">
        <f t="shared" si="365"/>
        <v/>
      </c>
      <c r="N553" s="455" t="str">
        <f t="shared" si="365"/>
        <v/>
      </c>
      <c r="O553" s="455" t="str">
        <f t="shared" si="365"/>
        <v/>
      </c>
      <c r="P553" s="455" t="str">
        <f t="shared" si="365"/>
        <v/>
      </c>
      <c r="Q553" s="455" t="str">
        <f t="shared" si="365"/>
        <v/>
      </c>
      <c r="R553" s="455" t="str">
        <f t="shared" si="365"/>
        <v/>
      </c>
      <c r="S553" s="455" t="str">
        <f t="shared" si="365"/>
        <v/>
      </c>
      <c r="T553" s="455" t="str">
        <f t="shared" si="365"/>
        <v/>
      </c>
      <c r="U553" s="455" t="str">
        <f t="shared" si="365"/>
        <v/>
      </c>
      <c r="V553" s="455" t="str">
        <f t="shared" si="365"/>
        <v/>
      </c>
      <c r="W553" s="455" t="str">
        <f t="shared" si="365"/>
        <v/>
      </c>
      <c r="X553" s="455" t="str">
        <f t="shared" si="365"/>
        <v/>
      </c>
      <c r="Y553" s="455" t="str">
        <f t="shared" si="365"/>
        <v/>
      </c>
      <c r="Z553" s="455" t="str">
        <f t="shared" si="365"/>
        <v/>
      </c>
      <c r="AA553" s="455" t="str">
        <f t="shared" si="365"/>
        <v/>
      </c>
      <c r="AB553" s="455" t="str">
        <f t="shared" si="365"/>
        <v/>
      </c>
      <c r="AC553" s="455" t="str">
        <f t="shared" si="365"/>
        <v/>
      </c>
      <c r="AD553" s="455" t="str">
        <f t="shared" si="365"/>
        <v/>
      </c>
      <c r="AE553" s="455" t="str">
        <f t="shared" si="365"/>
        <v/>
      </c>
      <c r="AF553" s="455" t="str">
        <f t="shared" si="365"/>
        <v/>
      </c>
      <c r="AG553" s="455" t="str">
        <f t="shared" si="365"/>
        <v/>
      </c>
      <c r="AH553" s="455" t="str">
        <f t="shared" si="365"/>
        <v/>
      </c>
      <c r="AI553" s="455" t="str">
        <f t="shared" si="365"/>
        <v/>
      </c>
      <c r="AJ553" s="455" t="str">
        <f t="shared" si="365"/>
        <v/>
      </c>
      <c r="AK553" s="455" t="str">
        <f t="shared" si="365"/>
        <v/>
      </c>
      <c r="AL553" s="455" t="str">
        <f t="shared" si="365"/>
        <v/>
      </c>
      <c r="AM553" s="455" t="str">
        <f t="shared" si="365"/>
        <v/>
      </c>
      <c r="AN553" s="455" t="str">
        <f t="shared" si="365"/>
        <v/>
      </c>
      <c r="AO553" s="455" t="str">
        <f t="shared" si="365"/>
        <v/>
      </c>
      <c r="AP553" s="455" t="str">
        <f t="shared" si="365"/>
        <v/>
      </c>
      <c r="AQ553" s="455" t="str">
        <f t="shared" si="365"/>
        <v/>
      </c>
      <c r="AR553" s="455" t="str">
        <f t="shared" si="365"/>
        <v/>
      </c>
      <c r="AS553" s="455" t="str">
        <f t="shared" ref="AS553:AU553" si="366">AS351&amp;AS452&amp;G248</f>
        <v/>
      </c>
      <c r="AT553" s="455" t="str">
        <f t="shared" si="366"/>
        <v/>
      </c>
      <c r="AU553" s="444" t="str">
        <f t="shared" si="366"/>
        <v xml:space="preserve">    </v>
      </c>
      <c r="BE553" s="435"/>
      <c r="BK553" s="50"/>
      <c r="BM553" s="118"/>
      <c r="EE553" s="435"/>
    </row>
    <row r="554" spans="1:135" hidden="1">
      <c r="A554" s="455" t="str">
        <f t="shared" ref="A554:AR554" si="367">A352&amp;A453</f>
        <v/>
      </c>
      <c r="B554" s="455" t="str">
        <f t="shared" si="367"/>
        <v/>
      </c>
      <c r="C554" s="444" t="str">
        <f t="shared" si="367"/>
        <v/>
      </c>
      <c r="D554" s="455" t="str">
        <f t="shared" si="367"/>
        <v/>
      </c>
      <c r="E554" s="455" t="str">
        <f t="shared" si="367"/>
        <v/>
      </c>
      <c r="F554" s="455" t="str">
        <f t="shared" si="367"/>
        <v/>
      </c>
      <c r="G554" s="455" t="str">
        <f t="shared" si="367"/>
        <v/>
      </c>
      <c r="H554" s="455" t="str">
        <f t="shared" si="367"/>
        <v/>
      </c>
      <c r="I554" s="455" t="str">
        <f t="shared" si="367"/>
        <v/>
      </c>
      <c r="J554" s="455" t="str">
        <f t="shared" si="367"/>
        <v/>
      </c>
      <c r="K554" s="455" t="str">
        <f t="shared" si="367"/>
        <v/>
      </c>
      <c r="L554" s="455" t="str">
        <f t="shared" si="367"/>
        <v/>
      </c>
      <c r="M554" s="455" t="str">
        <f t="shared" si="367"/>
        <v/>
      </c>
      <c r="N554" s="455" t="str">
        <f t="shared" si="367"/>
        <v/>
      </c>
      <c r="O554" s="455" t="str">
        <f t="shared" si="367"/>
        <v/>
      </c>
      <c r="P554" s="455" t="str">
        <f t="shared" si="367"/>
        <v/>
      </c>
      <c r="Q554" s="455" t="str">
        <f t="shared" si="367"/>
        <v/>
      </c>
      <c r="R554" s="455" t="str">
        <f t="shared" si="367"/>
        <v/>
      </c>
      <c r="S554" s="455" t="str">
        <f t="shared" si="367"/>
        <v/>
      </c>
      <c r="T554" s="455" t="str">
        <f t="shared" si="367"/>
        <v/>
      </c>
      <c r="U554" s="455" t="str">
        <f t="shared" si="367"/>
        <v/>
      </c>
      <c r="V554" s="455" t="str">
        <f t="shared" si="367"/>
        <v/>
      </c>
      <c r="W554" s="455" t="str">
        <f t="shared" si="367"/>
        <v/>
      </c>
      <c r="X554" s="455" t="str">
        <f t="shared" si="367"/>
        <v/>
      </c>
      <c r="Y554" s="455" t="str">
        <f t="shared" si="367"/>
        <v/>
      </c>
      <c r="Z554" s="455" t="str">
        <f t="shared" si="367"/>
        <v/>
      </c>
      <c r="AA554" s="455" t="str">
        <f t="shared" si="367"/>
        <v/>
      </c>
      <c r="AB554" s="455" t="str">
        <f t="shared" si="367"/>
        <v/>
      </c>
      <c r="AC554" s="455" t="str">
        <f t="shared" si="367"/>
        <v/>
      </c>
      <c r="AD554" s="455" t="str">
        <f t="shared" si="367"/>
        <v/>
      </c>
      <c r="AE554" s="455" t="str">
        <f t="shared" si="367"/>
        <v/>
      </c>
      <c r="AF554" s="455" t="str">
        <f t="shared" si="367"/>
        <v/>
      </c>
      <c r="AG554" s="455" t="str">
        <f t="shared" si="367"/>
        <v/>
      </c>
      <c r="AH554" s="455" t="str">
        <f t="shared" si="367"/>
        <v/>
      </c>
      <c r="AI554" s="455" t="str">
        <f t="shared" si="367"/>
        <v/>
      </c>
      <c r="AJ554" s="455" t="str">
        <f t="shared" si="367"/>
        <v/>
      </c>
      <c r="AK554" s="455" t="str">
        <f t="shared" si="367"/>
        <v/>
      </c>
      <c r="AL554" s="455" t="str">
        <f t="shared" si="367"/>
        <v/>
      </c>
      <c r="AM554" s="455" t="str">
        <f t="shared" si="367"/>
        <v/>
      </c>
      <c r="AN554" s="455" t="str">
        <f t="shared" si="367"/>
        <v/>
      </c>
      <c r="AO554" s="455" t="str">
        <f t="shared" si="367"/>
        <v/>
      </c>
      <c r="AP554" s="455" t="str">
        <f t="shared" si="367"/>
        <v/>
      </c>
      <c r="AQ554" s="455" t="str">
        <f t="shared" si="367"/>
        <v/>
      </c>
      <c r="AR554" s="455" t="str">
        <f t="shared" si="367"/>
        <v/>
      </c>
      <c r="AS554" s="455" t="str">
        <f t="shared" ref="AS554:AU554" si="368">AS352&amp;AS453&amp;G249</f>
        <v/>
      </c>
      <c r="AT554" s="455" t="str">
        <f t="shared" si="368"/>
        <v/>
      </c>
      <c r="AU554" s="444" t="str">
        <f t="shared" si="368"/>
        <v xml:space="preserve">    </v>
      </c>
      <c r="BE554" s="435"/>
      <c r="BK554" s="50"/>
      <c r="BM554" s="118"/>
      <c r="EE554" s="435"/>
    </row>
    <row r="555" spans="1:135" hidden="1">
      <c r="A555" s="455" t="str">
        <f t="shared" ref="A555:AR555" si="369">A353&amp;A454</f>
        <v/>
      </c>
      <c r="B555" s="455" t="str">
        <f t="shared" si="369"/>
        <v/>
      </c>
      <c r="C555" s="444" t="str">
        <f t="shared" si="369"/>
        <v/>
      </c>
      <c r="D555" s="455" t="str">
        <f t="shared" si="369"/>
        <v/>
      </c>
      <c r="E555" s="455" t="str">
        <f t="shared" si="369"/>
        <v/>
      </c>
      <c r="F555" s="455" t="str">
        <f t="shared" si="369"/>
        <v/>
      </c>
      <c r="G555" s="455" t="str">
        <f t="shared" si="369"/>
        <v/>
      </c>
      <c r="H555" s="455" t="str">
        <f t="shared" si="369"/>
        <v/>
      </c>
      <c r="I555" s="455" t="str">
        <f t="shared" si="369"/>
        <v/>
      </c>
      <c r="J555" s="455" t="str">
        <f t="shared" si="369"/>
        <v/>
      </c>
      <c r="K555" s="455" t="str">
        <f t="shared" si="369"/>
        <v/>
      </c>
      <c r="L555" s="455" t="str">
        <f t="shared" si="369"/>
        <v/>
      </c>
      <c r="M555" s="455" t="str">
        <f t="shared" si="369"/>
        <v/>
      </c>
      <c r="N555" s="455" t="str">
        <f t="shared" si="369"/>
        <v/>
      </c>
      <c r="O555" s="455" t="str">
        <f t="shared" si="369"/>
        <v/>
      </c>
      <c r="P555" s="455" t="str">
        <f t="shared" si="369"/>
        <v/>
      </c>
      <c r="Q555" s="455" t="str">
        <f t="shared" si="369"/>
        <v/>
      </c>
      <c r="R555" s="455" t="str">
        <f t="shared" si="369"/>
        <v/>
      </c>
      <c r="S555" s="455" t="str">
        <f t="shared" si="369"/>
        <v/>
      </c>
      <c r="T555" s="455" t="str">
        <f t="shared" si="369"/>
        <v/>
      </c>
      <c r="U555" s="455" t="str">
        <f t="shared" si="369"/>
        <v/>
      </c>
      <c r="V555" s="455" t="str">
        <f t="shared" si="369"/>
        <v/>
      </c>
      <c r="W555" s="455" t="str">
        <f t="shared" si="369"/>
        <v/>
      </c>
      <c r="X555" s="455" t="str">
        <f t="shared" si="369"/>
        <v/>
      </c>
      <c r="Y555" s="455" t="str">
        <f t="shared" si="369"/>
        <v/>
      </c>
      <c r="Z555" s="455" t="str">
        <f t="shared" si="369"/>
        <v/>
      </c>
      <c r="AA555" s="455" t="str">
        <f t="shared" si="369"/>
        <v/>
      </c>
      <c r="AB555" s="455" t="str">
        <f t="shared" si="369"/>
        <v/>
      </c>
      <c r="AC555" s="455" t="str">
        <f t="shared" si="369"/>
        <v/>
      </c>
      <c r="AD555" s="455" t="str">
        <f t="shared" si="369"/>
        <v/>
      </c>
      <c r="AE555" s="455" t="str">
        <f t="shared" si="369"/>
        <v/>
      </c>
      <c r="AF555" s="455" t="str">
        <f t="shared" si="369"/>
        <v/>
      </c>
      <c r="AG555" s="455" t="str">
        <f t="shared" si="369"/>
        <v/>
      </c>
      <c r="AH555" s="455" t="str">
        <f t="shared" si="369"/>
        <v/>
      </c>
      <c r="AI555" s="455" t="str">
        <f t="shared" si="369"/>
        <v/>
      </c>
      <c r="AJ555" s="455" t="str">
        <f t="shared" si="369"/>
        <v/>
      </c>
      <c r="AK555" s="455" t="str">
        <f t="shared" si="369"/>
        <v/>
      </c>
      <c r="AL555" s="455" t="str">
        <f t="shared" si="369"/>
        <v/>
      </c>
      <c r="AM555" s="455" t="str">
        <f t="shared" si="369"/>
        <v/>
      </c>
      <c r="AN555" s="455" t="str">
        <f t="shared" si="369"/>
        <v/>
      </c>
      <c r="AO555" s="455" t="str">
        <f t="shared" si="369"/>
        <v/>
      </c>
      <c r="AP555" s="455" t="str">
        <f t="shared" si="369"/>
        <v/>
      </c>
      <c r="AQ555" s="455" t="str">
        <f t="shared" si="369"/>
        <v/>
      </c>
      <c r="AR555" s="455" t="str">
        <f t="shared" si="369"/>
        <v/>
      </c>
      <c r="AS555" s="455" t="str">
        <f t="shared" ref="AS555:AU555" si="370">AS353&amp;AS454&amp;G250</f>
        <v/>
      </c>
      <c r="AT555" s="455" t="str">
        <f t="shared" si="370"/>
        <v/>
      </c>
      <c r="AU555" s="444" t="str">
        <f t="shared" si="370"/>
        <v xml:space="preserve">    </v>
      </c>
      <c r="BE555" s="435"/>
      <c r="BK555" s="50"/>
      <c r="BM555" s="118"/>
      <c r="EE555" s="435"/>
    </row>
    <row r="556" spans="1:135" hidden="1">
      <c r="A556" s="455" t="str">
        <f t="shared" ref="A556:AR556" si="371">A354&amp;A455</f>
        <v/>
      </c>
      <c r="B556" s="455" t="str">
        <f t="shared" si="371"/>
        <v/>
      </c>
      <c r="C556" s="444" t="str">
        <f t="shared" si="371"/>
        <v/>
      </c>
      <c r="D556" s="455" t="str">
        <f t="shared" si="371"/>
        <v/>
      </c>
      <c r="E556" s="455" t="str">
        <f t="shared" si="371"/>
        <v/>
      </c>
      <c r="F556" s="455" t="str">
        <f t="shared" si="371"/>
        <v/>
      </c>
      <c r="G556" s="455" t="str">
        <f t="shared" si="371"/>
        <v/>
      </c>
      <c r="H556" s="455" t="str">
        <f t="shared" si="371"/>
        <v/>
      </c>
      <c r="I556" s="455" t="str">
        <f t="shared" si="371"/>
        <v/>
      </c>
      <c r="J556" s="455" t="str">
        <f t="shared" si="371"/>
        <v/>
      </c>
      <c r="K556" s="455" t="str">
        <f t="shared" si="371"/>
        <v/>
      </c>
      <c r="L556" s="455" t="str">
        <f t="shared" si="371"/>
        <v/>
      </c>
      <c r="M556" s="455" t="str">
        <f t="shared" si="371"/>
        <v/>
      </c>
      <c r="N556" s="455" t="str">
        <f t="shared" si="371"/>
        <v/>
      </c>
      <c r="O556" s="455" t="str">
        <f t="shared" si="371"/>
        <v/>
      </c>
      <c r="P556" s="455" t="str">
        <f t="shared" si="371"/>
        <v/>
      </c>
      <c r="Q556" s="455" t="str">
        <f t="shared" si="371"/>
        <v/>
      </c>
      <c r="R556" s="455" t="str">
        <f t="shared" si="371"/>
        <v/>
      </c>
      <c r="S556" s="455" t="str">
        <f t="shared" si="371"/>
        <v/>
      </c>
      <c r="T556" s="455" t="str">
        <f t="shared" si="371"/>
        <v/>
      </c>
      <c r="U556" s="455" t="str">
        <f t="shared" si="371"/>
        <v/>
      </c>
      <c r="V556" s="455" t="str">
        <f t="shared" si="371"/>
        <v/>
      </c>
      <c r="W556" s="455" t="str">
        <f t="shared" si="371"/>
        <v/>
      </c>
      <c r="X556" s="455" t="str">
        <f t="shared" si="371"/>
        <v/>
      </c>
      <c r="Y556" s="455" t="str">
        <f t="shared" si="371"/>
        <v/>
      </c>
      <c r="Z556" s="455" t="str">
        <f t="shared" si="371"/>
        <v/>
      </c>
      <c r="AA556" s="455" t="str">
        <f t="shared" si="371"/>
        <v/>
      </c>
      <c r="AB556" s="455" t="str">
        <f t="shared" si="371"/>
        <v/>
      </c>
      <c r="AC556" s="455" t="str">
        <f t="shared" si="371"/>
        <v/>
      </c>
      <c r="AD556" s="455" t="str">
        <f t="shared" si="371"/>
        <v/>
      </c>
      <c r="AE556" s="455" t="str">
        <f t="shared" si="371"/>
        <v/>
      </c>
      <c r="AF556" s="455" t="str">
        <f t="shared" si="371"/>
        <v/>
      </c>
      <c r="AG556" s="455" t="str">
        <f t="shared" si="371"/>
        <v/>
      </c>
      <c r="AH556" s="455" t="str">
        <f t="shared" si="371"/>
        <v/>
      </c>
      <c r="AI556" s="455" t="str">
        <f t="shared" si="371"/>
        <v/>
      </c>
      <c r="AJ556" s="455" t="str">
        <f t="shared" si="371"/>
        <v/>
      </c>
      <c r="AK556" s="455" t="str">
        <f t="shared" si="371"/>
        <v/>
      </c>
      <c r="AL556" s="455" t="str">
        <f t="shared" si="371"/>
        <v/>
      </c>
      <c r="AM556" s="455" t="str">
        <f t="shared" si="371"/>
        <v/>
      </c>
      <c r="AN556" s="455" t="str">
        <f t="shared" si="371"/>
        <v/>
      </c>
      <c r="AO556" s="455" t="str">
        <f t="shared" si="371"/>
        <v/>
      </c>
      <c r="AP556" s="455" t="str">
        <f t="shared" si="371"/>
        <v/>
      </c>
      <c r="AQ556" s="455" t="str">
        <f t="shared" si="371"/>
        <v/>
      </c>
      <c r="AR556" s="455" t="str">
        <f t="shared" si="371"/>
        <v/>
      </c>
      <c r="AS556" s="455" t="str">
        <f t="shared" ref="AS556:AU556" si="372">AS354&amp;AS455&amp;G251</f>
        <v/>
      </c>
      <c r="AT556" s="455" t="str">
        <f t="shared" si="372"/>
        <v/>
      </c>
      <c r="AU556" s="444" t="str">
        <f t="shared" si="372"/>
        <v xml:space="preserve">    </v>
      </c>
      <c r="BE556" s="435"/>
      <c r="BK556" s="50"/>
      <c r="BM556" s="118"/>
      <c r="EE556" s="435"/>
    </row>
    <row r="557" spans="1:135" hidden="1">
      <c r="A557" s="455" t="str">
        <f t="shared" ref="A557:AR557" si="373">A355&amp;A456</f>
        <v/>
      </c>
      <c r="B557" s="455" t="str">
        <f t="shared" si="373"/>
        <v/>
      </c>
      <c r="C557" s="444" t="str">
        <f t="shared" si="373"/>
        <v/>
      </c>
      <c r="D557" s="455" t="str">
        <f t="shared" si="373"/>
        <v/>
      </c>
      <c r="E557" s="455" t="str">
        <f t="shared" si="373"/>
        <v/>
      </c>
      <c r="F557" s="455" t="str">
        <f t="shared" si="373"/>
        <v/>
      </c>
      <c r="G557" s="455" t="str">
        <f t="shared" si="373"/>
        <v/>
      </c>
      <c r="H557" s="455" t="str">
        <f t="shared" si="373"/>
        <v/>
      </c>
      <c r="I557" s="455" t="str">
        <f t="shared" si="373"/>
        <v/>
      </c>
      <c r="J557" s="455" t="str">
        <f t="shared" si="373"/>
        <v/>
      </c>
      <c r="K557" s="455" t="str">
        <f t="shared" si="373"/>
        <v/>
      </c>
      <c r="L557" s="455" t="str">
        <f t="shared" si="373"/>
        <v/>
      </c>
      <c r="M557" s="455" t="str">
        <f t="shared" si="373"/>
        <v/>
      </c>
      <c r="N557" s="455" t="str">
        <f t="shared" si="373"/>
        <v/>
      </c>
      <c r="O557" s="455" t="str">
        <f t="shared" si="373"/>
        <v/>
      </c>
      <c r="P557" s="455" t="str">
        <f t="shared" si="373"/>
        <v/>
      </c>
      <c r="Q557" s="455" t="str">
        <f t="shared" si="373"/>
        <v/>
      </c>
      <c r="R557" s="455" t="str">
        <f t="shared" si="373"/>
        <v/>
      </c>
      <c r="S557" s="455" t="str">
        <f t="shared" si="373"/>
        <v/>
      </c>
      <c r="T557" s="455" t="str">
        <f t="shared" si="373"/>
        <v/>
      </c>
      <c r="U557" s="455" t="str">
        <f t="shared" si="373"/>
        <v/>
      </c>
      <c r="V557" s="455" t="str">
        <f t="shared" si="373"/>
        <v/>
      </c>
      <c r="W557" s="455" t="str">
        <f t="shared" si="373"/>
        <v/>
      </c>
      <c r="X557" s="455" t="str">
        <f t="shared" si="373"/>
        <v/>
      </c>
      <c r="Y557" s="455" t="str">
        <f t="shared" si="373"/>
        <v/>
      </c>
      <c r="Z557" s="455" t="str">
        <f t="shared" si="373"/>
        <v/>
      </c>
      <c r="AA557" s="455" t="str">
        <f t="shared" si="373"/>
        <v/>
      </c>
      <c r="AB557" s="455" t="str">
        <f t="shared" si="373"/>
        <v/>
      </c>
      <c r="AC557" s="455" t="str">
        <f t="shared" si="373"/>
        <v/>
      </c>
      <c r="AD557" s="455" t="str">
        <f t="shared" si="373"/>
        <v/>
      </c>
      <c r="AE557" s="455" t="str">
        <f t="shared" si="373"/>
        <v/>
      </c>
      <c r="AF557" s="455" t="str">
        <f t="shared" si="373"/>
        <v/>
      </c>
      <c r="AG557" s="455" t="str">
        <f t="shared" si="373"/>
        <v/>
      </c>
      <c r="AH557" s="455" t="str">
        <f t="shared" si="373"/>
        <v/>
      </c>
      <c r="AI557" s="455" t="str">
        <f t="shared" si="373"/>
        <v/>
      </c>
      <c r="AJ557" s="455" t="str">
        <f t="shared" si="373"/>
        <v/>
      </c>
      <c r="AK557" s="455" t="str">
        <f t="shared" si="373"/>
        <v/>
      </c>
      <c r="AL557" s="455" t="str">
        <f t="shared" si="373"/>
        <v/>
      </c>
      <c r="AM557" s="455" t="str">
        <f t="shared" si="373"/>
        <v/>
      </c>
      <c r="AN557" s="455" t="str">
        <f t="shared" si="373"/>
        <v/>
      </c>
      <c r="AO557" s="455" t="str">
        <f t="shared" si="373"/>
        <v/>
      </c>
      <c r="AP557" s="455" t="str">
        <f t="shared" si="373"/>
        <v/>
      </c>
      <c r="AQ557" s="455" t="str">
        <f t="shared" si="373"/>
        <v/>
      </c>
      <c r="AR557" s="455" t="str">
        <f t="shared" si="373"/>
        <v/>
      </c>
      <c r="AS557" s="455" t="str">
        <f t="shared" ref="AS557:AU557" si="374">AS355&amp;AS456&amp;G252</f>
        <v/>
      </c>
      <c r="AT557" s="455" t="str">
        <f t="shared" si="374"/>
        <v/>
      </c>
      <c r="AU557" s="444" t="str">
        <f t="shared" si="374"/>
        <v xml:space="preserve">    </v>
      </c>
      <c r="BE557" s="435"/>
      <c r="BK557" s="50"/>
      <c r="BM557" s="118"/>
      <c r="EE557" s="435"/>
    </row>
    <row r="558" spans="1:135" hidden="1">
      <c r="A558" s="455" t="str">
        <f t="shared" ref="A558:AR558" si="375">A356&amp;A457</f>
        <v/>
      </c>
      <c r="B558" s="455" t="str">
        <f t="shared" si="375"/>
        <v/>
      </c>
      <c r="C558" s="444" t="str">
        <f t="shared" si="375"/>
        <v/>
      </c>
      <c r="D558" s="455" t="str">
        <f t="shared" si="375"/>
        <v/>
      </c>
      <c r="E558" s="455" t="str">
        <f t="shared" si="375"/>
        <v/>
      </c>
      <c r="F558" s="455" t="str">
        <f t="shared" si="375"/>
        <v/>
      </c>
      <c r="G558" s="455" t="str">
        <f t="shared" si="375"/>
        <v/>
      </c>
      <c r="H558" s="455" t="str">
        <f t="shared" si="375"/>
        <v/>
      </c>
      <c r="I558" s="455" t="str">
        <f t="shared" si="375"/>
        <v/>
      </c>
      <c r="J558" s="455" t="str">
        <f t="shared" si="375"/>
        <v/>
      </c>
      <c r="K558" s="455" t="str">
        <f t="shared" si="375"/>
        <v/>
      </c>
      <c r="L558" s="455" t="str">
        <f t="shared" si="375"/>
        <v/>
      </c>
      <c r="M558" s="455" t="str">
        <f t="shared" si="375"/>
        <v/>
      </c>
      <c r="N558" s="455" t="str">
        <f t="shared" si="375"/>
        <v/>
      </c>
      <c r="O558" s="455" t="str">
        <f t="shared" si="375"/>
        <v/>
      </c>
      <c r="P558" s="455" t="str">
        <f t="shared" si="375"/>
        <v/>
      </c>
      <c r="Q558" s="455" t="str">
        <f t="shared" si="375"/>
        <v/>
      </c>
      <c r="R558" s="455" t="str">
        <f t="shared" si="375"/>
        <v/>
      </c>
      <c r="S558" s="455" t="str">
        <f t="shared" si="375"/>
        <v/>
      </c>
      <c r="T558" s="455" t="str">
        <f t="shared" si="375"/>
        <v/>
      </c>
      <c r="U558" s="455" t="str">
        <f t="shared" si="375"/>
        <v/>
      </c>
      <c r="V558" s="455" t="str">
        <f t="shared" si="375"/>
        <v/>
      </c>
      <c r="W558" s="455" t="str">
        <f t="shared" si="375"/>
        <v/>
      </c>
      <c r="X558" s="455" t="str">
        <f t="shared" si="375"/>
        <v/>
      </c>
      <c r="Y558" s="455" t="str">
        <f t="shared" si="375"/>
        <v/>
      </c>
      <c r="Z558" s="455" t="str">
        <f t="shared" si="375"/>
        <v/>
      </c>
      <c r="AA558" s="455" t="str">
        <f t="shared" si="375"/>
        <v/>
      </c>
      <c r="AB558" s="455" t="str">
        <f t="shared" si="375"/>
        <v/>
      </c>
      <c r="AC558" s="455" t="str">
        <f t="shared" si="375"/>
        <v/>
      </c>
      <c r="AD558" s="455" t="str">
        <f t="shared" si="375"/>
        <v/>
      </c>
      <c r="AE558" s="455" t="str">
        <f t="shared" si="375"/>
        <v/>
      </c>
      <c r="AF558" s="455" t="str">
        <f t="shared" si="375"/>
        <v/>
      </c>
      <c r="AG558" s="455" t="str">
        <f t="shared" si="375"/>
        <v/>
      </c>
      <c r="AH558" s="455" t="str">
        <f t="shared" si="375"/>
        <v/>
      </c>
      <c r="AI558" s="455" t="str">
        <f t="shared" si="375"/>
        <v/>
      </c>
      <c r="AJ558" s="455" t="str">
        <f t="shared" si="375"/>
        <v/>
      </c>
      <c r="AK558" s="455" t="str">
        <f t="shared" si="375"/>
        <v/>
      </c>
      <c r="AL558" s="455" t="str">
        <f t="shared" si="375"/>
        <v/>
      </c>
      <c r="AM558" s="455" t="str">
        <f t="shared" si="375"/>
        <v/>
      </c>
      <c r="AN558" s="455" t="str">
        <f t="shared" si="375"/>
        <v/>
      </c>
      <c r="AO558" s="455" t="str">
        <f t="shared" si="375"/>
        <v/>
      </c>
      <c r="AP558" s="455" t="str">
        <f t="shared" si="375"/>
        <v/>
      </c>
      <c r="AQ558" s="455" t="str">
        <f t="shared" si="375"/>
        <v/>
      </c>
      <c r="AR558" s="455" t="str">
        <f t="shared" si="375"/>
        <v/>
      </c>
      <c r="AS558" s="455" t="str">
        <f t="shared" ref="AS558:AU558" si="376">AS356&amp;AS457&amp;G253</f>
        <v/>
      </c>
      <c r="AT558" s="455" t="str">
        <f t="shared" si="376"/>
        <v/>
      </c>
      <c r="AU558" s="444" t="str">
        <f t="shared" si="376"/>
        <v xml:space="preserve">    </v>
      </c>
      <c r="BE558" s="435"/>
      <c r="BK558" s="50"/>
      <c r="BM558" s="118"/>
      <c r="EE558" s="435"/>
    </row>
    <row r="559" spans="1:135" hidden="1">
      <c r="A559" s="455" t="str">
        <f t="shared" ref="A559:AR559" si="377">A357&amp;A458</f>
        <v/>
      </c>
      <c r="B559" s="455" t="str">
        <f t="shared" si="377"/>
        <v/>
      </c>
      <c r="C559" s="444" t="str">
        <f t="shared" si="377"/>
        <v/>
      </c>
      <c r="D559" s="455" t="str">
        <f t="shared" si="377"/>
        <v/>
      </c>
      <c r="E559" s="455" t="str">
        <f t="shared" si="377"/>
        <v/>
      </c>
      <c r="F559" s="455" t="str">
        <f t="shared" si="377"/>
        <v/>
      </c>
      <c r="G559" s="455" t="str">
        <f t="shared" si="377"/>
        <v/>
      </c>
      <c r="H559" s="455" t="str">
        <f t="shared" si="377"/>
        <v/>
      </c>
      <c r="I559" s="455" t="str">
        <f t="shared" si="377"/>
        <v/>
      </c>
      <c r="J559" s="455" t="str">
        <f t="shared" si="377"/>
        <v/>
      </c>
      <c r="K559" s="455" t="str">
        <f t="shared" si="377"/>
        <v/>
      </c>
      <c r="L559" s="455" t="str">
        <f t="shared" si="377"/>
        <v/>
      </c>
      <c r="M559" s="455" t="str">
        <f t="shared" si="377"/>
        <v/>
      </c>
      <c r="N559" s="455" t="str">
        <f t="shared" si="377"/>
        <v/>
      </c>
      <c r="O559" s="455" t="str">
        <f t="shared" si="377"/>
        <v/>
      </c>
      <c r="P559" s="455" t="str">
        <f t="shared" si="377"/>
        <v/>
      </c>
      <c r="Q559" s="455" t="str">
        <f t="shared" si="377"/>
        <v/>
      </c>
      <c r="R559" s="455" t="str">
        <f t="shared" si="377"/>
        <v/>
      </c>
      <c r="S559" s="455" t="str">
        <f t="shared" si="377"/>
        <v/>
      </c>
      <c r="T559" s="455" t="str">
        <f t="shared" si="377"/>
        <v/>
      </c>
      <c r="U559" s="455" t="str">
        <f t="shared" si="377"/>
        <v/>
      </c>
      <c r="V559" s="455" t="str">
        <f t="shared" si="377"/>
        <v/>
      </c>
      <c r="W559" s="455" t="str">
        <f t="shared" si="377"/>
        <v/>
      </c>
      <c r="X559" s="455" t="str">
        <f t="shared" si="377"/>
        <v/>
      </c>
      <c r="Y559" s="455" t="str">
        <f t="shared" si="377"/>
        <v/>
      </c>
      <c r="Z559" s="455" t="str">
        <f t="shared" si="377"/>
        <v/>
      </c>
      <c r="AA559" s="455" t="str">
        <f t="shared" si="377"/>
        <v/>
      </c>
      <c r="AB559" s="455" t="str">
        <f t="shared" si="377"/>
        <v/>
      </c>
      <c r="AC559" s="455" t="str">
        <f t="shared" si="377"/>
        <v/>
      </c>
      <c r="AD559" s="455" t="str">
        <f t="shared" si="377"/>
        <v/>
      </c>
      <c r="AE559" s="455" t="str">
        <f t="shared" si="377"/>
        <v/>
      </c>
      <c r="AF559" s="455" t="str">
        <f t="shared" si="377"/>
        <v/>
      </c>
      <c r="AG559" s="455" t="str">
        <f t="shared" si="377"/>
        <v/>
      </c>
      <c r="AH559" s="455" t="str">
        <f t="shared" si="377"/>
        <v/>
      </c>
      <c r="AI559" s="455" t="str">
        <f t="shared" si="377"/>
        <v/>
      </c>
      <c r="AJ559" s="455" t="str">
        <f t="shared" si="377"/>
        <v/>
      </c>
      <c r="AK559" s="455" t="str">
        <f t="shared" si="377"/>
        <v/>
      </c>
      <c r="AL559" s="455" t="str">
        <f t="shared" si="377"/>
        <v/>
      </c>
      <c r="AM559" s="455" t="str">
        <f t="shared" si="377"/>
        <v/>
      </c>
      <c r="AN559" s="455" t="str">
        <f t="shared" si="377"/>
        <v/>
      </c>
      <c r="AO559" s="455" t="str">
        <f t="shared" si="377"/>
        <v/>
      </c>
      <c r="AP559" s="455" t="str">
        <f t="shared" si="377"/>
        <v/>
      </c>
      <c r="AQ559" s="455" t="str">
        <f t="shared" si="377"/>
        <v/>
      </c>
      <c r="AR559" s="455" t="str">
        <f t="shared" si="377"/>
        <v/>
      </c>
      <c r="AS559" s="455" t="str">
        <f t="shared" ref="AS559:AU559" si="378">AS357&amp;AS458&amp;G254</f>
        <v/>
      </c>
      <c r="AT559" s="455" t="str">
        <f t="shared" si="378"/>
        <v/>
      </c>
      <c r="AU559" s="444" t="str">
        <f t="shared" si="378"/>
        <v xml:space="preserve">    </v>
      </c>
      <c r="BE559" s="435"/>
      <c r="BK559" s="50"/>
      <c r="BM559" s="118"/>
      <c r="EE559" s="435"/>
    </row>
    <row r="560" spans="1:135" hidden="1">
      <c r="A560" s="455" t="str">
        <f t="shared" ref="A560:AR560" si="379">A358&amp;A459</f>
        <v/>
      </c>
      <c r="B560" s="455" t="str">
        <f t="shared" si="379"/>
        <v/>
      </c>
      <c r="C560" s="444" t="str">
        <f t="shared" si="379"/>
        <v/>
      </c>
      <c r="D560" s="455" t="str">
        <f t="shared" si="379"/>
        <v/>
      </c>
      <c r="E560" s="455" t="str">
        <f t="shared" si="379"/>
        <v/>
      </c>
      <c r="F560" s="455" t="str">
        <f t="shared" si="379"/>
        <v/>
      </c>
      <c r="G560" s="455" t="str">
        <f t="shared" si="379"/>
        <v/>
      </c>
      <c r="H560" s="455" t="str">
        <f t="shared" si="379"/>
        <v/>
      </c>
      <c r="I560" s="455" t="str">
        <f t="shared" si="379"/>
        <v/>
      </c>
      <c r="J560" s="455" t="str">
        <f t="shared" si="379"/>
        <v/>
      </c>
      <c r="K560" s="455" t="str">
        <f t="shared" si="379"/>
        <v/>
      </c>
      <c r="L560" s="455" t="str">
        <f t="shared" si="379"/>
        <v/>
      </c>
      <c r="M560" s="455" t="str">
        <f t="shared" si="379"/>
        <v/>
      </c>
      <c r="N560" s="455" t="str">
        <f t="shared" si="379"/>
        <v/>
      </c>
      <c r="O560" s="455" t="str">
        <f t="shared" si="379"/>
        <v/>
      </c>
      <c r="P560" s="455" t="str">
        <f t="shared" si="379"/>
        <v/>
      </c>
      <c r="Q560" s="455" t="str">
        <f t="shared" si="379"/>
        <v/>
      </c>
      <c r="R560" s="455" t="str">
        <f t="shared" si="379"/>
        <v/>
      </c>
      <c r="S560" s="455" t="str">
        <f t="shared" si="379"/>
        <v/>
      </c>
      <c r="T560" s="455" t="str">
        <f t="shared" si="379"/>
        <v/>
      </c>
      <c r="U560" s="455" t="str">
        <f t="shared" si="379"/>
        <v/>
      </c>
      <c r="V560" s="455" t="str">
        <f t="shared" si="379"/>
        <v/>
      </c>
      <c r="W560" s="455" t="str">
        <f t="shared" si="379"/>
        <v/>
      </c>
      <c r="X560" s="455" t="str">
        <f t="shared" si="379"/>
        <v/>
      </c>
      <c r="Y560" s="455" t="str">
        <f t="shared" si="379"/>
        <v/>
      </c>
      <c r="Z560" s="455" t="str">
        <f t="shared" si="379"/>
        <v/>
      </c>
      <c r="AA560" s="455" t="str">
        <f t="shared" si="379"/>
        <v/>
      </c>
      <c r="AB560" s="455" t="str">
        <f t="shared" si="379"/>
        <v/>
      </c>
      <c r="AC560" s="455" t="str">
        <f t="shared" si="379"/>
        <v/>
      </c>
      <c r="AD560" s="455" t="str">
        <f t="shared" si="379"/>
        <v/>
      </c>
      <c r="AE560" s="455" t="str">
        <f t="shared" si="379"/>
        <v/>
      </c>
      <c r="AF560" s="455" t="str">
        <f t="shared" si="379"/>
        <v/>
      </c>
      <c r="AG560" s="455" t="str">
        <f t="shared" si="379"/>
        <v/>
      </c>
      <c r="AH560" s="455" t="str">
        <f t="shared" si="379"/>
        <v/>
      </c>
      <c r="AI560" s="455" t="str">
        <f t="shared" si="379"/>
        <v/>
      </c>
      <c r="AJ560" s="455" t="str">
        <f t="shared" si="379"/>
        <v/>
      </c>
      <c r="AK560" s="455" t="str">
        <f t="shared" si="379"/>
        <v/>
      </c>
      <c r="AL560" s="455" t="str">
        <f t="shared" si="379"/>
        <v/>
      </c>
      <c r="AM560" s="455" t="str">
        <f t="shared" si="379"/>
        <v/>
      </c>
      <c r="AN560" s="455" t="str">
        <f t="shared" si="379"/>
        <v/>
      </c>
      <c r="AO560" s="455" t="str">
        <f t="shared" si="379"/>
        <v/>
      </c>
      <c r="AP560" s="455" t="str">
        <f t="shared" si="379"/>
        <v/>
      </c>
      <c r="AQ560" s="455" t="str">
        <f t="shared" si="379"/>
        <v/>
      </c>
      <c r="AR560" s="455" t="str">
        <f t="shared" si="379"/>
        <v/>
      </c>
      <c r="AS560" s="455" t="str">
        <f t="shared" ref="AS560:AU560" si="380">AS358&amp;AS459&amp;G255</f>
        <v/>
      </c>
      <c r="AT560" s="455" t="str">
        <f t="shared" si="380"/>
        <v/>
      </c>
      <c r="AU560" s="444" t="str">
        <f t="shared" si="380"/>
        <v xml:space="preserve">    </v>
      </c>
      <c r="BE560" s="435"/>
      <c r="BK560" s="50"/>
      <c r="BM560" s="118"/>
      <c r="EE560" s="435"/>
    </row>
    <row r="561" spans="1:135" hidden="1">
      <c r="A561" s="455" t="str">
        <f t="shared" ref="A561:AR561" si="381">A359&amp;A460</f>
        <v/>
      </c>
      <c r="B561" s="455" t="str">
        <f t="shared" si="381"/>
        <v/>
      </c>
      <c r="C561" s="444" t="str">
        <f t="shared" si="381"/>
        <v/>
      </c>
      <c r="D561" s="455" t="str">
        <f t="shared" si="381"/>
        <v/>
      </c>
      <c r="E561" s="455" t="str">
        <f t="shared" si="381"/>
        <v/>
      </c>
      <c r="F561" s="455" t="str">
        <f t="shared" si="381"/>
        <v/>
      </c>
      <c r="G561" s="455" t="str">
        <f t="shared" si="381"/>
        <v/>
      </c>
      <c r="H561" s="455" t="str">
        <f t="shared" si="381"/>
        <v/>
      </c>
      <c r="I561" s="455" t="str">
        <f t="shared" si="381"/>
        <v/>
      </c>
      <c r="J561" s="455" t="str">
        <f t="shared" si="381"/>
        <v/>
      </c>
      <c r="K561" s="455" t="str">
        <f t="shared" si="381"/>
        <v/>
      </c>
      <c r="L561" s="455" t="str">
        <f t="shared" si="381"/>
        <v/>
      </c>
      <c r="M561" s="455" t="str">
        <f t="shared" si="381"/>
        <v/>
      </c>
      <c r="N561" s="455" t="str">
        <f t="shared" si="381"/>
        <v/>
      </c>
      <c r="O561" s="455" t="str">
        <f t="shared" si="381"/>
        <v/>
      </c>
      <c r="P561" s="455" t="str">
        <f t="shared" si="381"/>
        <v/>
      </c>
      <c r="Q561" s="455" t="str">
        <f t="shared" si="381"/>
        <v/>
      </c>
      <c r="R561" s="455" t="str">
        <f t="shared" si="381"/>
        <v/>
      </c>
      <c r="S561" s="455" t="str">
        <f t="shared" si="381"/>
        <v/>
      </c>
      <c r="T561" s="455" t="str">
        <f t="shared" si="381"/>
        <v/>
      </c>
      <c r="U561" s="455" t="str">
        <f t="shared" si="381"/>
        <v/>
      </c>
      <c r="V561" s="455" t="str">
        <f t="shared" si="381"/>
        <v/>
      </c>
      <c r="W561" s="455" t="str">
        <f t="shared" si="381"/>
        <v/>
      </c>
      <c r="X561" s="455" t="str">
        <f t="shared" si="381"/>
        <v/>
      </c>
      <c r="Y561" s="455" t="str">
        <f t="shared" si="381"/>
        <v/>
      </c>
      <c r="Z561" s="455" t="str">
        <f t="shared" si="381"/>
        <v/>
      </c>
      <c r="AA561" s="455" t="str">
        <f t="shared" si="381"/>
        <v/>
      </c>
      <c r="AB561" s="455" t="str">
        <f t="shared" si="381"/>
        <v/>
      </c>
      <c r="AC561" s="455" t="str">
        <f t="shared" si="381"/>
        <v/>
      </c>
      <c r="AD561" s="455" t="str">
        <f t="shared" si="381"/>
        <v/>
      </c>
      <c r="AE561" s="455" t="str">
        <f t="shared" si="381"/>
        <v/>
      </c>
      <c r="AF561" s="455" t="str">
        <f t="shared" si="381"/>
        <v/>
      </c>
      <c r="AG561" s="455" t="str">
        <f t="shared" si="381"/>
        <v/>
      </c>
      <c r="AH561" s="455" t="str">
        <f t="shared" si="381"/>
        <v/>
      </c>
      <c r="AI561" s="455" t="str">
        <f t="shared" si="381"/>
        <v/>
      </c>
      <c r="AJ561" s="455" t="str">
        <f t="shared" si="381"/>
        <v/>
      </c>
      <c r="AK561" s="455" t="str">
        <f t="shared" si="381"/>
        <v/>
      </c>
      <c r="AL561" s="455" t="str">
        <f t="shared" si="381"/>
        <v/>
      </c>
      <c r="AM561" s="455" t="str">
        <f t="shared" si="381"/>
        <v/>
      </c>
      <c r="AN561" s="455" t="str">
        <f t="shared" si="381"/>
        <v/>
      </c>
      <c r="AO561" s="455" t="str">
        <f t="shared" si="381"/>
        <v/>
      </c>
      <c r="AP561" s="455" t="str">
        <f t="shared" si="381"/>
        <v/>
      </c>
      <c r="AQ561" s="455" t="str">
        <f t="shared" si="381"/>
        <v/>
      </c>
      <c r="AR561" s="455" t="str">
        <f t="shared" si="381"/>
        <v/>
      </c>
      <c r="AS561" s="455" t="str">
        <f t="shared" ref="AS561:AU561" si="382">AS359&amp;AS460&amp;G256</f>
        <v/>
      </c>
      <c r="AT561" s="455" t="str">
        <f t="shared" si="382"/>
        <v/>
      </c>
      <c r="AU561" s="444" t="str">
        <f t="shared" si="382"/>
        <v xml:space="preserve">    </v>
      </c>
      <c r="BE561" s="435"/>
      <c r="BK561" s="50"/>
      <c r="BM561" s="118"/>
      <c r="EE561" s="435"/>
    </row>
    <row r="562" spans="1:135" hidden="1">
      <c r="A562" s="455" t="str">
        <f t="shared" ref="A562:AR562" si="383">A360&amp;A461</f>
        <v/>
      </c>
      <c r="B562" s="455" t="str">
        <f t="shared" si="383"/>
        <v/>
      </c>
      <c r="C562" s="444" t="str">
        <f t="shared" si="383"/>
        <v/>
      </c>
      <c r="D562" s="455" t="str">
        <f t="shared" si="383"/>
        <v/>
      </c>
      <c r="E562" s="455" t="str">
        <f t="shared" si="383"/>
        <v/>
      </c>
      <c r="F562" s="455" t="str">
        <f t="shared" si="383"/>
        <v/>
      </c>
      <c r="G562" s="455" t="str">
        <f t="shared" si="383"/>
        <v/>
      </c>
      <c r="H562" s="455" t="str">
        <f t="shared" si="383"/>
        <v/>
      </c>
      <c r="I562" s="455" t="str">
        <f t="shared" si="383"/>
        <v/>
      </c>
      <c r="J562" s="455" t="str">
        <f t="shared" si="383"/>
        <v/>
      </c>
      <c r="K562" s="455" t="str">
        <f t="shared" si="383"/>
        <v/>
      </c>
      <c r="L562" s="455" t="str">
        <f t="shared" si="383"/>
        <v/>
      </c>
      <c r="M562" s="455" t="str">
        <f t="shared" si="383"/>
        <v/>
      </c>
      <c r="N562" s="455" t="str">
        <f t="shared" si="383"/>
        <v/>
      </c>
      <c r="O562" s="455" t="str">
        <f t="shared" si="383"/>
        <v/>
      </c>
      <c r="P562" s="455" t="str">
        <f t="shared" si="383"/>
        <v/>
      </c>
      <c r="Q562" s="455" t="str">
        <f t="shared" si="383"/>
        <v/>
      </c>
      <c r="R562" s="455" t="str">
        <f t="shared" si="383"/>
        <v/>
      </c>
      <c r="S562" s="455" t="str">
        <f t="shared" si="383"/>
        <v/>
      </c>
      <c r="T562" s="455" t="str">
        <f t="shared" si="383"/>
        <v/>
      </c>
      <c r="U562" s="455" t="str">
        <f t="shared" si="383"/>
        <v/>
      </c>
      <c r="V562" s="455" t="str">
        <f t="shared" si="383"/>
        <v/>
      </c>
      <c r="W562" s="455" t="str">
        <f t="shared" si="383"/>
        <v/>
      </c>
      <c r="X562" s="455" t="str">
        <f t="shared" si="383"/>
        <v/>
      </c>
      <c r="Y562" s="455" t="str">
        <f t="shared" si="383"/>
        <v/>
      </c>
      <c r="Z562" s="455" t="str">
        <f t="shared" si="383"/>
        <v/>
      </c>
      <c r="AA562" s="455" t="str">
        <f t="shared" si="383"/>
        <v/>
      </c>
      <c r="AB562" s="455" t="str">
        <f t="shared" si="383"/>
        <v/>
      </c>
      <c r="AC562" s="455" t="str">
        <f t="shared" si="383"/>
        <v/>
      </c>
      <c r="AD562" s="455" t="str">
        <f t="shared" si="383"/>
        <v/>
      </c>
      <c r="AE562" s="455" t="str">
        <f t="shared" si="383"/>
        <v/>
      </c>
      <c r="AF562" s="455" t="str">
        <f t="shared" si="383"/>
        <v/>
      </c>
      <c r="AG562" s="455" t="str">
        <f t="shared" si="383"/>
        <v/>
      </c>
      <c r="AH562" s="455" t="str">
        <f t="shared" si="383"/>
        <v/>
      </c>
      <c r="AI562" s="455" t="str">
        <f t="shared" si="383"/>
        <v/>
      </c>
      <c r="AJ562" s="455" t="str">
        <f t="shared" si="383"/>
        <v/>
      </c>
      <c r="AK562" s="455" t="str">
        <f t="shared" si="383"/>
        <v/>
      </c>
      <c r="AL562" s="455" t="str">
        <f t="shared" si="383"/>
        <v/>
      </c>
      <c r="AM562" s="455" t="str">
        <f t="shared" si="383"/>
        <v/>
      </c>
      <c r="AN562" s="455" t="str">
        <f t="shared" si="383"/>
        <v/>
      </c>
      <c r="AO562" s="455" t="str">
        <f t="shared" si="383"/>
        <v/>
      </c>
      <c r="AP562" s="455" t="str">
        <f t="shared" si="383"/>
        <v/>
      </c>
      <c r="AQ562" s="455" t="str">
        <f t="shared" si="383"/>
        <v/>
      </c>
      <c r="AR562" s="455" t="str">
        <f t="shared" si="383"/>
        <v/>
      </c>
      <c r="AS562" s="455" t="str">
        <f t="shared" ref="AS562:AU562" si="384">AS360&amp;AS461&amp;G257</f>
        <v/>
      </c>
      <c r="AT562" s="455" t="str">
        <f t="shared" si="384"/>
        <v/>
      </c>
      <c r="AU562" s="444" t="str">
        <f t="shared" si="384"/>
        <v xml:space="preserve">    </v>
      </c>
      <c r="BE562" s="435"/>
      <c r="BK562" s="50"/>
      <c r="BM562" s="118"/>
      <c r="EE562" s="435"/>
    </row>
    <row r="563" spans="1:135" hidden="1">
      <c r="A563" s="455" t="str">
        <f t="shared" ref="A563:AR563" si="385">A361&amp;A462</f>
        <v/>
      </c>
      <c r="B563" s="455" t="str">
        <f t="shared" si="385"/>
        <v/>
      </c>
      <c r="C563" s="444" t="str">
        <f t="shared" si="385"/>
        <v/>
      </c>
      <c r="D563" s="455" t="str">
        <f t="shared" si="385"/>
        <v/>
      </c>
      <c r="E563" s="455" t="str">
        <f t="shared" si="385"/>
        <v/>
      </c>
      <c r="F563" s="455" t="str">
        <f t="shared" si="385"/>
        <v/>
      </c>
      <c r="G563" s="455" t="str">
        <f t="shared" si="385"/>
        <v/>
      </c>
      <c r="H563" s="455" t="str">
        <f t="shared" si="385"/>
        <v/>
      </c>
      <c r="I563" s="455" t="str">
        <f t="shared" si="385"/>
        <v/>
      </c>
      <c r="J563" s="455" t="str">
        <f t="shared" si="385"/>
        <v/>
      </c>
      <c r="K563" s="455" t="str">
        <f t="shared" si="385"/>
        <v/>
      </c>
      <c r="L563" s="455" t="str">
        <f t="shared" si="385"/>
        <v/>
      </c>
      <c r="M563" s="455" t="str">
        <f t="shared" si="385"/>
        <v/>
      </c>
      <c r="N563" s="455" t="str">
        <f t="shared" si="385"/>
        <v/>
      </c>
      <c r="O563" s="455" t="str">
        <f t="shared" si="385"/>
        <v/>
      </c>
      <c r="P563" s="455" t="str">
        <f t="shared" si="385"/>
        <v/>
      </c>
      <c r="Q563" s="455" t="str">
        <f t="shared" si="385"/>
        <v/>
      </c>
      <c r="R563" s="455" t="str">
        <f t="shared" si="385"/>
        <v/>
      </c>
      <c r="S563" s="455" t="str">
        <f t="shared" si="385"/>
        <v/>
      </c>
      <c r="T563" s="455" t="str">
        <f t="shared" si="385"/>
        <v/>
      </c>
      <c r="U563" s="455" t="str">
        <f t="shared" si="385"/>
        <v/>
      </c>
      <c r="V563" s="455" t="str">
        <f t="shared" si="385"/>
        <v/>
      </c>
      <c r="W563" s="455" t="str">
        <f t="shared" si="385"/>
        <v/>
      </c>
      <c r="X563" s="455" t="str">
        <f t="shared" si="385"/>
        <v/>
      </c>
      <c r="Y563" s="455" t="str">
        <f t="shared" si="385"/>
        <v/>
      </c>
      <c r="Z563" s="455" t="str">
        <f t="shared" si="385"/>
        <v/>
      </c>
      <c r="AA563" s="455" t="str">
        <f t="shared" si="385"/>
        <v/>
      </c>
      <c r="AB563" s="455" t="str">
        <f t="shared" si="385"/>
        <v/>
      </c>
      <c r="AC563" s="455" t="str">
        <f t="shared" si="385"/>
        <v/>
      </c>
      <c r="AD563" s="455" t="str">
        <f t="shared" si="385"/>
        <v/>
      </c>
      <c r="AE563" s="455" t="str">
        <f t="shared" si="385"/>
        <v/>
      </c>
      <c r="AF563" s="455" t="str">
        <f t="shared" si="385"/>
        <v/>
      </c>
      <c r="AG563" s="455" t="str">
        <f t="shared" si="385"/>
        <v/>
      </c>
      <c r="AH563" s="455" t="str">
        <f t="shared" si="385"/>
        <v/>
      </c>
      <c r="AI563" s="455" t="str">
        <f t="shared" si="385"/>
        <v/>
      </c>
      <c r="AJ563" s="455" t="str">
        <f t="shared" si="385"/>
        <v/>
      </c>
      <c r="AK563" s="455" t="str">
        <f t="shared" si="385"/>
        <v/>
      </c>
      <c r="AL563" s="455" t="str">
        <f t="shared" si="385"/>
        <v/>
      </c>
      <c r="AM563" s="455" t="str">
        <f t="shared" si="385"/>
        <v/>
      </c>
      <c r="AN563" s="455" t="str">
        <f t="shared" si="385"/>
        <v/>
      </c>
      <c r="AO563" s="455" t="str">
        <f t="shared" si="385"/>
        <v/>
      </c>
      <c r="AP563" s="455" t="str">
        <f t="shared" si="385"/>
        <v/>
      </c>
      <c r="AQ563" s="455" t="str">
        <f t="shared" si="385"/>
        <v/>
      </c>
      <c r="AR563" s="455" t="str">
        <f t="shared" si="385"/>
        <v/>
      </c>
      <c r="AS563" s="455" t="str">
        <f t="shared" ref="AS563:AU563" si="386">AS361&amp;AS462&amp;G258</f>
        <v/>
      </c>
      <c r="AT563" s="455" t="str">
        <f t="shared" si="386"/>
        <v/>
      </c>
      <c r="AU563" s="444" t="str">
        <f t="shared" si="386"/>
        <v xml:space="preserve">    </v>
      </c>
      <c r="BE563" s="435"/>
      <c r="BK563" s="50"/>
      <c r="BM563" s="118"/>
      <c r="EE563" s="435"/>
    </row>
    <row r="564" spans="1:135" hidden="1">
      <c r="A564" s="455" t="str">
        <f t="shared" ref="A564:AR564" si="387">A362&amp;A463</f>
        <v/>
      </c>
      <c r="B564" s="455" t="str">
        <f t="shared" si="387"/>
        <v/>
      </c>
      <c r="C564" s="444" t="str">
        <f t="shared" si="387"/>
        <v/>
      </c>
      <c r="D564" s="455" t="str">
        <f t="shared" si="387"/>
        <v/>
      </c>
      <c r="E564" s="455" t="str">
        <f t="shared" si="387"/>
        <v/>
      </c>
      <c r="F564" s="455" t="str">
        <f t="shared" si="387"/>
        <v/>
      </c>
      <c r="G564" s="455" t="str">
        <f t="shared" si="387"/>
        <v/>
      </c>
      <c r="H564" s="455" t="str">
        <f t="shared" si="387"/>
        <v/>
      </c>
      <c r="I564" s="455" t="str">
        <f t="shared" si="387"/>
        <v/>
      </c>
      <c r="J564" s="455" t="str">
        <f t="shared" si="387"/>
        <v/>
      </c>
      <c r="K564" s="455" t="str">
        <f t="shared" si="387"/>
        <v/>
      </c>
      <c r="L564" s="455" t="str">
        <f t="shared" si="387"/>
        <v/>
      </c>
      <c r="M564" s="455" t="str">
        <f t="shared" si="387"/>
        <v/>
      </c>
      <c r="N564" s="455" t="str">
        <f t="shared" si="387"/>
        <v/>
      </c>
      <c r="O564" s="455" t="str">
        <f t="shared" si="387"/>
        <v/>
      </c>
      <c r="P564" s="455" t="str">
        <f t="shared" si="387"/>
        <v/>
      </c>
      <c r="Q564" s="455" t="str">
        <f t="shared" si="387"/>
        <v/>
      </c>
      <c r="R564" s="455" t="str">
        <f t="shared" si="387"/>
        <v/>
      </c>
      <c r="S564" s="455" t="str">
        <f t="shared" si="387"/>
        <v/>
      </c>
      <c r="T564" s="455" t="str">
        <f t="shared" si="387"/>
        <v/>
      </c>
      <c r="U564" s="455" t="str">
        <f t="shared" si="387"/>
        <v/>
      </c>
      <c r="V564" s="455" t="str">
        <f t="shared" si="387"/>
        <v/>
      </c>
      <c r="W564" s="455" t="str">
        <f t="shared" si="387"/>
        <v/>
      </c>
      <c r="X564" s="455" t="str">
        <f t="shared" si="387"/>
        <v/>
      </c>
      <c r="Y564" s="455" t="str">
        <f t="shared" si="387"/>
        <v/>
      </c>
      <c r="Z564" s="455" t="str">
        <f t="shared" si="387"/>
        <v/>
      </c>
      <c r="AA564" s="455" t="str">
        <f t="shared" si="387"/>
        <v/>
      </c>
      <c r="AB564" s="455" t="str">
        <f t="shared" si="387"/>
        <v/>
      </c>
      <c r="AC564" s="455" t="str">
        <f t="shared" si="387"/>
        <v/>
      </c>
      <c r="AD564" s="455" t="str">
        <f t="shared" si="387"/>
        <v/>
      </c>
      <c r="AE564" s="455" t="str">
        <f t="shared" si="387"/>
        <v/>
      </c>
      <c r="AF564" s="455" t="str">
        <f t="shared" si="387"/>
        <v/>
      </c>
      <c r="AG564" s="455" t="str">
        <f t="shared" si="387"/>
        <v/>
      </c>
      <c r="AH564" s="455" t="str">
        <f t="shared" si="387"/>
        <v/>
      </c>
      <c r="AI564" s="455" t="str">
        <f t="shared" si="387"/>
        <v/>
      </c>
      <c r="AJ564" s="455" t="str">
        <f t="shared" si="387"/>
        <v/>
      </c>
      <c r="AK564" s="455" t="str">
        <f t="shared" si="387"/>
        <v/>
      </c>
      <c r="AL564" s="455" t="str">
        <f t="shared" si="387"/>
        <v/>
      </c>
      <c r="AM564" s="455" t="str">
        <f t="shared" si="387"/>
        <v/>
      </c>
      <c r="AN564" s="455" t="str">
        <f t="shared" si="387"/>
        <v/>
      </c>
      <c r="AO564" s="455" t="str">
        <f t="shared" si="387"/>
        <v/>
      </c>
      <c r="AP564" s="455" t="str">
        <f t="shared" si="387"/>
        <v/>
      </c>
      <c r="AQ564" s="455" t="str">
        <f t="shared" si="387"/>
        <v/>
      </c>
      <c r="AR564" s="455" t="str">
        <f t="shared" si="387"/>
        <v/>
      </c>
      <c r="AS564" s="455" t="str">
        <f t="shared" ref="AS564:AU564" si="388">AS362&amp;AS463&amp;G259</f>
        <v/>
      </c>
      <c r="AT564" s="455" t="str">
        <f t="shared" si="388"/>
        <v/>
      </c>
      <c r="AU564" s="444" t="str">
        <f t="shared" si="388"/>
        <v xml:space="preserve">    </v>
      </c>
      <c r="BE564" s="435"/>
      <c r="BK564" s="50"/>
      <c r="BM564" s="118"/>
      <c r="EE564" s="435"/>
    </row>
    <row r="565" spans="1:135" hidden="1">
      <c r="A565" s="455" t="str">
        <f t="shared" ref="A565:AR565" si="389">A363&amp;A464</f>
        <v/>
      </c>
      <c r="B565" s="455" t="str">
        <f t="shared" si="389"/>
        <v/>
      </c>
      <c r="C565" s="444" t="str">
        <f t="shared" si="389"/>
        <v/>
      </c>
      <c r="D565" s="455" t="str">
        <f t="shared" si="389"/>
        <v/>
      </c>
      <c r="E565" s="455" t="str">
        <f t="shared" si="389"/>
        <v/>
      </c>
      <c r="F565" s="455" t="str">
        <f t="shared" si="389"/>
        <v/>
      </c>
      <c r="G565" s="455" t="str">
        <f t="shared" si="389"/>
        <v/>
      </c>
      <c r="H565" s="455" t="str">
        <f t="shared" si="389"/>
        <v/>
      </c>
      <c r="I565" s="455" t="str">
        <f t="shared" si="389"/>
        <v/>
      </c>
      <c r="J565" s="455" t="str">
        <f t="shared" si="389"/>
        <v/>
      </c>
      <c r="K565" s="455" t="str">
        <f t="shared" si="389"/>
        <v/>
      </c>
      <c r="L565" s="455" t="str">
        <f t="shared" si="389"/>
        <v/>
      </c>
      <c r="M565" s="455" t="str">
        <f t="shared" si="389"/>
        <v/>
      </c>
      <c r="N565" s="455" t="str">
        <f t="shared" si="389"/>
        <v/>
      </c>
      <c r="O565" s="455" t="str">
        <f t="shared" si="389"/>
        <v/>
      </c>
      <c r="P565" s="455" t="str">
        <f t="shared" si="389"/>
        <v/>
      </c>
      <c r="Q565" s="455" t="str">
        <f t="shared" si="389"/>
        <v/>
      </c>
      <c r="R565" s="455" t="str">
        <f t="shared" si="389"/>
        <v/>
      </c>
      <c r="S565" s="455" t="str">
        <f t="shared" si="389"/>
        <v/>
      </c>
      <c r="T565" s="455" t="str">
        <f t="shared" si="389"/>
        <v/>
      </c>
      <c r="U565" s="455" t="str">
        <f t="shared" si="389"/>
        <v/>
      </c>
      <c r="V565" s="455" t="str">
        <f t="shared" si="389"/>
        <v/>
      </c>
      <c r="W565" s="455" t="str">
        <f t="shared" si="389"/>
        <v/>
      </c>
      <c r="X565" s="455" t="str">
        <f t="shared" si="389"/>
        <v/>
      </c>
      <c r="Y565" s="455" t="str">
        <f t="shared" si="389"/>
        <v/>
      </c>
      <c r="Z565" s="455" t="str">
        <f t="shared" si="389"/>
        <v/>
      </c>
      <c r="AA565" s="455" t="str">
        <f t="shared" si="389"/>
        <v/>
      </c>
      <c r="AB565" s="455" t="str">
        <f t="shared" si="389"/>
        <v/>
      </c>
      <c r="AC565" s="455" t="str">
        <f t="shared" si="389"/>
        <v/>
      </c>
      <c r="AD565" s="455" t="str">
        <f t="shared" si="389"/>
        <v/>
      </c>
      <c r="AE565" s="455" t="str">
        <f t="shared" si="389"/>
        <v/>
      </c>
      <c r="AF565" s="455" t="str">
        <f t="shared" si="389"/>
        <v/>
      </c>
      <c r="AG565" s="455" t="str">
        <f t="shared" si="389"/>
        <v/>
      </c>
      <c r="AH565" s="455" t="str">
        <f t="shared" si="389"/>
        <v/>
      </c>
      <c r="AI565" s="455" t="str">
        <f t="shared" si="389"/>
        <v/>
      </c>
      <c r="AJ565" s="455" t="str">
        <f t="shared" si="389"/>
        <v/>
      </c>
      <c r="AK565" s="455" t="str">
        <f t="shared" si="389"/>
        <v/>
      </c>
      <c r="AL565" s="455" t="str">
        <f t="shared" si="389"/>
        <v/>
      </c>
      <c r="AM565" s="455" t="str">
        <f t="shared" si="389"/>
        <v/>
      </c>
      <c r="AN565" s="455" t="str">
        <f t="shared" si="389"/>
        <v/>
      </c>
      <c r="AO565" s="455" t="str">
        <f t="shared" si="389"/>
        <v/>
      </c>
      <c r="AP565" s="455" t="str">
        <f t="shared" si="389"/>
        <v/>
      </c>
      <c r="AQ565" s="455" t="str">
        <f t="shared" si="389"/>
        <v/>
      </c>
      <c r="AR565" s="455" t="str">
        <f t="shared" si="389"/>
        <v/>
      </c>
      <c r="AS565" s="455" t="str">
        <f t="shared" ref="AS565:AU565" si="390">AS363&amp;AS464&amp;G260</f>
        <v/>
      </c>
      <c r="AT565" s="455" t="str">
        <f t="shared" si="390"/>
        <v/>
      </c>
      <c r="AU565" s="444" t="str">
        <f t="shared" si="390"/>
        <v xml:space="preserve">    </v>
      </c>
      <c r="BE565" s="435"/>
      <c r="BK565" s="50"/>
      <c r="BM565" s="118"/>
      <c r="EE565" s="435"/>
    </row>
    <row r="566" spans="1:135" hidden="1">
      <c r="A566" s="455" t="str">
        <f t="shared" ref="A566:AR566" si="391">A364&amp;A465</f>
        <v/>
      </c>
      <c r="B566" s="455" t="str">
        <f t="shared" si="391"/>
        <v/>
      </c>
      <c r="C566" s="444" t="str">
        <f t="shared" si="391"/>
        <v/>
      </c>
      <c r="D566" s="455" t="str">
        <f t="shared" si="391"/>
        <v/>
      </c>
      <c r="E566" s="455" t="str">
        <f t="shared" si="391"/>
        <v/>
      </c>
      <c r="F566" s="455" t="str">
        <f t="shared" si="391"/>
        <v/>
      </c>
      <c r="G566" s="455" t="str">
        <f t="shared" si="391"/>
        <v/>
      </c>
      <c r="H566" s="455" t="str">
        <f t="shared" si="391"/>
        <v/>
      </c>
      <c r="I566" s="455" t="str">
        <f t="shared" si="391"/>
        <v/>
      </c>
      <c r="J566" s="455" t="str">
        <f t="shared" si="391"/>
        <v/>
      </c>
      <c r="K566" s="455" t="str">
        <f t="shared" si="391"/>
        <v/>
      </c>
      <c r="L566" s="455" t="str">
        <f t="shared" si="391"/>
        <v/>
      </c>
      <c r="M566" s="455" t="str">
        <f t="shared" si="391"/>
        <v/>
      </c>
      <c r="N566" s="455" t="str">
        <f t="shared" si="391"/>
        <v/>
      </c>
      <c r="O566" s="455" t="str">
        <f t="shared" si="391"/>
        <v/>
      </c>
      <c r="P566" s="455" t="str">
        <f t="shared" si="391"/>
        <v/>
      </c>
      <c r="Q566" s="455" t="str">
        <f t="shared" si="391"/>
        <v/>
      </c>
      <c r="R566" s="455" t="str">
        <f t="shared" si="391"/>
        <v/>
      </c>
      <c r="S566" s="455" t="str">
        <f t="shared" si="391"/>
        <v/>
      </c>
      <c r="T566" s="455" t="str">
        <f t="shared" si="391"/>
        <v/>
      </c>
      <c r="U566" s="455" t="str">
        <f t="shared" si="391"/>
        <v/>
      </c>
      <c r="V566" s="455" t="str">
        <f t="shared" si="391"/>
        <v/>
      </c>
      <c r="W566" s="455" t="str">
        <f t="shared" si="391"/>
        <v/>
      </c>
      <c r="X566" s="455" t="str">
        <f t="shared" si="391"/>
        <v/>
      </c>
      <c r="Y566" s="455" t="str">
        <f t="shared" si="391"/>
        <v/>
      </c>
      <c r="Z566" s="455" t="str">
        <f t="shared" si="391"/>
        <v/>
      </c>
      <c r="AA566" s="455" t="str">
        <f t="shared" si="391"/>
        <v/>
      </c>
      <c r="AB566" s="455" t="str">
        <f t="shared" si="391"/>
        <v/>
      </c>
      <c r="AC566" s="455" t="str">
        <f t="shared" si="391"/>
        <v/>
      </c>
      <c r="AD566" s="455" t="str">
        <f t="shared" si="391"/>
        <v/>
      </c>
      <c r="AE566" s="455" t="str">
        <f t="shared" si="391"/>
        <v/>
      </c>
      <c r="AF566" s="455" t="str">
        <f t="shared" si="391"/>
        <v/>
      </c>
      <c r="AG566" s="455" t="str">
        <f t="shared" si="391"/>
        <v/>
      </c>
      <c r="AH566" s="455" t="str">
        <f t="shared" si="391"/>
        <v/>
      </c>
      <c r="AI566" s="455" t="str">
        <f t="shared" si="391"/>
        <v/>
      </c>
      <c r="AJ566" s="455" t="str">
        <f t="shared" si="391"/>
        <v/>
      </c>
      <c r="AK566" s="455" t="str">
        <f t="shared" si="391"/>
        <v/>
      </c>
      <c r="AL566" s="455" t="str">
        <f t="shared" si="391"/>
        <v/>
      </c>
      <c r="AM566" s="455" t="str">
        <f t="shared" si="391"/>
        <v/>
      </c>
      <c r="AN566" s="455" t="str">
        <f t="shared" si="391"/>
        <v/>
      </c>
      <c r="AO566" s="455" t="str">
        <f t="shared" si="391"/>
        <v/>
      </c>
      <c r="AP566" s="455" t="str">
        <f t="shared" si="391"/>
        <v/>
      </c>
      <c r="AQ566" s="455" t="str">
        <f t="shared" si="391"/>
        <v/>
      </c>
      <c r="AR566" s="455" t="str">
        <f t="shared" si="391"/>
        <v/>
      </c>
      <c r="AS566" s="455" t="str">
        <f t="shared" ref="AS566:AU566" si="392">AS364&amp;AS465&amp;G261</f>
        <v/>
      </c>
      <c r="AT566" s="455" t="str">
        <f t="shared" si="392"/>
        <v/>
      </c>
      <c r="AU566" s="444" t="str">
        <f t="shared" si="392"/>
        <v xml:space="preserve">    </v>
      </c>
      <c r="BE566" s="435"/>
      <c r="BK566" s="50"/>
      <c r="BM566" s="118"/>
      <c r="EE566" s="435"/>
    </row>
    <row r="567" spans="1:135" hidden="1">
      <c r="A567" s="455" t="str">
        <f t="shared" ref="A567:AR567" si="393">A365&amp;A466</f>
        <v/>
      </c>
      <c r="B567" s="455" t="str">
        <f t="shared" si="393"/>
        <v/>
      </c>
      <c r="C567" s="444" t="str">
        <f t="shared" si="393"/>
        <v/>
      </c>
      <c r="D567" s="455" t="str">
        <f t="shared" si="393"/>
        <v/>
      </c>
      <c r="E567" s="455" t="str">
        <f t="shared" si="393"/>
        <v/>
      </c>
      <c r="F567" s="455" t="str">
        <f t="shared" si="393"/>
        <v/>
      </c>
      <c r="G567" s="455" t="str">
        <f t="shared" si="393"/>
        <v/>
      </c>
      <c r="H567" s="455" t="str">
        <f t="shared" si="393"/>
        <v/>
      </c>
      <c r="I567" s="455" t="str">
        <f t="shared" si="393"/>
        <v/>
      </c>
      <c r="J567" s="455" t="str">
        <f t="shared" si="393"/>
        <v/>
      </c>
      <c r="K567" s="455" t="str">
        <f t="shared" si="393"/>
        <v/>
      </c>
      <c r="L567" s="455" t="str">
        <f t="shared" si="393"/>
        <v/>
      </c>
      <c r="M567" s="455" t="str">
        <f t="shared" si="393"/>
        <v/>
      </c>
      <c r="N567" s="455" t="str">
        <f t="shared" si="393"/>
        <v/>
      </c>
      <c r="O567" s="455" t="str">
        <f t="shared" si="393"/>
        <v/>
      </c>
      <c r="P567" s="455" t="str">
        <f t="shared" si="393"/>
        <v/>
      </c>
      <c r="Q567" s="455" t="str">
        <f t="shared" si="393"/>
        <v/>
      </c>
      <c r="R567" s="455" t="str">
        <f t="shared" si="393"/>
        <v/>
      </c>
      <c r="S567" s="455" t="str">
        <f t="shared" si="393"/>
        <v/>
      </c>
      <c r="T567" s="455" t="str">
        <f t="shared" si="393"/>
        <v/>
      </c>
      <c r="U567" s="455" t="str">
        <f t="shared" si="393"/>
        <v/>
      </c>
      <c r="V567" s="455" t="str">
        <f t="shared" si="393"/>
        <v/>
      </c>
      <c r="W567" s="455" t="str">
        <f t="shared" si="393"/>
        <v/>
      </c>
      <c r="X567" s="455" t="str">
        <f t="shared" si="393"/>
        <v/>
      </c>
      <c r="Y567" s="455" t="str">
        <f t="shared" si="393"/>
        <v/>
      </c>
      <c r="Z567" s="455" t="str">
        <f t="shared" si="393"/>
        <v/>
      </c>
      <c r="AA567" s="455" t="str">
        <f t="shared" si="393"/>
        <v/>
      </c>
      <c r="AB567" s="455" t="str">
        <f t="shared" si="393"/>
        <v/>
      </c>
      <c r="AC567" s="455" t="str">
        <f t="shared" si="393"/>
        <v/>
      </c>
      <c r="AD567" s="455" t="str">
        <f t="shared" si="393"/>
        <v/>
      </c>
      <c r="AE567" s="455" t="str">
        <f t="shared" si="393"/>
        <v/>
      </c>
      <c r="AF567" s="455" t="str">
        <f t="shared" si="393"/>
        <v/>
      </c>
      <c r="AG567" s="455" t="str">
        <f t="shared" si="393"/>
        <v/>
      </c>
      <c r="AH567" s="455" t="str">
        <f t="shared" si="393"/>
        <v/>
      </c>
      <c r="AI567" s="455" t="str">
        <f t="shared" si="393"/>
        <v/>
      </c>
      <c r="AJ567" s="455" t="str">
        <f t="shared" si="393"/>
        <v/>
      </c>
      <c r="AK567" s="455" t="str">
        <f t="shared" si="393"/>
        <v/>
      </c>
      <c r="AL567" s="455" t="str">
        <f t="shared" si="393"/>
        <v/>
      </c>
      <c r="AM567" s="455" t="str">
        <f t="shared" si="393"/>
        <v/>
      </c>
      <c r="AN567" s="455" t="str">
        <f t="shared" si="393"/>
        <v/>
      </c>
      <c r="AO567" s="455" t="str">
        <f t="shared" si="393"/>
        <v/>
      </c>
      <c r="AP567" s="455" t="str">
        <f t="shared" si="393"/>
        <v/>
      </c>
      <c r="AQ567" s="455" t="str">
        <f t="shared" si="393"/>
        <v/>
      </c>
      <c r="AR567" s="455" t="str">
        <f t="shared" si="393"/>
        <v/>
      </c>
      <c r="AS567" s="455" t="str">
        <f t="shared" ref="AS567:AU567" si="394">AS365&amp;AS466&amp;G262</f>
        <v/>
      </c>
      <c r="AT567" s="455" t="str">
        <f t="shared" si="394"/>
        <v/>
      </c>
      <c r="AU567" s="444" t="str">
        <f t="shared" si="394"/>
        <v xml:space="preserve">    </v>
      </c>
      <c r="BE567" s="435"/>
      <c r="BK567" s="50"/>
      <c r="BM567" s="118"/>
      <c r="EE567" s="435"/>
    </row>
    <row r="568" spans="1:135" hidden="1">
      <c r="A568" s="455" t="str">
        <f t="shared" ref="A568:AR568" si="395">A366&amp;A467</f>
        <v/>
      </c>
      <c r="B568" s="455" t="str">
        <f t="shared" si="395"/>
        <v/>
      </c>
      <c r="C568" s="444" t="str">
        <f t="shared" si="395"/>
        <v/>
      </c>
      <c r="D568" s="455" t="str">
        <f t="shared" si="395"/>
        <v/>
      </c>
      <c r="E568" s="455" t="str">
        <f t="shared" si="395"/>
        <v/>
      </c>
      <c r="F568" s="455" t="str">
        <f t="shared" si="395"/>
        <v/>
      </c>
      <c r="G568" s="455" t="str">
        <f t="shared" si="395"/>
        <v/>
      </c>
      <c r="H568" s="455" t="str">
        <f t="shared" si="395"/>
        <v/>
      </c>
      <c r="I568" s="455" t="str">
        <f t="shared" si="395"/>
        <v/>
      </c>
      <c r="J568" s="455" t="str">
        <f t="shared" si="395"/>
        <v/>
      </c>
      <c r="K568" s="455" t="str">
        <f t="shared" si="395"/>
        <v/>
      </c>
      <c r="L568" s="455" t="str">
        <f t="shared" si="395"/>
        <v/>
      </c>
      <c r="M568" s="455" t="str">
        <f t="shared" si="395"/>
        <v/>
      </c>
      <c r="N568" s="455" t="str">
        <f t="shared" si="395"/>
        <v/>
      </c>
      <c r="O568" s="455" t="str">
        <f t="shared" si="395"/>
        <v/>
      </c>
      <c r="P568" s="455" t="str">
        <f t="shared" si="395"/>
        <v/>
      </c>
      <c r="Q568" s="455" t="str">
        <f t="shared" si="395"/>
        <v/>
      </c>
      <c r="R568" s="455" t="str">
        <f t="shared" si="395"/>
        <v/>
      </c>
      <c r="S568" s="455" t="str">
        <f t="shared" si="395"/>
        <v/>
      </c>
      <c r="T568" s="455" t="str">
        <f t="shared" si="395"/>
        <v/>
      </c>
      <c r="U568" s="455" t="str">
        <f t="shared" si="395"/>
        <v/>
      </c>
      <c r="V568" s="455" t="str">
        <f t="shared" si="395"/>
        <v/>
      </c>
      <c r="W568" s="455" t="str">
        <f t="shared" si="395"/>
        <v/>
      </c>
      <c r="X568" s="455" t="str">
        <f t="shared" si="395"/>
        <v/>
      </c>
      <c r="Y568" s="455" t="str">
        <f t="shared" si="395"/>
        <v/>
      </c>
      <c r="Z568" s="455" t="str">
        <f t="shared" si="395"/>
        <v/>
      </c>
      <c r="AA568" s="455" t="str">
        <f t="shared" si="395"/>
        <v/>
      </c>
      <c r="AB568" s="455" t="str">
        <f t="shared" si="395"/>
        <v/>
      </c>
      <c r="AC568" s="455" t="str">
        <f t="shared" si="395"/>
        <v/>
      </c>
      <c r="AD568" s="455" t="str">
        <f t="shared" si="395"/>
        <v/>
      </c>
      <c r="AE568" s="455" t="str">
        <f t="shared" si="395"/>
        <v/>
      </c>
      <c r="AF568" s="455" t="str">
        <f t="shared" si="395"/>
        <v/>
      </c>
      <c r="AG568" s="455" t="str">
        <f t="shared" si="395"/>
        <v/>
      </c>
      <c r="AH568" s="455" t="str">
        <f t="shared" si="395"/>
        <v/>
      </c>
      <c r="AI568" s="455" t="str">
        <f t="shared" si="395"/>
        <v/>
      </c>
      <c r="AJ568" s="455" t="str">
        <f t="shared" si="395"/>
        <v/>
      </c>
      <c r="AK568" s="455" t="str">
        <f t="shared" si="395"/>
        <v/>
      </c>
      <c r="AL568" s="455" t="str">
        <f t="shared" si="395"/>
        <v/>
      </c>
      <c r="AM568" s="455" t="str">
        <f t="shared" si="395"/>
        <v/>
      </c>
      <c r="AN568" s="455" t="str">
        <f t="shared" si="395"/>
        <v/>
      </c>
      <c r="AO568" s="455" t="str">
        <f t="shared" si="395"/>
        <v/>
      </c>
      <c r="AP568" s="455" t="str">
        <f t="shared" si="395"/>
        <v/>
      </c>
      <c r="AQ568" s="455" t="str">
        <f t="shared" si="395"/>
        <v/>
      </c>
      <c r="AR568" s="455" t="str">
        <f t="shared" si="395"/>
        <v/>
      </c>
      <c r="AS568" s="455" t="str">
        <f t="shared" ref="AS568:AU568" si="396">AS366&amp;AS467&amp;G263</f>
        <v/>
      </c>
      <c r="AT568" s="455" t="str">
        <f t="shared" si="396"/>
        <v/>
      </c>
      <c r="AU568" s="444" t="str">
        <f t="shared" si="396"/>
        <v xml:space="preserve">    </v>
      </c>
      <c r="BE568" s="435"/>
      <c r="BK568" s="50"/>
      <c r="BM568" s="118"/>
      <c r="EE568" s="435"/>
    </row>
    <row r="569" spans="1:135" hidden="1">
      <c r="A569" s="455" t="str">
        <f t="shared" ref="A569:AR569" si="397">A367&amp;A468</f>
        <v/>
      </c>
      <c r="B569" s="455" t="str">
        <f t="shared" si="397"/>
        <v/>
      </c>
      <c r="C569" s="444" t="str">
        <f t="shared" si="397"/>
        <v/>
      </c>
      <c r="D569" s="455" t="str">
        <f t="shared" si="397"/>
        <v/>
      </c>
      <c r="E569" s="455" t="str">
        <f t="shared" si="397"/>
        <v/>
      </c>
      <c r="F569" s="455" t="str">
        <f t="shared" si="397"/>
        <v/>
      </c>
      <c r="G569" s="455" t="str">
        <f t="shared" si="397"/>
        <v/>
      </c>
      <c r="H569" s="455" t="str">
        <f t="shared" si="397"/>
        <v/>
      </c>
      <c r="I569" s="455" t="str">
        <f t="shared" si="397"/>
        <v/>
      </c>
      <c r="J569" s="455" t="str">
        <f t="shared" si="397"/>
        <v/>
      </c>
      <c r="K569" s="455" t="str">
        <f t="shared" si="397"/>
        <v/>
      </c>
      <c r="L569" s="455" t="str">
        <f t="shared" si="397"/>
        <v/>
      </c>
      <c r="M569" s="455" t="str">
        <f t="shared" si="397"/>
        <v/>
      </c>
      <c r="N569" s="455" t="str">
        <f t="shared" si="397"/>
        <v/>
      </c>
      <c r="O569" s="455" t="str">
        <f t="shared" si="397"/>
        <v/>
      </c>
      <c r="P569" s="455" t="str">
        <f t="shared" si="397"/>
        <v/>
      </c>
      <c r="Q569" s="455" t="str">
        <f t="shared" si="397"/>
        <v/>
      </c>
      <c r="R569" s="455" t="str">
        <f t="shared" si="397"/>
        <v/>
      </c>
      <c r="S569" s="455" t="str">
        <f t="shared" si="397"/>
        <v/>
      </c>
      <c r="T569" s="455" t="str">
        <f t="shared" si="397"/>
        <v/>
      </c>
      <c r="U569" s="455" t="str">
        <f t="shared" si="397"/>
        <v/>
      </c>
      <c r="V569" s="455" t="str">
        <f t="shared" si="397"/>
        <v/>
      </c>
      <c r="W569" s="455" t="str">
        <f t="shared" si="397"/>
        <v/>
      </c>
      <c r="X569" s="455" t="str">
        <f t="shared" si="397"/>
        <v/>
      </c>
      <c r="Y569" s="455" t="str">
        <f t="shared" si="397"/>
        <v/>
      </c>
      <c r="Z569" s="455" t="str">
        <f t="shared" si="397"/>
        <v/>
      </c>
      <c r="AA569" s="455" t="str">
        <f t="shared" si="397"/>
        <v/>
      </c>
      <c r="AB569" s="455" t="str">
        <f t="shared" si="397"/>
        <v/>
      </c>
      <c r="AC569" s="455" t="str">
        <f t="shared" si="397"/>
        <v/>
      </c>
      <c r="AD569" s="455" t="str">
        <f t="shared" si="397"/>
        <v/>
      </c>
      <c r="AE569" s="455" t="str">
        <f t="shared" si="397"/>
        <v/>
      </c>
      <c r="AF569" s="455" t="str">
        <f t="shared" si="397"/>
        <v/>
      </c>
      <c r="AG569" s="455" t="str">
        <f t="shared" si="397"/>
        <v/>
      </c>
      <c r="AH569" s="455" t="str">
        <f t="shared" si="397"/>
        <v/>
      </c>
      <c r="AI569" s="455" t="str">
        <f t="shared" si="397"/>
        <v/>
      </c>
      <c r="AJ569" s="455" t="str">
        <f t="shared" si="397"/>
        <v/>
      </c>
      <c r="AK569" s="455" t="str">
        <f t="shared" si="397"/>
        <v/>
      </c>
      <c r="AL569" s="455" t="str">
        <f t="shared" si="397"/>
        <v/>
      </c>
      <c r="AM569" s="455" t="str">
        <f t="shared" si="397"/>
        <v/>
      </c>
      <c r="AN569" s="455" t="str">
        <f t="shared" si="397"/>
        <v/>
      </c>
      <c r="AO569" s="455" t="str">
        <f t="shared" si="397"/>
        <v/>
      </c>
      <c r="AP569" s="455" t="str">
        <f t="shared" si="397"/>
        <v/>
      </c>
      <c r="AQ569" s="455" t="str">
        <f t="shared" si="397"/>
        <v/>
      </c>
      <c r="AR569" s="455" t="str">
        <f t="shared" si="397"/>
        <v/>
      </c>
      <c r="AS569" s="455" t="str">
        <f t="shared" ref="AS569:AU569" si="398">AS367&amp;AS468&amp;G264</f>
        <v/>
      </c>
      <c r="AT569" s="455" t="str">
        <f t="shared" si="398"/>
        <v/>
      </c>
      <c r="AU569" s="444" t="str">
        <f t="shared" si="398"/>
        <v xml:space="preserve">    </v>
      </c>
      <c r="BE569" s="435"/>
      <c r="BK569" s="50"/>
      <c r="BM569" s="118"/>
      <c r="EE569" s="435"/>
    </row>
    <row r="570" spans="1:135" hidden="1">
      <c r="A570" s="455" t="str">
        <f t="shared" ref="A570:AR570" si="399">A368&amp;A469</f>
        <v/>
      </c>
      <c r="B570" s="455" t="str">
        <f t="shared" si="399"/>
        <v/>
      </c>
      <c r="C570" s="444" t="str">
        <f t="shared" si="399"/>
        <v/>
      </c>
      <c r="D570" s="455" t="str">
        <f t="shared" si="399"/>
        <v/>
      </c>
      <c r="E570" s="455" t="str">
        <f t="shared" si="399"/>
        <v/>
      </c>
      <c r="F570" s="455" t="str">
        <f t="shared" si="399"/>
        <v/>
      </c>
      <c r="G570" s="455" t="str">
        <f t="shared" si="399"/>
        <v/>
      </c>
      <c r="H570" s="455" t="str">
        <f t="shared" si="399"/>
        <v/>
      </c>
      <c r="I570" s="455" t="str">
        <f t="shared" si="399"/>
        <v/>
      </c>
      <c r="J570" s="455" t="str">
        <f t="shared" si="399"/>
        <v/>
      </c>
      <c r="K570" s="455" t="str">
        <f t="shared" si="399"/>
        <v/>
      </c>
      <c r="L570" s="455" t="str">
        <f t="shared" si="399"/>
        <v/>
      </c>
      <c r="M570" s="455" t="str">
        <f t="shared" si="399"/>
        <v/>
      </c>
      <c r="N570" s="455" t="str">
        <f t="shared" si="399"/>
        <v/>
      </c>
      <c r="O570" s="455" t="str">
        <f t="shared" si="399"/>
        <v/>
      </c>
      <c r="P570" s="455" t="str">
        <f t="shared" si="399"/>
        <v/>
      </c>
      <c r="Q570" s="455" t="str">
        <f t="shared" si="399"/>
        <v/>
      </c>
      <c r="R570" s="455" t="str">
        <f t="shared" si="399"/>
        <v/>
      </c>
      <c r="S570" s="455" t="str">
        <f t="shared" si="399"/>
        <v/>
      </c>
      <c r="T570" s="455" t="str">
        <f t="shared" si="399"/>
        <v/>
      </c>
      <c r="U570" s="455" t="str">
        <f t="shared" si="399"/>
        <v/>
      </c>
      <c r="V570" s="455" t="str">
        <f t="shared" si="399"/>
        <v/>
      </c>
      <c r="W570" s="455" t="str">
        <f t="shared" si="399"/>
        <v/>
      </c>
      <c r="X570" s="455" t="str">
        <f t="shared" si="399"/>
        <v/>
      </c>
      <c r="Y570" s="455" t="str">
        <f t="shared" si="399"/>
        <v/>
      </c>
      <c r="Z570" s="455" t="str">
        <f t="shared" si="399"/>
        <v/>
      </c>
      <c r="AA570" s="455" t="str">
        <f t="shared" si="399"/>
        <v/>
      </c>
      <c r="AB570" s="455" t="str">
        <f t="shared" si="399"/>
        <v/>
      </c>
      <c r="AC570" s="455" t="str">
        <f t="shared" si="399"/>
        <v/>
      </c>
      <c r="AD570" s="455" t="str">
        <f t="shared" si="399"/>
        <v/>
      </c>
      <c r="AE570" s="455" t="str">
        <f t="shared" si="399"/>
        <v/>
      </c>
      <c r="AF570" s="455" t="str">
        <f t="shared" si="399"/>
        <v/>
      </c>
      <c r="AG570" s="455" t="str">
        <f t="shared" si="399"/>
        <v/>
      </c>
      <c r="AH570" s="455" t="str">
        <f t="shared" si="399"/>
        <v/>
      </c>
      <c r="AI570" s="455" t="str">
        <f t="shared" si="399"/>
        <v/>
      </c>
      <c r="AJ570" s="455" t="str">
        <f t="shared" si="399"/>
        <v/>
      </c>
      <c r="AK570" s="455" t="str">
        <f t="shared" si="399"/>
        <v/>
      </c>
      <c r="AL570" s="455" t="str">
        <f t="shared" si="399"/>
        <v/>
      </c>
      <c r="AM570" s="455" t="str">
        <f t="shared" si="399"/>
        <v/>
      </c>
      <c r="AN570" s="455" t="str">
        <f t="shared" si="399"/>
        <v/>
      </c>
      <c r="AO570" s="455" t="str">
        <f t="shared" si="399"/>
        <v/>
      </c>
      <c r="AP570" s="455" t="str">
        <f t="shared" si="399"/>
        <v/>
      </c>
      <c r="AQ570" s="455" t="str">
        <f t="shared" si="399"/>
        <v/>
      </c>
      <c r="AR570" s="455" t="str">
        <f t="shared" si="399"/>
        <v/>
      </c>
      <c r="AS570" s="455" t="str">
        <f t="shared" ref="AS570:AU570" si="400">AS368&amp;AS469&amp;G265</f>
        <v/>
      </c>
      <c r="AT570" s="455" t="str">
        <f t="shared" si="400"/>
        <v/>
      </c>
      <c r="AU570" s="444" t="str">
        <f t="shared" si="400"/>
        <v xml:space="preserve">    </v>
      </c>
      <c r="BE570" s="435"/>
      <c r="EE570" s="435"/>
    </row>
    <row r="571" spans="1:135" hidden="1">
      <c r="A571" s="455" t="str">
        <f t="shared" ref="A571:AR571" si="401">A369&amp;A470</f>
        <v/>
      </c>
      <c r="B571" s="455" t="str">
        <f t="shared" si="401"/>
        <v/>
      </c>
      <c r="C571" s="444" t="str">
        <f t="shared" si="401"/>
        <v/>
      </c>
      <c r="D571" s="455" t="str">
        <f t="shared" si="401"/>
        <v/>
      </c>
      <c r="E571" s="455" t="str">
        <f t="shared" si="401"/>
        <v/>
      </c>
      <c r="F571" s="455" t="str">
        <f t="shared" si="401"/>
        <v/>
      </c>
      <c r="G571" s="455" t="str">
        <f t="shared" si="401"/>
        <v/>
      </c>
      <c r="H571" s="455" t="str">
        <f t="shared" si="401"/>
        <v/>
      </c>
      <c r="I571" s="455" t="str">
        <f t="shared" si="401"/>
        <v/>
      </c>
      <c r="J571" s="455" t="str">
        <f t="shared" si="401"/>
        <v/>
      </c>
      <c r="K571" s="455" t="str">
        <f t="shared" si="401"/>
        <v/>
      </c>
      <c r="L571" s="455" t="str">
        <f t="shared" si="401"/>
        <v/>
      </c>
      <c r="M571" s="455" t="str">
        <f t="shared" si="401"/>
        <v/>
      </c>
      <c r="N571" s="455" t="str">
        <f t="shared" si="401"/>
        <v/>
      </c>
      <c r="O571" s="455" t="str">
        <f t="shared" si="401"/>
        <v/>
      </c>
      <c r="P571" s="455" t="str">
        <f t="shared" si="401"/>
        <v/>
      </c>
      <c r="Q571" s="455" t="str">
        <f t="shared" si="401"/>
        <v/>
      </c>
      <c r="R571" s="455" t="str">
        <f t="shared" si="401"/>
        <v/>
      </c>
      <c r="S571" s="455" t="str">
        <f t="shared" si="401"/>
        <v/>
      </c>
      <c r="T571" s="455" t="str">
        <f t="shared" si="401"/>
        <v/>
      </c>
      <c r="U571" s="455" t="str">
        <f t="shared" si="401"/>
        <v/>
      </c>
      <c r="V571" s="455" t="str">
        <f t="shared" si="401"/>
        <v/>
      </c>
      <c r="W571" s="455" t="str">
        <f t="shared" si="401"/>
        <v/>
      </c>
      <c r="X571" s="455" t="str">
        <f t="shared" si="401"/>
        <v/>
      </c>
      <c r="Y571" s="455" t="str">
        <f t="shared" si="401"/>
        <v/>
      </c>
      <c r="Z571" s="455" t="str">
        <f t="shared" si="401"/>
        <v/>
      </c>
      <c r="AA571" s="455" t="str">
        <f t="shared" si="401"/>
        <v/>
      </c>
      <c r="AB571" s="455" t="str">
        <f t="shared" si="401"/>
        <v/>
      </c>
      <c r="AC571" s="455" t="str">
        <f t="shared" si="401"/>
        <v/>
      </c>
      <c r="AD571" s="455" t="str">
        <f t="shared" si="401"/>
        <v/>
      </c>
      <c r="AE571" s="455" t="str">
        <f t="shared" si="401"/>
        <v/>
      </c>
      <c r="AF571" s="455" t="str">
        <f t="shared" si="401"/>
        <v/>
      </c>
      <c r="AG571" s="455" t="str">
        <f t="shared" si="401"/>
        <v/>
      </c>
      <c r="AH571" s="455" t="str">
        <f t="shared" si="401"/>
        <v/>
      </c>
      <c r="AI571" s="455" t="str">
        <f t="shared" si="401"/>
        <v/>
      </c>
      <c r="AJ571" s="455" t="str">
        <f t="shared" si="401"/>
        <v/>
      </c>
      <c r="AK571" s="455" t="str">
        <f t="shared" si="401"/>
        <v/>
      </c>
      <c r="AL571" s="455" t="str">
        <f t="shared" si="401"/>
        <v/>
      </c>
      <c r="AM571" s="455" t="str">
        <f t="shared" si="401"/>
        <v/>
      </c>
      <c r="AN571" s="455" t="str">
        <f t="shared" si="401"/>
        <v/>
      </c>
      <c r="AO571" s="455" t="str">
        <f t="shared" si="401"/>
        <v/>
      </c>
      <c r="AP571" s="455" t="str">
        <f t="shared" si="401"/>
        <v/>
      </c>
      <c r="AQ571" s="455" t="str">
        <f t="shared" si="401"/>
        <v/>
      </c>
      <c r="AR571" s="455" t="str">
        <f t="shared" si="401"/>
        <v/>
      </c>
      <c r="AS571" s="455" t="str">
        <f t="shared" ref="AS571:AU571" si="402">AS369&amp;AS470&amp;G266</f>
        <v/>
      </c>
      <c r="AT571" s="455" t="str">
        <f t="shared" si="402"/>
        <v/>
      </c>
      <c r="AU571" s="444" t="str">
        <f t="shared" si="402"/>
        <v xml:space="preserve">    </v>
      </c>
      <c r="BE571" s="435"/>
      <c r="EE571" s="435"/>
    </row>
    <row r="572" spans="1:135" hidden="1">
      <c r="A572" s="455" t="str">
        <f t="shared" ref="A572:AR572" si="403">A370&amp;A471</f>
        <v/>
      </c>
      <c r="B572" s="455" t="str">
        <f t="shared" si="403"/>
        <v/>
      </c>
      <c r="C572" s="444" t="str">
        <f t="shared" si="403"/>
        <v/>
      </c>
      <c r="D572" s="455" t="str">
        <f t="shared" si="403"/>
        <v/>
      </c>
      <c r="E572" s="455" t="str">
        <f t="shared" si="403"/>
        <v/>
      </c>
      <c r="F572" s="455" t="str">
        <f t="shared" si="403"/>
        <v/>
      </c>
      <c r="G572" s="455" t="str">
        <f t="shared" si="403"/>
        <v/>
      </c>
      <c r="H572" s="455" t="str">
        <f t="shared" si="403"/>
        <v/>
      </c>
      <c r="I572" s="455" t="str">
        <f t="shared" si="403"/>
        <v/>
      </c>
      <c r="J572" s="455" t="str">
        <f t="shared" si="403"/>
        <v/>
      </c>
      <c r="K572" s="455" t="str">
        <f t="shared" si="403"/>
        <v/>
      </c>
      <c r="L572" s="455" t="str">
        <f t="shared" si="403"/>
        <v/>
      </c>
      <c r="M572" s="455" t="str">
        <f t="shared" si="403"/>
        <v/>
      </c>
      <c r="N572" s="455" t="str">
        <f t="shared" si="403"/>
        <v/>
      </c>
      <c r="O572" s="455" t="str">
        <f t="shared" si="403"/>
        <v/>
      </c>
      <c r="P572" s="455" t="str">
        <f t="shared" si="403"/>
        <v/>
      </c>
      <c r="Q572" s="455" t="str">
        <f t="shared" si="403"/>
        <v/>
      </c>
      <c r="R572" s="455" t="str">
        <f t="shared" si="403"/>
        <v/>
      </c>
      <c r="S572" s="455" t="str">
        <f t="shared" si="403"/>
        <v/>
      </c>
      <c r="T572" s="455" t="str">
        <f t="shared" si="403"/>
        <v/>
      </c>
      <c r="U572" s="455" t="str">
        <f t="shared" si="403"/>
        <v/>
      </c>
      <c r="V572" s="455" t="str">
        <f t="shared" si="403"/>
        <v/>
      </c>
      <c r="W572" s="455" t="str">
        <f t="shared" si="403"/>
        <v/>
      </c>
      <c r="X572" s="455" t="str">
        <f t="shared" si="403"/>
        <v/>
      </c>
      <c r="Y572" s="455" t="str">
        <f t="shared" si="403"/>
        <v/>
      </c>
      <c r="Z572" s="455" t="str">
        <f t="shared" si="403"/>
        <v/>
      </c>
      <c r="AA572" s="455" t="str">
        <f t="shared" si="403"/>
        <v/>
      </c>
      <c r="AB572" s="455" t="str">
        <f t="shared" si="403"/>
        <v/>
      </c>
      <c r="AC572" s="455" t="str">
        <f t="shared" si="403"/>
        <v/>
      </c>
      <c r="AD572" s="455" t="str">
        <f t="shared" si="403"/>
        <v/>
      </c>
      <c r="AE572" s="455" t="str">
        <f t="shared" si="403"/>
        <v/>
      </c>
      <c r="AF572" s="455" t="str">
        <f t="shared" si="403"/>
        <v/>
      </c>
      <c r="AG572" s="455" t="str">
        <f t="shared" si="403"/>
        <v/>
      </c>
      <c r="AH572" s="455" t="str">
        <f t="shared" si="403"/>
        <v/>
      </c>
      <c r="AI572" s="455" t="str">
        <f t="shared" si="403"/>
        <v/>
      </c>
      <c r="AJ572" s="455" t="str">
        <f t="shared" si="403"/>
        <v/>
      </c>
      <c r="AK572" s="455" t="str">
        <f t="shared" si="403"/>
        <v/>
      </c>
      <c r="AL572" s="455" t="str">
        <f t="shared" si="403"/>
        <v/>
      </c>
      <c r="AM572" s="455" t="str">
        <f t="shared" si="403"/>
        <v/>
      </c>
      <c r="AN572" s="455" t="str">
        <f t="shared" si="403"/>
        <v/>
      </c>
      <c r="AO572" s="455" t="str">
        <f t="shared" si="403"/>
        <v/>
      </c>
      <c r="AP572" s="455" t="str">
        <f t="shared" si="403"/>
        <v/>
      </c>
      <c r="AQ572" s="455" t="str">
        <f t="shared" si="403"/>
        <v/>
      </c>
      <c r="AR572" s="455" t="str">
        <f t="shared" si="403"/>
        <v/>
      </c>
      <c r="AS572" s="455" t="str">
        <f t="shared" ref="AS572:AU572" si="404">AS370&amp;AS471&amp;G267</f>
        <v/>
      </c>
      <c r="AT572" s="455" t="str">
        <f t="shared" si="404"/>
        <v/>
      </c>
      <c r="AU572" s="444" t="str">
        <f t="shared" si="404"/>
        <v xml:space="preserve">    </v>
      </c>
      <c r="BE572" s="435"/>
      <c r="EE572" s="435"/>
    </row>
    <row r="573" spans="1:135" hidden="1">
      <c r="A573" s="455" t="str">
        <f t="shared" ref="A573:AR573" si="405">A371&amp;A472</f>
        <v/>
      </c>
      <c r="B573" s="455" t="str">
        <f t="shared" si="405"/>
        <v/>
      </c>
      <c r="C573" s="444" t="str">
        <f t="shared" si="405"/>
        <v/>
      </c>
      <c r="D573" s="455" t="str">
        <f t="shared" si="405"/>
        <v/>
      </c>
      <c r="E573" s="455" t="str">
        <f t="shared" si="405"/>
        <v/>
      </c>
      <c r="F573" s="455" t="str">
        <f t="shared" si="405"/>
        <v/>
      </c>
      <c r="G573" s="455" t="str">
        <f t="shared" si="405"/>
        <v/>
      </c>
      <c r="H573" s="455" t="str">
        <f t="shared" si="405"/>
        <v/>
      </c>
      <c r="I573" s="455" t="str">
        <f t="shared" si="405"/>
        <v/>
      </c>
      <c r="J573" s="455" t="str">
        <f t="shared" si="405"/>
        <v/>
      </c>
      <c r="K573" s="455" t="str">
        <f t="shared" si="405"/>
        <v/>
      </c>
      <c r="L573" s="455" t="str">
        <f t="shared" si="405"/>
        <v/>
      </c>
      <c r="M573" s="455" t="str">
        <f t="shared" si="405"/>
        <v/>
      </c>
      <c r="N573" s="455" t="str">
        <f t="shared" si="405"/>
        <v/>
      </c>
      <c r="O573" s="455" t="str">
        <f t="shared" si="405"/>
        <v/>
      </c>
      <c r="P573" s="455" t="str">
        <f t="shared" si="405"/>
        <v/>
      </c>
      <c r="Q573" s="455" t="str">
        <f t="shared" si="405"/>
        <v/>
      </c>
      <c r="R573" s="455" t="str">
        <f t="shared" si="405"/>
        <v/>
      </c>
      <c r="S573" s="455" t="str">
        <f t="shared" si="405"/>
        <v/>
      </c>
      <c r="T573" s="455" t="str">
        <f t="shared" si="405"/>
        <v/>
      </c>
      <c r="U573" s="455" t="str">
        <f t="shared" si="405"/>
        <v/>
      </c>
      <c r="V573" s="455" t="str">
        <f t="shared" si="405"/>
        <v/>
      </c>
      <c r="W573" s="455" t="str">
        <f t="shared" si="405"/>
        <v/>
      </c>
      <c r="X573" s="455" t="str">
        <f t="shared" si="405"/>
        <v/>
      </c>
      <c r="Y573" s="455" t="str">
        <f t="shared" si="405"/>
        <v/>
      </c>
      <c r="Z573" s="455" t="str">
        <f t="shared" si="405"/>
        <v/>
      </c>
      <c r="AA573" s="455" t="str">
        <f t="shared" si="405"/>
        <v/>
      </c>
      <c r="AB573" s="455" t="str">
        <f t="shared" si="405"/>
        <v/>
      </c>
      <c r="AC573" s="455" t="str">
        <f t="shared" si="405"/>
        <v/>
      </c>
      <c r="AD573" s="455" t="str">
        <f t="shared" si="405"/>
        <v/>
      </c>
      <c r="AE573" s="455" t="str">
        <f t="shared" si="405"/>
        <v/>
      </c>
      <c r="AF573" s="455" t="str">
        <f t="shared" si="405"/>
        <v/>
      </c>
      <c r="AG573" s="455" t="str">
        <f t="shared" si="405"/>
        <v/>
      </c>
      <c r="AH573" s="455" t="str">
        <f t="shared" si="405"/>
        <v/>
      </c>
      <c r="AI573" s="455" t="str">
        <f t="shared" si="405"/>
        <v/>
      </c>
      <c r="AJ573" s="455" t="str">
        <f t="shared" si="405"/>
        <v/>
      </c>
      <c r="AK573" s="455" t="str">
        <f t="shared" si="405"/>
        <v/>
      </c>
      <c r="AL573" s="455" t="str">
        <f t="shared" si="405"/>
        <v/>
      </c>
      <c r="AM573" s="455" t="str">
        <f t="shared" si="405"/>
        <v/>
      </c>
      <c r="AN573" s="455" t="str">
        <f t="shared" si="405"/>
        <v/>
      </c>
      <c r="AO573" s="455" t="str">
        <f t="shared" si="405"/>
        <v/>
      </c>
      <c r="AP573" s="455" t="str">
        <f t="shared" si="405"/>
        <v/>
      </c>
      <c r="AQ573" s="455" t="str">
        <f t="shared" si="405"/>
        <v/>
      </c>
      <c r="AR573" s="455" t="str">
        <f t="shared" si="405"/>
        <v/>
      </c>
      <c r="AS573" s="455" t="str">
        <f t="shared" ref="AS573:AU573" si="406">AS371&amp;AS472&amp;G268</f>
        <v/>
      </c>
      <c r="AT573" s="455" t="str">
        <f t="shared" si="406"/>
        <v/>
      </c>
      <c r="AU573" s="444" t="str">
        <f t="shared" si="406"/>
        <v xml:space="preserve">    </v>
      </c>
      <c r="BE573" s="435"/>
      <c r="EE573" s="435"/>
    </row>
    <row r="574" spans="1:135" hidden="1">
      <c r="A574" s="455" t="str">
        <f t="shared" ref="A574:AR574" si="407">A372&amp;A473</f>
        <v/>
      </c>
      <c r="B574" s="455" t="str">
        <f t="shared" si="407"/>
        <v/>
      </c>
      <c r="C574" s="444" t="str">
        <f t="shared" si="407"/>
        <v/>
      </c>
      <c r="D574" s="455" t="str">
        <f t="shared" si="407"/>
        <v/>
      </c>
      <c r="E574" s="455" t="str">
        <f t="shared" si="407"/>
        <v/>
      </c>
      <c r="F574" s="455" t="str">
        <f t="shared" si="407"/>
        <v/>
      </c>
      <c r="G574" s="455" t="str">
        <f t="shared" si="407"/>
        <v/>
      </c>
      <c r="H574" s="455" t="str">
        <f t="shared" si="407"/>
        <v/>
      </c>
      <c r="I574" s="455" t="str">
        <f t="shared" si="407"/>
        <v/>
      </c>
      <c r="J574" s="455" t="str">
        <f t="shared" si="407"/>
        <v/>
      </c>
      <c r="K574" s="455" t="str">
        <f t="shared" si="407"/>
        <v/>
      </c>
      <c r="L574" s="455" t="str">
        <f t="shared" si="407"/>
        <v/>
      </c>
      <c r="M574" s="455" t="str">
        <f t="shared" si="407"/>
        <v/>
      </c>
      <c r="N574" s="455" t="str">
        <f t="shared" si="407"/>
        <v/>
      </c>
      <c r="O574" s="455" t="str">
        <f t="shared" si="407"/>
        <v/>
      </c>
      <c r="P574" s="455" t="str">
        <f t="shared" si="407"/>
        <v/>
      </c>
      <c r="Q574" s="455" t="str">
        <f t="shared" si="407"/>
        <v/>
      </c>
      <c r="R574" s="455" t="str">
        <f t="shared" si="407"/>
        <v/>
      </c>
      <c r="S574" s="455" t="str">
        <f t="shared" si="407"/>
        <v/>
      </c>
      <c r="T574" s="455" t="str">
        <f t="shared" si="407"/>
        <v/>
      </c>
      <c r="U574" s="455" t="str">
        <f t="shared" si="407"/>
        <v/>
      </c>
      <c r="V574" s="455" t="str">
        <f t="shared" si="407"/>
        <v/>
      </c>
      <c r="W574" s="455" t="str">
        <f t="shared" si="407"/>
        <v/>
      </c>
      <c r="X574" s="455" t="str">
        <f t="shared" si="407"/>
        <v/>
      </c>
      <c r="Y574" s="455" t="str">
        <f t="shared" si="407"/>
        <v/>
      </c>
      <c r="Z574" s="455" t="str">
        <f t="shared" si="407"/>
        <v/>
      </c>
      <c r="AA574" s="455" t="str">
        <f t="shared" si="407"/>
        <v/>
      </c>
      <c r="AB574" s="455" t="str">
        <f t="shared" si="407"/>
        <v/>
      </c>
      <c r="AC574" s="455" t="str">
        <f t="shared" si="407"/>
        <v/>
      </c>
      <c r="AD574" s="455" t="str">
        <f t="shared" si="407"/>
        <v/>
      </c>
      <c r="AE574" s="455" t="str">
        <f t="shared" si="407"/>
        <v/>
      </c>
      <c r="AF574" s="455" t="str">
        <f t="shared" si="407"/>
        <v/>
      </c>
      <c r="AG574" s="455" t="str">
        <f t="shared" si="407"/>
        <v/>
      </c>
      <c r="AH574" s="455" t="str">
        <f t="shared" si="407"/>
        <v/>
      </c>
      <c r="AI574" s="455" t="str">
        <f t="shared" si="407"/>
        <v/>
      </c>
      <c r="AJ574" s="455" t="str">
        <f t="shared" si="407"/>
        <v/>
      </c>
      <c r="AK574" s="455" t="str">
        <f t="shared" si="407"/>
        <v/>
      </c>
      <c r="AL574" s="455" t="str">
        <f t="shared" si="407"/>
        <v/>
      </c>
      <c r="AM574" s="455" t="str">
        <f t="shared" si="407"/>
        <v/>
      </c>
      <c r="AN574" s="455" t="str">
        <f t="shared" si="407"/>
        <v/>
      </c>
      <c r="AO574" s="455" t="str">
        <f t="shared" si="407"/>
        <v/>
      </c>
      <c r="AP574" s="455" t="str">
        <f t="shared" si="407"/>
        <v/>
      </c>
      <c r="AQ574" s="455" t="str">
        <f t="shared" si="407"/>
        <v/>
      </c>
      <c r="AR574" s="455" t="str">
        <f t="shared" si="407"/>
        <v/>
      </c>
      <c r="AS574" s="455" t="str">
        <f t="shared" ref="AS574:AU574" si="408">AS372&amp;AS473&amp;G269</f>
        <v/>
      </c>
      <c r="AT574" s="455" t="str">
        <f t="shared" si="408"/>
        <v/>
      </c>
      <c r="AU574" s="444" t="str">
        <f t="shared" si="408"/>
        <v xml:space="preserve">    </v>
      </c>
      <c r="BE574" s="435"/>
      <c r="EE574" s="435"/>
    </row>
    <row r="575" spans="1:135" hidden="1">
      <c r="A575" s="455" t="str">
        <f t="shared" ref="A575:AR575" si="409">A373&amp;A474</f>
        <v/>
      </c>
      <c r="B575" s="455" t="str">
        <f t="shared" si="409"/>
        <v/>
      </c>
      <c r="C575" s="444" t="str">
        <f t="shared" si="409"/>
        <v/>
      </c>
      <c r="D575" s="455" t="str">
        <f t="shared" si="409"/>
        <v/>
      </c>
      <c r="E575" s="455" t="str">
        <f t="shared" si="409"/>
        <v/>
      </c>
      <c r="F575" s="455" t="str">
        <f t="shared" si="409"/>
        <v/>
      </c>
      <c r="G575" s="455" t="str">
        <f t="shared" si="409"/>
        <v/>
      </c>
      <c r="H575" s="455" t="str">
        <f t="shared" si="409"/>
        <v/>
      </c>
      <c r="I575" s="455" t="str">
        <f t="shared" si="409"/>
        <v/>
      </c>
      <c r="J575" s="455" t="str">
        <f t="shared" si="409"/>
        <v/>
      </c>
      <c r="K575" s="455" t="str">
        <f t="shared" si="409"/>
        <v/>
      </c>
      <c r="L575" s="455" t="str">
        <f t="shared" si="409"/>
        <v/>
      </c>
      <c r="M575" s="455" t="str">
        <f t="shared" si="409"/>
        <v/>
      </c>
      <c r="N575" s="455" t="str">
        <f t="shared" si="409"/>
        <v/>
      </c>
      <c r="O575" s="455" t="str">
        <f t="shared" si="409"/>
        <v/>
      </c>
      <c r="P575" s="455" t="str">
        <f t="shared" si="409"/>
        <v/>
      </c>
      <c r="Q575" s="455" t="str">
        <f t="shared" si="409"/>
        <v/>
      </c>
      <c r="R575" s="455" t="str">
        <f t="shared" si="409"/>
        <v/>
      </c>
      <c r="S575" s="455" t="str">
        <f t="shared" si="409"/>
        <v/>
      </c>
      <c r="T575" s="455" t="str">
        <f t="shared" si="409"/>
        <v/>
      </c>
      <c r="U575" s="455" t="str">
        <f t="shared" si="409"/>
        <v/>
      </c>
      <c r="V575" s="455" t="str">
        <f t="shared" si="409"/>
        <v/>
      </c>
      <c r="W575" s="455" t="str">
        <f t="shared" si="409"/>
        <v/>
      </c>
      <c r="X575" s="455" t="str">
        <f t="shared" si="409"/>
        <v/>
      </c>
      <c r="Y575" s="455" t="str">
        <f t="shared" si="409"/>
        <v/>
      </c>
      <c r="Z575" s="455" t="str">
        <f t="shared" si="409"/>
        <v/>
      </c>
      <c r="AA575" s="455" t="str">
        <f t="shared" si="409"/>
        <v/>
      </c>
      <c r="AB575" s="455" t="str">
        <f t="shared" si="409"/>
        <v/>
      </c>
      <c r="AC575" s="455" t="str">
        <f t="shared" si="409"/>
        <v/>
      </c>
      <c r="AD575" s="455" t="str">
        <f t="shared" si="409"/>
        <v/>
      </c>
      <c r="AE575" s="455" t="str">
        <f t="shared" si="409"/>
        <v/>
      </c>
      <c r="AF575" s="455" t="str">
        <f t="shared" si="409"/>
        <v/>
      </c>
      <c r="AG575" s="455" t="str">
        <f t="shared" si="409"/>
        <v/>
      </c>
      <c r="AH575" s="455" t="str">
        <f t="shared" si="409"/>
        <v/>
      </c>
      <c r="AI575" s="455" t="str">
        <f t="shared" si="409"/>
        <v/>
      </c>
      <c r="AJ575" s="455" t="str">
        <f t="shared" si="409"/>
        <v/>
      </c>
      <c r="AK575" s="455" t="str">
        <f t="shared" si="409"/>
        <v/>
      </c>
      <c r="AL575" s="455" t="str">
        <f t="shared" si="409"/>
        <v/>
      </c>
      <c r="AM575" s="455" t="str">
        <f t="shared" si="409"/>
        <v/>
      </c>
      <c r="AN575" s="455" t="str">
        <f t="shared" si="409"/>
        <v/>
      </c>
      <c r="AO575" s="455" t="str">
        <f t="shared" si="409"/>
        <v/>
      </c>
      <c r="AP575" s="455" t="str">
        <f t="shared" si="409"/>
        <v/>
      </c>
      <c r="AQ575" s="455" t="str">
        <f t="shared" si="409"/>
        <v/>
      </c>
      <c r="AR575" s="455" t="str">
        <f t="shared" si="409"/>
        <v/>
      </c>
      <c r="AS575" s="455" t="str">
        <f t="shared" ref="AS575:AU575" si="410">AS373&amp;AS474&amp;G270</f>
        <v/>
      </c>
      <c r="AT575" s="455" t="str">
        <f t="shared" si="410"/>
        <v/>
      </c>
      <c r="AU575" s="444" t="str">
        <f t="shared" si="410"/>
        <v xml:space="preserve">    </v>
      </c>
      <c r="BE575" s="435"/>
      <c r="EE575" s="435"/>
    </row>
    <row r="576" spans="1:135" hidden="1">
      <c r="A576" s="439"/>
      <c r="B576" s="439"/>
      <c r="C576" s="448"/>
      <c r="D576" s="439"/>
      <c r="E576" s="439"/>
      <c r="F576" s="439"/>
      <c r="G576" s="439"/>
      <c r="H576" s="439"/>
      <c r="I576" s="439"/>
      <c r="J576" s="439"/>
      <c r="K576" s="439"/>
      <c r="L576" s="439"/>
      <c r="M576" s="439"/>
      <c r="N576" s="439"/>
      <c r="O576" s="439"/>
      <c r="P576" s="439"/>
      <c r="Q576" s="439"/>
      <c r="R576" s="439"/>
      <c r="S576" s="439"/>
      <c r="T576" s="439"/>
      <c r="U576" s="439"/>
      <c r="V576" s="441"/>
      <c r="W576" s="439"/>
      <c r="X576" s="439"/>
      <c r="Y576" s="439"/>
      <c r="Z576" s="439"/>
      <c r="AA576" s="439"/>
      <c r="AB576" s="439"/>
      <c r="AC576" s="439"/>
      <c r="AD576" s="439"/>
      <c r="AE576" s="439"/>
      <c r="AF576" s="439"/>
      <c r="AG576" s="440"/>
      <c r="AH576" s="439"/>
      <c r="AI576" s="439"/>
      <c r="AJ576" s="439"/>
      <c r="AK576" s="439"/>
      <c r="AL576" s="439"/>
      <c r="AM576" s="439"/>
      <c r="AN576" s="439"/>
      <c r="AO576" s="439"/>
      <c r="AP576" s="439"/>
      <c r="AQ576" s="439"/>
      <c r="AR576" s="439"/>
      <c r="AS576" s="439"/>
      <c r="AT576" s="439"/>
      <c r="AU576" s="439"/>
      <c r="BE576" s="435"/>
      <c r="EE576" s="435"/>
    </row>
    <row r="577" spans="1:135" hidden="1">
      <c r="A577" s="449" t="str">
        <f>$CJ$3&amp;"_"&amp;注文フォーム!$DA$3</f>
        <v>[簡易法]　絶縁油_0.15mg/kg</v>
      </c>
      <c r="B577" s="449" t="str">
        <f>$CJ$4&amp;"_"&amp;注文フォーム!$DA$4</f>
        <v>[低濃度ＰＣＢ第５版]紙くず等(含有)_0.15mg/kg</v>
      </c>
      <c r="C577" s="449" t="str">
        <f>$CJ$4&amp;"_"&amp;注文フォーム!$DB$4</f>
        <v>[低濃度ＰＣＢ第５版]紙くず等(含有)_50mg/kg</v>
      </c>
      <c r="D577" s="449" t="str">
        <f>$CJ$5&amp;"_"&amp;注文フォーム!$DA$5</f>
        <v>[低濃度ＰＣＢ第５版]廃活性炭(含有)_お問い合わせください</v>
      </c>
      <c r="E577" s="449" t="str">
        <f>$CJ$6&amp;"_"&amp;注文フォーム!$DA$6</f>
        <v>[低濃度ＰＣＢ第５版]汚泥(含有)_0.15mg/kg</v>
      </c>
      <c r="F577" s="449" t="str">
        <f>$CJ$6&amp;"_"&amp;注文フォーム!$DB$6</f>
        <v>[低濃度ＰＣＢ第５版]汚泥(含有)_50mg/kg</v>
      </c>
      <c r="G577" s="449" t="str">
        <f>$CJ$7&amp;"_"&amp;注文フォーム!$DA$7</f>
        <v>[低濃度ＰＣＢ第５版]廃プラスチック類(表面拭き取り)_目的(2)をご選択ください</v>
      </c>
      <c r="H577" s="449" t="str">
        <f>$CJ$7&amp;"_"&amp;注文フォーム!$DB$7</f>
        <v>[低濃度ＰＣＢ第５版]廃プラスチック類(表面拭き取り)_0.01mg/100c㎡</v>
      </c>
      <c r="I577" s="449" t="str">
        <f>$CJ$8&amp;"_"&amp;注文フォーム!$DA$8</f>
        <v>[低濃度ＰＣＢ法５版]金属くず(表面拭き取り)_目的(2)をご選択ください</v>
      </c>
      <c r="J577" s="449" t="str">
        <f>$CJ$8&amp;"_"&amp;注文フォーム!$DB$8</f>
        <v>[低濃度ＰＣＢ法５版]金属くず(表面拭き取り)_0.01mg/100c㎡</v>
      </c>
      <c r="K577" s="449" t="str">
        <f>$CJ$9&amp;"_"&amp;注文フォーム!$DA$9</f>
        <v>[低濃度ＰＣＢ第５版]金属くず(表面抽出)_目的(2)をご選択ください</v>
      </c>
      <c r="L577" s="449" t="str">
        <f>$CJ$9&amp;"_"&amp;注文フォーム!$DB$9</f>
        <v>[低濃度ＰＣＢ第５版]金属くず(表面抽出)_50mg/kg</v>
      </c>
      <c r="M577" s="449" t="str">
        <f>$CJ$10&amp;"_"&amp;注文フォーム!$DA$10</f>
        <v>[低濃度ＰＣＢ第５版]コンクリートくず_目的(2)をご選択ください</v>
      </c>
      <c r="N577" s="449" t="str">
        <f>$CJ$10&amp;"_"&amp;注文フォーム!$DB$10</f>
        <v>[低濃度ＰＣＢ第５版]コンクリートくず_50mg/kg</v>
      </c>
      <c r="O577" s="449" t="str">
        <f>$CJ$11&amp;"_"&amp;注文フォーム!$DA$11&amp;注文フォーム!$CZ$11</f>
        <v>[低濃度ＰＣＢ第５版]塗膜くず(含有)_0.15mg/kg 方法指定なし(※1)</v>
      </c>
      <c r="P577" s="449" t="str">
        <f>$CJ$11&amp;"_"&amp;注文フォーム!$DA$11&amp;注文フォーム!$CZ$12</f>
        <v>[低濃度ＰＣＢ第５版]塗膜くず(含有)_0.15mg/kg HRMS法(※2)</v>
      </c>
      <c r="Q577" s="449" t="str">
        <f>$CJ$11&amp;"_"&amp;注文フォーム!$DA$11&amp;注文フォーム!$CZ$13</f>
        <v>[低濃度ＰＣＢ第５版]塗膜くず(含有)_0.15mg/kg HRMS法 (DMSO処理)(※3)</v>
      </c>
      <c r="R577" s="449" t="str">
        <f>$CJ$11&amp;"_"&amp;注文フォーム!$DB$11&amp;注文フォーム!$CZ$11</f>
        <v>[低濃度ＰＣＢ第５版]塗膜くず(含有)_50mg/kg方法指定なし(※1)</v>
      </c>
      <c r="S577" s="449" t="str">
        <f>$CJ$11&amp;"_"&amp;注文フォーム!$DB$11&amp;注文フォーム!$CZ$12</f>
        <v>[低濃度ＰＣＢ第５版]塗膜くず(含有)_50mg/kgHRMS法(※2)</v>
      </c>
      <c r="T577" s="449" t="str">
        <f>$CJ$11&amp;"_"&amp;注文フォーム!$DB$11&amp;注文フォーム!$CZ$13</f>
        <v>[低濃度ＰＣＢ第５版]塗膜くず(含有)_50mg/kgHRMS法 (DMSO処理)(※3)</v>
      </c>
      <c r="U577" s="449" t="str">
        <f>$CJ$12&amp;"_"&amp;注文フォーム!$DA$14</f>
        <v>[低濃度ＰＣＢ第５版]廃感圧紙(含有)_0.15mg/kg</v>
      </c>
      <c r="V577" s="449" t="str">
        <f>$CJ$12&amp;"_"&amp;注文フォーム!$DB$14</f>
        <v>[低濃度ＰＣＢ第５版]廃感圧紙(含有)_50mg/kg</v>
      </c>
      <c r="W577" s="449" t="str">
        <f>$CJ$13&amp;"_"&amp;注文フォーム!$DA$15</f>
        <v>[低濃度ＰＣＢ第５版]廃シーリング材(含有)_0.15mg/kg</v>
      </c>
      <c r="X577" s="449" t="str">
        <f>$CJ$13&amp;"_"&amp;注文フォーム!$DB$15</f>
        <v>[低濃度ＰＣＢ第５版]廃シーリング材(含有)_50mg/kg</v>
      </c>
      <c r="Y577" s="449" t="str">
        <f>$CJ$14&amp;"_"&amp;注文フォーム!$DA$16</f>
        <v>[厚生省告示192号別表第3]第1(洗浄液)_0.05mg/kg</v>
      </c>
      <c r="Z577" s="449" t="str">
        <f>$CJ$14&amp;"_"&amp;注文フォーム!$DB$16</f>
        <v>[厚生省告示192号別表第3]第1(洗浄液)_目的(1)をご選択ください</v>
      </c>
      <c r="AA577" s="449" t="str">
        <f>$CJ$15&amp;"_"&amp;注文フォーム!$DA$17</f>
        <v>[厚生省告示192号別表第3]第2(拭き取り)_0.1μg/100c㎡</v>
      </c>
      <c r="AB577" s="449" t="str">
        <f>$CJ$15&amp;"_"&amp;注文フォーム!$DB$17</f>
        <v>[厚生省告示192号別表第3]第2(拭き取り)_目的(1)をご選択ください</v>
      </c>
      <c r="AC577" s="449" t="str">
        <f>$CJ$16&amp;"_"&amp;注文フォーム!$DA$18</f>
        <v>[厚生省告示192号別表第3]第3(部材採取)_0.01㎎/kg</v>
      </c>
      <c r="AD577" s="449" t="str">
        <f>$CJ$16&amp;"_"&amp;注文フォーム!$DB$18</f>
        <v>[厚生省告示192号別表第3]第3(部材採取)_目的(1)をご選択ください</v>
      </c>
      <c r="AE577" s="449" t="str">
        <f>$CJ$16&amp;"_"&amp;注文フォーム!$DA$20</f>
        <v>[厚生省告示192号別表第3]第3(部材採取)_---</v>
      </c>
      <c r="AF577" s="449" t="str">
        <f>$CJ$16&amp;"_"&amp;注文フォーム!$DB$20</f>
        <v>[厚生省告示192号別表第3]第3(部材採取)_----</v>
      </c>
      <c r="AG577" s="449" t="str">
        <f>$CJ$17&amp;"_"&amp;$DA$19</f>
        <v>[JIS K 5674］塗膜くず　鉛・クロム（PCB分析不要）_Pb600/Cr300mg/kg</v>
      </c>
      <c r="AH577" s="449" t="str">
        <f>$CQ$11</f>
        <v>JIS K 5674</v>
      </c>
      <c r="AI577" s="449" t="str">
        <f>$CR$11</f>
        <v>底質調査方法</v>
      </c>
      <c r="AJ577" s="449" t="str">
        <f>$CS$11</f>
        <v>分析不要</v>
      </c>
      <c r="AK577" s="449" t="str">
        <f>$CQ$12</f>
        <v>BaPからの換算法</v>
      </c>
      <c r="AL577" s="449" t="str">
        <f>$CR$12</f>
        <v>作業環境測定ガイドブック法</v>
      </c>
      <c r="AM577" s="449" t="str">
        <f>$CS$12</f>
        <v>分析不要</v>
      </c>
      <c r="AN577" s="449" t="str">
        <f>$CQ$13</f>
        <v>[13号]PCB・鉛・六価クロム</v>
      </c>
      <c r="AO577" s="449" t="str">
        <f>$CR$13</f>
        <v>[13号]7項目(※4)＋油分＋含水率</v>
      </c>
      <c r="AP577" s="449" t="str">
        <f>$CS$13</f>
        <v>[13号]その他組み合わせ(備考欄に記載ください）</v>
      </c>
      <c r="AQ577" s="449" t="str">
        <f>$CT$13</f>
        <v>[13号]分析不要</v>
      </c>
      <c r="AR577" s="449" t="str">
        <f>$CY$20&amp;"_"&amp;$DA$20</f>
        <v>その他(備考欄に入力ください）_---</v>
      </c>
      <c r="AS577" s="449" t="str">
        <f>$AS$273</f>
        <v>拭き取り試験</v>
      </c>
      <c r="AT577" s="449" t="str">
        <f>$AT$273</f>
        <v>[報告書記載：その他]</v>
      </c>
      <c r="AU577" s="449" t="str">
        <f>$AU$273</f>
        <v>備考欄</v>
      </c>
      <c r="BE577" s="435"/>
      <c r="EE577" s="435"/>
    </row>
    <row r="578" spans="1:135" hidden="1">
      <c r="A578" s="445" t="str">
        <f t="shared" ref="A578:AU578" si="411">IF(A579&lt;&gt;"",A475&amp;" : ","")</f>
        <v/>
      </c>
      <c r="B578" s="445" t="str">
        <f t="shared" si="411"/>
        <v/>
      </c>
      <c r="C578" s="444" t="str">
        <f t="shared" si="411"/>
        <v/>
      </c>
      <c r="D578" s="445" t="str">
        <f t="shared" si="411"/>
        <v/>
      </c>
      <c r="E578" s="445" t="str">
        <f t="shared" si="411"/>
        <v/>
      </c>
      <c r="F578" s="445" t="str">
        <f t="shared" si="411"/>
        <v/>
      </c>
      <c r="G578" s="445" t="str">
        <f t="shared" si="411"/>
        <v/>
      </c>
      <c r="H578" s="445" t="str">
        <f t="shared" si="411"/>
        <v/>
      </c>
      <c r="I578" s="445" t="str">
        <f t="shared" si="411"/>
        <v/>
      </c>
      <c r="J578" s="445" t="str">
        <f t="shared" si="411"/>
        <v/>
      </c>
      <c r="K578" s="445" t="str">
        <f t="shared" si="411"/>
        <v/>
      </c>
      <c r="L578" s="445" t="str">
        <f t="shared" si="411"/>
        <v/>
      </c>
      <c r="M578" s="445" t="str">
        <f t="shared" si="411"/>
        <v/>
      </c>
      <c r="N578" s="456" t="str">
        <f t="shared" si="411"/>
        <v/>
      </c>
      <c r="O578" s="445" t="str">
        <f t="shared" si="411"/>
        <v/>
      </c>
      <c r="P578" s="445" t="str">
        <f t="shared" si="411"/>
        <v/>
      </c>
      <c r="Q578" s="445" t="str">
        <f t="shared" si="411"/>
        <v/>
      </c>
      <c r="R578" s="445" t="str">
        <f t="shared" si="411"/>
        <v/>
      </c>
      <c r="S578" s="445" t="str">
        <f t="shared" si="411"/>
        <v/>
      </c>
      <c r="T578" s="445" t="str">
        <f>IF(T579&lt;&gt;"",T475&amp;" : ","")</f>
        <v/>
      </c>
      <c r="U578" s="445" t="str">
        <f t="shared" si="411"/>
        <v/>
      </c>
      <c r="V578" s="445" t="str">
        <f t="shared" si="411"/>
        <v/>
      </c>
      <c r="W578" s="445" t="str">
        <f t="shared" si="411"/>
        <v/>
      </c>
      <c r="X578" s="445" t="str">
        <f t="shared" si="411"/>
        <v/>
      </c>
      <c r="Y578" s="445" t="str">
        <f t="shared" si="411"/>
        <v/>
      </c>
      <c r="Z578" s="445" t="str">
        <f t="shared" si="411"/>
        <v/>
      </c>
      <c r="AA578" s="445" t="str">
        <f t="shared" si="411"/>
        <v/>
      </c>
      <c r="AB578" s="445" t="str">
        <f t="shared" si="411"/>
        <v/>
      </c>
      <c r="AC578" s="445" t="str">
        <f t="shared" si="411"/>
        <v/>
      </c>
      <c r="AD578" s="445" t="str">
        <f t="shared" si="411"/>
        <v/>
      </c>
      <c r="AE578" s="445" t="str">
        <f t="shared" si="411"/>
        <v/>
      </c>
      <c r="AF578" s="445" t="str">
        <f t="shared" si="411"/>
        <v/>
      </c>
      <c r="AG578" s="445" t="str">
        <f>IF(AG579&lt;&gt;"",AG475&amp;" : ","")</f>
        <v/>
      </c>
      <c r="AH578" s="445" t="str">
        <f t="shared" si="411"/>
        <v/>
      </c>
      <c r="AI578" s="445" t="str">
        <f t="shared" si="411"/>
        <v/>
      </c>
      <c r="AJ578" s="445" t="str">
        <f t="shared" si="411"/>
        <v/>
      </c>
      <c r="AK578" s="445" t="str">
        <f t="shared" si="411"/>
        <v/>
      </c>
      <c r="AL578" s="445" t="str">
        <f t="shared" ref="AL578:AM578" si="412">IF(AL579&lt;&gt;"",AL475&amp;" : ","")</f>
        <v/>
      </c>
      <c r="AM578" s="445" t="str">
        <f t="shared" si="412"/>
        <v/>
      </c>
      <c r="AN578" s="445" t="str">
        <f t="shared" si="411"/>
        <v/>
      </c>
      <c r="AO578" s="445" t="str">
        <f t="shared" ref="AO578:AP578" si="413">IF(AO579&lt;&gt;"",AO475&amp;" : ","")</f>
        <v/>
      </c>
      <c r="AP578" s="445" t="str">
        <f t="shared" si="413"/>
        <v/>
      </c>
      <c r="AQ578" s="445" t="str">
        <f t="shared" si="411"/>
        <v/>
      </c>
      <c r="AR578" s="445" t="str">
        <f t="shared" si="411"/>
        <v/>
      </c>
      <c r="AS578" s="445" t="str">
        <f>IF(AS579&lt;&gt;"",AS475&amp;" : ","")</f>
        <v/>
      </c>
      <c r="AT578" s="457" t="str">
        <f>IF(AT579&lt;&gt;"",AT475&amp;" : ","")</f>
        <v/>
      </c>
      <c r="AU578" s="445" t="str">
        <f t="shared" si="411"/>
        <v xml:space="preserve">備考欄 : </v>
      </c>
      <c r="BE578" s="435"/>
      <c r="EE578" s="435"/>
    </row>
    <row r="579" spans="1:135" hidden="1">
      <c r="A579" s="444" t="str">
        <f>A476&amp;A477&amp;A478&amp;A479&amp;A480&amp;A481&amp;A482&amp;A483&amp;A484&amp;A485&amp;A486&amp;A487&amp;A488&amp;A489&amp;A490&amp;A491&amp;A492&amp;A493&amp;A494&amp;A495&amp;A496&amp;A497&amp;A498&amp;A499&amp;A500&amp;A501&amp;A502&amp;A503&amp;A504&amp;A505&amp;A506&amp;A507&amp;A508&amp;A509&amp;A510&amp;A511&amp;A512&amp;A513&amp;A514&amp;A515&amp;A516&amp;A517&amp;A518&amp;A519&amp;A520&amp;A521&amp;A522&amp;A523&amp;A524&amp;A525&amp;A526&amp;A527&amp;A528&amp;A529&amp;A530&amp;A531&amp;A532&amp;A533&amp;A534&amp;A535&amp;A536&amp;A537&amp;A538&amp;A539&amp;A540&amp;A541&amp;A542&amp;A543&amp;A544&amp;A545&amp;A546&amp;A547&amp;A548&amp;A549&amp;A550&amp;A551&amp;A552&amp;A553&amp;A554&amp;A555&amp;A556&amp;A557&amp;A558&amp;A559&amp;A560&amp;A561&amp;A562&amp;A563&amp;A564&amp;A565&amp;A566&amp;A567&amp;A568&amp;A569&amp;A570&amp;A571&amp;A572&amp;A573&amp;A574&amp;A575</f>
        <v/>
      </c>
      <c r="B579" s="444" t="str">
        <f>B476&amp;B477&amp;B478&amp;B479&amp;B480&amp;B481&amp;B482&amp;B483&amp;B484&amp;B485&amp;B486&amp;B487&amp;B488&amp;B489&amp;B490&amp;B491&amp;B492&amp;B493&amp;B494&amp;B495&amp;B496&amp;B497&amp;B498&amp;B499&amp;B500&amp;B501&amp;B502&amp;B503&amp;B504&amp;B505&amp;B506&amp;B507&amp;B508&amp;B509&amp;B510&amp;B511&amp;B512&amp;B513&amp;B514&amp;B515&amp;B516&amp;B517&amp;B518&amp;B519&amp;B520&amp;B521&amp;B522&amp;B523&amp;B524&amp;B525&amp;B526&amp;B527&amp;B528&amp;B529&amp;B530&amp;B531&amp;B532&amp;B533&amp;B534&amp;B535&amp;B536&amp;B537&amp;B538&amp;B539&amp;B540&amp;B541&amp;B542&amp;B543&amp;B544&amp;B545&amp;B546&amp;B547&amp;B548&amp;B549&amp;B550&amp;B551&amp;B552&amp;B553&amp;B554&amp;B555&amp;B556&amp;B557&amp;B558&amp;B559&amp;B560&amp;B561&amp;B562&amp;B563&amp;B564&amp;B565&amp;B566&amp;B567&amp;B568&amp;B569&amp;B570&amp;B571&amp;B572&amp;B573&amp;B574&amp;B575</f>
        <v/>
      </c>
      <c r="C579" s="444" t="str">
        <f>C476&amp;C477&amp;C478&amp;C479&amp;C480&amp;C481&amp;C482&amp;C483&amp;C484&amp;C485&amp;C486&amp;C487&amp;C488&amp;C489&amp;C490&amp;C491&amp;C492&amp;C493&amp;C494&amp;C495&amp;C496&amp;C497&amp;C498&amp;C499&amp;C500&amp;C501&amp;C502&amp;C503&amp;C504&amp;C505&amp;C506&amp;C507&amp;C508&amp;C509&amp;C510&amp;C511&amp;C512&amp;C513&amp;C514&amp;C515&amp;C516&amp;C517&amp;C518&amp;C519&amp;C520&amp;C521&amp;C522&amp;C523&amp;C524&amp;C525&amp;C526&amp;C527&amp;C528&amp;C529&amp;C530&amp;C531&amp;C532&amp;C533&amp;C534&amp;C535&amp;C536&amp;C537&amp;C538&amp;C539&amp;C540&amp;C541&amp;C542&amp;C543&amp;C544&amp;C545&amp;C546&amp;C547&amp;C548&amp;C549&amp;C550&amp;C551&amp;C552&amp;C553&amp;C554&amp;C555&amp;C556&amp;C557&amp;C558&amp;C559&amp;C560&amp;C561&amp;C562&amp;C563&amp;C564&amp;C565&amp;C566&amp;C567&amp;C568&amp;C569&amp;C570&amp;C571&amp;C572&amp;C573&amp;C574&amp;C575</f>
        <v/>
      </c>
      <c r="D579" s="444" t="str">
        <f t="shared" ref="D579:AU579" si="414">D476&amp;D477&amp;D478&amp;D479&amp;D480&amp;D481&amp;D482&amp;D483&amp;D484&amp;D485&amp;D486&amp;D487&amp;D488&amp;D489&amp;D490&amp;D491&amp;D492&amp;D493&amp;D494&amp;D495&amp;D496&amp;D497&amp;D498&amp;D499&amp;D500&amp;D501&amp;D502&amp;D503&amp;D504&amp;D505&amp;D506&amp;D507&amp;D508&amp;D509&amp;D510&amp;D511&amp;D512&amp;D513&amp;D514&amp;D515&amp;D516&amp;D517&amp;D518&amp;D519&amp;D520&amp;D521&amp;D522&amp;D523&amp;D524&amp;D525&amp;D526&amp;D527&amp;D528&amp;D529&amp;D530&amp;D531&amp;D532&amp;D533&amp;D534&amp;D535&amp;D536&amp;D537&amp;D538&amp;D539&amp;D540&amp;D541&amp;D542&amp;D543&amp;D544&amp;D545&amp;D546&amp;D547&amp;D548&amp;D549&amp;D550&amp;D551&amp;D552&amp;D553&amp;D554&amp;D555&amp;D556&amp;D557&amp;D558&amp;D559&amp;D560&amp;D561&amp;D562&amp;D563&amp;D564&amp;D565&amp;D566&amp;D567&amp;D568&amp;D569&amp;D570&amp;D571&amp;D572&amp;D573&amp;D574&amp;D575</f>
        <v/>
      </c>
      <c r="E579" s="444" t="str">
        <f t="shared" si="414"/>
        <v/>
      </c>
      <c r="F579" s="444" t="str">
        <f t="shared" si="414"/>
        <v/>
      </c>
      <c r="G579" s="444" t="str">
        <f t="shared" si="414"/>
        <v/>
      </c>
      <c r="H579" s="444" t="str">
        <f t="shared" si="414"/>
        <v/>
      </c>
      <c r="I579" s="444" t="str">
        <f t="shared" si="414"/>
        <v/>
      </c>
      <c r="J579" s="444" t="str">
        <f t="shared" si="414"/>
        <v/>
      </c>
      <c r="K579" s="444" t="str">
        <f t="shared" si="414"/>
        <v/>
      </c>
      <c r="L579" s="444" t="str">
        <f t="shared" si="414"/>
        <v/>
      </c>
      <c r="M579" s="444" t="str">
        <f t="shared" si="414"/>
        <v/>
      </c>
      <c r="N579" s="444" t="str">
        <f t="shared" si="414"/>
        <v/>
      </c>
      <c r="O579" s="444" t="str">
        <f t="shared" si="414"/>
        <v/>
      </c>
      <c r="P579" s="444" t="str">
        <f t="shared" si="414"/>
        <v/>
      </c>
      <c r="Q579" s="444" t="str">
        <f t="shared" si="414"/>
        <v/>
      </c>
      <c r="R579" s="444" t="str">
        <f t="shared" si="414"/>
        <v/>
      </c>
      <c r="S579" s="444" t="str">
        <f t="shared" si="414"/>
        <v/>
      </c>
      <c r="T579" s="444" t="str">
        <f t="shared" si="414"/>
        <v/>
      </c>
      <c r="U579" s="444" t="str">
        <f t="shared" si="414"/>
        <v/>
      </c>
      <c r="V579" s="444" t="str">
        <f t="shared" si="414"/>
        <v/>
      </c>
      <c r="W579" s="444" t="str">
        <f t="shared" si="414"/>
        <v/>
      </c>
      <c r="X579" s="444" t="str">
        <f t="shared" si="414"/>
        <v/>
      </c>
      <c r="Y579" s="444" t="str">
        <f t="shared" si="414"/>
        <v/>
      </c>
      <c r="Z579" s="444" t="str">
        <f t="shared" si="414"/>
        <v/>
      </c>
      <c r="AA579" s="444" t="str">
        <f t="shared" si="414"/>
        <v/>
      </c>
      <c r="AB579" s="444" t="str">
        <f t="shared" si="414"/>
        <v/>
      </c>
      <c r="AC579" s="444" t="str">
        <f t="shared" si="414"/>
        <v/>
      </c>
      <c r="AD579" s="444" t="str">
        <f t="shared" si="414"/>
        <v/>
      </c>
      <c r="AE579" s="444" t="str">
        <f t="shared" si="414"/>
        <v/>
      </c>
      <c r="AF579" s="444" t="str">
        <f t="shared" si="414"/>
        <v/>
      </c>
      <c r="AG579" s="444" t="str">
        <f t="shared" si="414"/>
        <v/>
      </c>
      <c r="AH579" s="444" t="str">
        <f t="shared" si="414"/>
        <v/>
      </c>
      <c r="AI579" s="444" t="str">
        <f t="shared" si="414"/>
        <v/>
      </c>
      <c r="AJ579" s="444" t="str">
        <f t="shared" si="414"/>
        <v/>
      </c>
      <c r="AK579" s="444" t="str">
        <f t="shared" si="414"/>
        <v/>
      </c>
      <c r="AL579" s="444" t="str">
        <f t="shared" si="414"/>
        <v/>
      </c>
      <c r="AM579" s="444" t="str">
        <f t="shared" si="414"/>
        <v/>
      </c>
      <c r="AN579" s="444" t="str">
        <f t="shared" si="414"/>
        <v/>
      </c>
      <c r="AO579" s="444" t="str">
        <f t="shared" si="414"/>
        <v/>
      </c>
      <c r="AP579" s="444" t="str">
        <f t="shared" si="414"/>
        <v/>
      </c>
      <c r="AQ579" s="444" t="str">
        <f t="shared" si="414"/>
        <v/>
      </c>
      <c r="AR579" s="444" t="str">
        <f t="shared" si="414"/>
        <v/>
      </c>
      <c r="AS579" s="444" t="str">
        <f t="shared" si="414"/>
        <v/>
      </c>
      <c r="AT579" s="444" t="str">
        <f t="shared" si="414"/>
        <v/>
      </c>
      <c r="AU579" s="444" t="str">
        <f t="shared" si="414"/>
        <v xml:space="preserve">                                                                                                                                                                                                                                                                                                                                                                                                                </v>
      </c>
      <c r="BE579" s="435"/>
      <c r="EE579" s="435"/>
    </row>
    <row r="580" spans="1:135" hidden="1">
      <c r="A580" s="439"/>
      <c r="B580" s="439"/>
      <c r="C580" s="448"/>
      <c r="D580" s="439"/>
      <c r="E580" s="439"/>
      <c r="F580" s="439"/>
      <c r="G580" s="439"/>
      <c r="H580" s="439"/>
      <c r="I580" s="439"/>
      <c r="J580" s="439"/>
      <c r="K580" s="439"/>
      <c r="L580" s="439"/>
      <c r="M580" s="439"/>
      <c r="N580" s="439"/>
      <c r="O580" s="439"/>
      <c r="P580" s="439"/>
      <c r="Q580" s="439"/>
      <c r="R580" s="439"/>
      <c r="S580" s="439"/>
      <c r="T580" s="439"/>
      <c r="U580" s="439"/>
      <c r="V580" s="439"/>
      <c r="W580" s="439"/>
      <c r="X580" s="439"/>
      <c r="Y580" s="439"/>
      <c r="Z580" s="439"/>
      <c r="AA580" s="439"/>
      <c r="AB580" s="439"/>
      <c r="AC580" s="439"/>
      <c r="AD580" s="439"/>
      <c r="AE580" s="439"/>
      <c r="AF580" s="439"/>
      <c r="AG580" s="440"/>
      <c r="AH580" s="439"/>
      <c r="AI580" s="439"/>
      <c r="AJ580" s="439"/>
      <c r="AK580" s="439"/>
      <c r="AL580" s="439"/>
      <c r="AM580" s="439"/>
      <c r="AN580" s="439"/>
      <c r="AO580" s="439"/>
      <c r="AP580" s="439"/>
      <c r="AQ580" s="439"/>
      <c r="AR580" s="439"/>
      <c r="AS580" s="439"/>
      <c r="AT580" s="439"/>
      <c r="AU580" s="439"/>
      <c r="BE580" s="435"/>
      <c r="BG580" s="118"/>
      <c r="BK580" s="50"/>
      <c r="EE580" s="435"/>
    </row>
    <row r="581" spans="1:135" hidden="1">
      <c r="A581" s="449" t="str">
        <f>$CJ$3&amp;"_"&amp;注文フォーム!$DA$3</f>
        <v>[簡易法]　絶縁油_0.15mg/kg</v>
      </c>
      <c r="B581" s="449" t="str">
        <f>$CJ$4&amp;"_"&amp;注文フォーム!$DA$4</f>
        <v>[低濃度ＰＣＢ第５版]紙くず等(含有)_0.15mg/kg</v>
      </c>
      <c r="C581" s="449" t="str">
        <f>$CJ$4&amp;"_"&amp;注文フォーム!$DB$4</f>
        <v>[低濃度ＰＣＢ第５版]紙くず等(含有)_50mg/kg</v>
      </c>
      <c r="D581" s="449" t="str">
        <f>$CJ$5&amp;"_"&amp;注文フォーム!$DA$5</f>
        <v>[低濃度ＰＣＢ第５版]廃活性炭(含有)_お問い合わせください</v>
      </c>
      <c r="E581" s="449" t="str">
        <f>$CJ$6&amp;"_"&amp;注文フォーム!$DA$6</f>
        <v>[低濃度ＰＣＢ第５版]汚泥(含有)_0.15mg/kg</v>
      </c>
      <c r="F581" s="449" t="str">
        <f>$CJ$6&amp;"_"&amp;注文フォーム!$DB$6</f>
        <v>[低濃度ＰＣＢ第５版]汚泥(含有)_50mg/kg</v>
      </c>
      <c r="G581" s="449" t="str">
        <f>$CJ$7&amp;"_"&amp;注文フォーム!$DA$7</f>
        <v>[低濃度ＰＣＢ第５版]廃プラスチック類(表面拭き取り)_目的(2)をご選択ください</v>
      </c>
      <c r="H581" s="449" t="str">
        <f>$CJ$7&amp;"_"&amp;注文フォーム!$DB$7</f>
        <v>[低濃度ＰＣＢ第５版]廃プラスチック類(表面拭き取り)_0.01mg/100c㎡</v>
      </c>
      <c r="I581" s="449" t="str">
        <f>$CJ$8&amp;"_"&amp;注文フォーム!$DA$8</f>
        <v>[低濃度ＰＣＢ法５版]金属くず(表面拭き取り)_目的(2)をご選択ください</v>
      </c>
      <c r="J581" s="449" t="str">
        <f>$CJ$8&amp;"_"&amp;注文フォーム!$DB$8</f>
        <v>[低濃度ＰＣＢ法５版]金属くず(表面拭き取り)_0.01mg/100c㎡</v>
      </c>
      <c r="K581" s="449" t="str">
        <f>$CJ$9&amp;"_"&amp;注文フォーム!$DA$9</f>
        <v>[低濃度ＰＣＢ第５版]金属くず(表面抽出)_目的(2)をご選択ください</v>
      </c>
      <c r="L581" s="449" t="str">
        <f>$CJ$9&amp;"_"&amp;注文フォーム!$DB$9</f>
        <v>[低濃度ＰＣＢ第５版]金属くず(表面抽出)_50mg/kg</v>
      </c>
      <c r="M581" s="449" t="str">
        <f>$CJ$10&amp;"_"&amp;注文フォーム!$DA$10</f>
        <v>[低濃度ＰＣＢ第５版]コンクリートくず_目的(2)をご選択ください</v>
      </c>
      <c r="N581" s="449" t="str">
        <f>$CJ$10&amp;"_"&amp;注文フォーム!$DB$10</f>
        <v>[低濃度ＰＣＢ第５版]コンクリートくず_50mg/kg</v>
      </c>
      <c r="O581" s="449" t="str">
        <f>$CJ$11&amp;"_"&amp;注文フォーム!$DA$11&amp;注文フォーム!$CZ$11</f>
        <v>[低濃度ＰＣＢ第５版]塗膜くず(含有)_0.15mg/kg 方法指定なし(※1)</v>
      </c>
      <c r="P581" s="449" t="str">
        <f>$CJ$11&amp;"_"&amp;注文フォーム!$DA$11&amp;注文フォーム!$CZ$12</f>
        <v>[低濃度ＰＣＢ第５版]塗膜くず(含有)_0.15mg/kg HRMS法(※2)</v>
      </c>
      <c r="Q581" s="449" t="str">
        <f>$CJ$11&amp;"_"&amp;注文フォーム!$DA$11&amp;注文フォーム!$CZ$13</f>
        <v>[低濃度ＰＣＢ第５版]塗膜くず(含有)_0.15mg/kg HRMS法 (DMSO処理)(※3)</v>
      </c>
      <c r="R581" s="449" t="str">
        <f>$CJ$11&amp;"_"&amp;注文フォーム!$DB$11&amp;注文フォーム!$CZ$11</f>
        <v>[低濃度ＰＣＢ第５版]塗膜くず(含有)_50mg/kg方法指定なし(※1)</v>
      </c>
      <c r="S581" s="449" t="str">
        <f>$CJ$11&amp;"_"&amp;注文フォーム!$DB$11&amp;注文フォーム!$CZ$12</f>
        <v>[低濃度ＰＣＢ第５版]塗膜くず(含有)_50mg/kgHRMS法(※2)</v>
      </c>
      <c r="T581" s="449" t="str">
        <f>$CJ$11&amp;"_"&amp;注文フォーム!$DB$11&amp;注文フォーム!$CZ$13</f>
        <v>[低濃度ＰＣＢ第５版]塗膜くず(含有)_50mg/kgHRMS法 (DMSO処理)(※3)</v>
      </c>
      <c r="U581" s="449" t="str">
        <f>$CJ$12&amp;"_"&amp;注文フォーム!$DA$14</f>
        <v>[低濃度ＰＣＢ第５版]廃感圧紙(含有)_0.15mg/kg</v>
      </c>
      <c r="V581" s="449" t="str">
        <f>$CJ$12&amp;"_"&amp;注文フォーム!$DB$14</f>
        <v>[低濃度ＰＣＢ第５版]廃感圧紙(含有)_50mg/kg</v>
      </c>
      <c r="W581" s="449" t="str">
        <f>$CJ$13&amp;"_"&amp;注文フォーム!$DA$15</f>
        <v>[低濃度ＰＣＢ第５版]廃シーリング材(含有)_0.15mg/kg</v>
      </c>
      <c r="X581" s="449" t="str">
        <f>$CJ$13&amp;"_"&amp;注文フォーム!$DB$15</f>
        <v>[低濃度ＰＣＢ第５版]廃シーリング材(含有)_50mg/kg</v>
      </c>
      <c r="Y581" s="449" t="str">
        <f>$CJ$14&amp;"_"&amp;注文フォーム!$DA$16</f>
        <v>[厚生省告示192号別表第3]第1(洗浄液)_0.05mg/kg</v>
      </c>
      <c r="Z581" s="449" t="str">
        <f>$CJ$14&amp;"_"&amp;注文フォーム!$DB$16</f>
        <v>[厚生省告示192号別表第3]第1(洗浄液)_目的(1)をご選択ください</v>
      </c>
      <c r="AA581" s="449" t="str">
        <f>$CJ$15&amp;"_"&amp;注文フォーム!$DA$17</f>
        <v>[厚生省告示192号別表第3]第2(拭き取り)_0.1μg/100c㎡</v>
      </c>
      <c r="AB581" s="449" t="str">
        <f>$CJ$15&amp;"_"&amp;注文フォーム!$DB$17</f>
        <v>[厚生省告示192号別表第3]第2(拭き取り)_目的(1)をご選択ください</v>
      </c>
      <c r="AC581" s="449" t="str">
        <f>$CJ$16&amp;"_"&amp;注文フォーム!$DA$18</f>
        <v>[厚生省告示192号別表第3]第3(部材採取)_0.01㎎/kg</v>
      </c>
      <c r="AD581" s="449" t="str">
        <f>$CJ$16&amp;"_"&amp;注文フォーム!$DB$18</f>
        <v>[厚生省告示192号別表第3]第3(部材採取)_目的(1)をご選択ください</v>
      </c>
      <c r="AE581" s="449" t="str">
        <f>$CJ$16&amp;"_"&amp;注文フォーム!$DA$20</f>
        <v>[厚生省告示192号別表第3]第3(部材採取)_---</v>
      </c>
      <c r="AF581" s="449" t="str">
        <f>$CJ$16&amp;"_"&amp;注文フォーム!$DB$20</f>
        <v>[厚生省告示192号別表第3]第3(部材採取)_----</v>
      </c>
      <c r="AG581" s="449" t="str">
        <f>$CJ$17&amp;"_"&amp;$DA$19</f>
        <v>[JIS K 5674］塗膜くず　鉛・クロム（PCB分析不要）_Pb600/Cr300mg/kg</v>
      </c>
      <c r="AH581" s="449" t="str">
        <f>$CQ$11</f>
        <v>JIS K 5674</v>
      </c>
      <c r="AI581" s="449" t="str">
        <f>$CR$11</f>
        <v>底質調査方法</v>
      </c>
      <c r="AJ581" s="449" t="str">
        <f>$CS$11</f>
        <v>分析不要</v>
      </c>
      <c r="AK581" s="449" t="str">
        <f>$CQ$12</f>
        <v>BaPからの換算法</v>
      </c>
      <c r="AL581" s="449" t="str">
        <f>$CR$12</f>
        <v>作業環境測定ガイドブック法</v>
      </c>
      <c r="AM581" s="449" t="str">
        <f>$CS$12</f>
        <v>分析不要</v>
      </c>
      <c r="AN581" s="449" t="str">
        <f>$CQ$13</f>
        <v>[13号]PCB・鉛・六価クロム</v>
      </c>
      <c r="AO581" s="449" t="str">
        <f>$CR$13</f>
        <v>[13号]7項目(※4)＋油分＋含水率</v>
      </c>
      <c r="AP581" s="449" t="str">
        <f>$CS$13</f>
        <v>[13号]その他組み合わせ(備考欄に記載ください）</v>
      </c>
      <c r="AQ581" s="449" t="str">
        <f>$CT$13</f>
        <v>[13号]分析不要</v>
      </c>
      <c r="AR581" s="449" t="str">
        <f>$CY$20&amp;"_"&amp;$DA$20</f>
        <v>その他(備考欄に入力ください）_---</v>
      </c>
      <c r="AS581" s="449" t="str">
        <f>$AS$273</f>
        <v>拭き取り試験</v>
      </c>
      <c r="AT581" s="449" t="str">
        <f>$AT$273</f>
        <v>[報告書記載：その他]</v>
      </c>
      <c r="AU581" s="449" t="str">
        <f>$AU$273</f>
        <v>備考欄</v>
      </c>
      <c r="BE581" s="435"/>
      <c r="BG581" s="118"/>
      <c r="BK581" s="50"/>
      <c r="EE581" s="435"/>
    </row>
    <row r="582" spans="1:135" hidden="1">
      <c r="A582" s="444" t="str">
        <f>IF(A579="","",A578&amp;A579&amp;"/"&amp;CHAR(10))</f>
        <v/>
      </c>
      <c r="B582" s="444" t="str">
        <f t="shared" ref="B582:H582" si="415">IF(B579="","",B578&amp;B579&amp;"/"&amp;CHAR(10))</f>
        <v/>
      </c>
      <c r="C582" s="444" t="str">
        <f t="shared" si="415"/>
        <v/>
      </c>
      <c r="D582" s="444" t="str">
        <f t="shared" si="415"/>
        <v/>
      </c>
      <c r="E582" s="444" t="str">
        <f t="shared" si="415"/>
        <v/>
      </c>
      <c r="F582" s="444" t="str">
        <f t="shared" si="415"/>
        <v/>
      </c>
      <c r="G582" s="444" t="str">
        <f t="shared" si="415"/>
        <v/>
      </c>
      <c r="H582" s="444" t="str">
        <f t="shared" si="415"/>
        <v/>
      </c>
      <c r="I582" s="444" t="str">
        <f t="shared" ref="I582:N582" si="416">IF(I579="","",I578&amp;I579&amp;"/"&amp;CHAR(10))</f>
        <v/>
      </c>
      <c r="J582" s="444" t="str">
        <f t="shared" si="416"/>
        <v/>
      </c>
      <c r="K582" s="444" t="str">
        <f t="shared" si="416"/>
        <v/>
      </c>
      <c r="L582" s="444" t="str">
        <f t="shared" si="416"/>
        <v/>
      </c>
      <c r="M582" s="444" t="str">
        <f t="shared" si="416"/>
        <v/>
      </c>
      <c r="N582" s="444" t="str">
        <f t="shared" si="416"/>
        <v/>
      </c>
      <c r="O582" s="444" t="str">
        <f t="shared" ref="O582:AF582" si="417">IF(O579="","",O578&amp;O579&amp;"/"&amp;CHAR(10))</f>
        <v/>
      </c>
      <c r="P582" s="444" t="str">
        <f t="shared" si="417"/>
        <v/>
      </c>
      <c r="Q582" s="444" t="str">
        <f t="shared" si="417"/>
        <v/>
      </c>
      <c r="R582" s="444" t="str">
        <f t="shared" si="417"/>
        <v/>
      </c>
      <c r="S582" s="444" t="str">
        <f t="shared" si="417"/>
        <v/>
      </c>
      <c r="T582" s="444" t="str">
        <f t="shared" si="417"/>
        <v/>
      </c>
      <c r="U582" s="444" t="str">
        <f t="shared" si="417"/>
        <v/>
      </c>
      <c r="V582" s="444" t="str">
        <f t="shared" si="417"/>
        <v/>
      </c>
      <c r="W582" s="444" t="str">
        <f t="shared" si="417"/>
        <v/>
      </c>
      <c r="X582" s="444" t="str">
        <f t="shared" si="417"/>
        <v/>
      </c>
      <c r="Y582" s="444" t="str">
        <f t="shared" si="417"/>
        <v/>
      </c>
      <c r="Z582" s="444" t="str">
        <f t="shared" si="417"/>
        <v/>
      </c>
      <c r="AA582" s="444" t="str">
        <f t="shared" si="417"/>
        <v/>
      </c>
      <c r="AB582" s="444" t="str">
        <f t="shared" si="417"/>
        <v/>
      </c>
      <c r="AC582" s="444" t="str">
        <f t="shared" si="417"/>
        <v/>
      </c>
      <c r="AD582" s="444" t="str">
        <f t="shared" si="417"/>
        <v/>
      </c>
      <c r="AE582" s="444" t="str">
        <f t="shared" si="417"/>
        <v/>
      </c>
      <c r="AF582" s="444" t="str">
        <f t="shared" si="417"/>
        <v/>
      </c>
      <c r="AG582" s="444" t="str">
        <f>IF(AG579="","",AG578&amp;AG579&amp;"/"&amp;CHAR(10))</f>
        <v/>
      </c>
      <c r="AH582" s="444" t="str">
        <f t="shared" ref="AH582:AT582" si="418">IF(AH579="","",AH578&amp;AH579&amp;"/"&amp;CHAR(10))</f>
        <v/>
      </c>
      <c r="AI582" s="444" t="str">
        <f t="shared" si="418"/>
        <v/>
      </c>
      <c r="AJ582" s="444" t="str">
        <f t="shared" si="418"/>
        <v/>
      </c>
      <c r="AK582" s="444" t="str">
        <f t="shared" si="418"/>
        <v/>
      </c>
      <c r="AL582" s="444" t="str">
        <f t="shared" ref="AL582:AM582" si="419">IF(AL579="","",AL578&amp;AL579&amp;"/"&amp;CHAR(10))</f>
        <v/>
      </c>
      <c r="AM582" s="444" t="str">
        <f t="shared" si="419"/>
        <v/>
      </c>
      <c r="AN582" s="444" t="str">
        <f t="shared" si="418"/>
        <v/>
      </c>
      <c r="AO582" s="444" t="str">
        <f t="shared" ref="AO582:AP582" si="420">IF(AO579="","",AO578&amp;AO579&amp;"/"&amp;CHAR(10))</f>
        <v/>
      </c>
      <c r="AP582" s="444" t="str">
        <f t="shared" si="420"/>
        <v/>
      </c>
      <c r="AQ582" s="444" t="str">
        <f>IF(AQ579="","",AQ578&amp;AQ579&amp;"/"&amp;CHAR(10))</f>
        <v/>
      </c>
      <c r="AR582" s="444" t="str">
        <f>IF(AR579="","",AR578&amp;AR579&amp;"/"&amp;CHAR(10))</f>
        <v/>
      </c>
      <c r="AS582" s="444" t="str">
        <f t="shared" si="418"/>
        <v/>
      </c>
      <c r="AT582" s="444" t="str">
        <f t="shared" si="418"/>
        <v/>
      </c>
      <c r="AU582" s="444" t="str">
        <f>IF(COUNTBLANK(AU274:AU373)=30,"",AU578&amp;AU579&amp;"/"&amp;CHAR(10))</f>
        <v xml:space="preserve">備考欄 :                                                                                                                                                                                                                                                                                                                                                                                                                 /
</v>
      </c>
      <c r="BE582" s="435"/>
      <c r="BG582" s="118"/>
      <c r="BK582" s="50"/>
      <c r="EE582" s="435"/>
    </row>
    <row r="583" spans="1:135" hidden="1">
      <c r="A583" s="439"/>
      <c r="B583" s="440"/>
      <c r="C583" s="439"/>
      <c r="D583" s="448"/>
      <c r="E583" s="439"/>
      <c r="F583" s="439"/>
      <c r="G583" s="439"/>
      <c r="H583" s="439"/>
      <c r="I583" s="439"/>
      <c r="J583" s="439"/>
      <c r="K583" s="439"/>
      <c r="L583" s="439"/>
      <c r="M583" s="439"/>
      <c r="N583" s="439"/>
      <c r="O583" s="439"/>
      <c r="P583" s="439"/>
      <c r="Q583" s="439"/>
      <c r="R583" s="439"/>
      <c r="S583" s="439"/>
      <c r="T583" s="439"/>
      <c r="U583" s="439"/>
      <c r="V583" s="439"/>
      <c r="W583" s="439"/>
      <c r="X583" s="439"/>
      <c r="Y583" s="439"/>
      <c r="Z583" s="439"/>
      <c r="AA583" s="439"/>
      <c r="AB583" s="439"/>
      <c r="AC583" s="439"/>
      <c r="AD583" s="439"/>
      <c r="AE583" s="439"/>
      <c r="AF583" s="439"/>
      <c r="AG583" s="439"/>
      <c r="AH583" s="439"/>
      <c r="AI583" s="439"/>
      <c r="AJ583" s="439"/>
      <c r="AK583" s="439"/>
      <c r="AL583" s="439"/>
      <c r="AM583" s="439"/>
      <c r="AN583" s="439"/>
      <c r="AO583" s="439"/>
      <c r="AP583" s="439"/>
      <c r="AQ583" s="439"/>
      <c r="AR583" s="439"/>
      <c r="AS583" s="439"/>
      <c r="AT583" s="439"/>
      <c r="AU583" s="439"/>
      <c r="BE583" s="435"/>
      <c r="BG583" s="118"/>
      <c r="BK583" s="50"/>
      <c r="EE583" s="435"/>
    </row>
    <row r="584" spans="1:135" hidden="1">
      <c r="A584" s="445" t="str">
        <f>A582&amp;B582&amp;C582&amp;D582&amp;E582&amp;F582&amp;G582&amp;H582&amp;I582&amp;J582&amp;K582&amp;L582&amp;M582&amp;N582&amp;O582&amp;P582&amp;Q582&amp;R582&amp;S582&amp;T582&amp;U582&amp;V582&amp;W582&amp;X582&amp;Y582&amp;Z582&amp;AA582&amp;AB582&amp;AC582&amp;AD582&amp;AE582&amp;AF582&amp;AG582&amp;AR582&amp;CHAR(10)&amp;AH582&amp;AI582&amp;AJ582&amp;AK582&amp;AL582&amp;AM582&amp;AN582&amp;AO582&amp;AP582&amp;AQ582&amp;AS582&amp;A586&amp;AT582&amp;AU582</f>
        <v xml:space="preserve">
備考欄 :                                                                                                                                                                                                                                                                                                                                                                                                                 /
</v>
      </c>
      <c r="B584" s="440"/>
      <c r="C584" s="439"/>
      <c r="D584" s="448"/>
      <c r="E584" s="439"/>
      <c r="F584" s="439"/>
      <c r="G584" s="439"/>
      <c r="H584" s="439"/>
      <c r="I584" s="439"/>
      <c r="J584" s="439"/>
      <c r="K584" s="439"/>
      <c r="L584" s="439"/>
      <c r="M584" s="439"/>
      <c r="N584" s="439"/>
      <c r="O584" s="439"/>
      <c r="P584" s="439"/>
      <c r="Q584" s="439"/>
      <c r="R584" s="439"/>
      <c r="S584" s="439"/>
      <c r="T584" s="439"/>
      <c r="U584" s="439"/>
      <c r="V584" s="439"/>
      <c r="W584" s="439"/>
      <c r="X584" s="439"/>
      <c r="Y584" s="439"/>
      <c r="Z584" s="439"/>
      <c r="AA584" s="439"/>
      <c r="AB584" s="439"/>
      <c r="AC584" s="439"/>
      <c r="AD584" s="439"/>
      <c r="AE584" s="439"/>
      <c r="AF584" s="439"/>
      <c r="AG584" s="439"/>
      <c r="AH584" s="439"/>
      <c r="AI584" s="439"/>
      <c r="AJ584" s="439"/>
      <c r="AK584" s="439"/>
      <c r="AL584" s="439"/>
      <c r="AM584" s="439"/>
      <c r="AN584" s="439"/>
      <c r="AO584" s="439"/>
      <c r="AP584" s="439"/>
      <c r="AQ584" s="439"/>
      <c r="AR584" s="439"/>
      <c r="AS584" s="439"/>
      <c r="AT584" s="439"/>
      <c r="AU584" s="439"/>
      <c r="BE584" s="435"/>
      <c r="BG584" s="118"/>
      <c r="BK584" s="50"/>
      <c r="EE584" s="435"/>
    </row>
    <row r="585" spans="1:135" hidden="1">
      <c r="A585" s="439"/>
      <c r="B585" s="440"/>
      <c r="C585" s="439"/>
      <c r="D585" s="448"/>
      <c r="E585" s="439"/>
      <c r="F585" s="439"/>
      <c r="G585" s="439"/>
      <c r="H585" s="439"/>
      <c r="I585" s="439"/>
      <c r="J585" s="439"/>
      <c r="K585" s="439"/>
      <c r="L585" s="439"/>
      <c r="M585" s="439"/>
      <c r="N585" s="439"/>
      <c r="O585" s="439"/>
      <c r="P585" s="439"/>
      <c r="Q585" s="439"/>
      <c r="R585" s="439"/>
      <c r="S585" s="439"/>
      <c r="T585" s="439"/>
      <c r="U585" s="439"/>
      <c r="V585" s="439"/>
      <c r="W585" s="439"/>
      <c r="X585" s="439"/>
      <c r="Y585" s="439"/>
      <c r="Z585" s="439"/>
      <c r="AA585" s="439"/>
      <c r="AB585" s="439"/>
      <c r="AC585" s="439"/>
      <c r="AD585" s="439"/>
      <c r="AE585" s="439"/>
      <c r="AF585" s="439"/>
      <c r="AG585" s="439"/>
      <c r="AH585" s="439"/>
      <c r="AI585" s="439"/>
      <c r="AJ585" s="439"/>
      <c r="AK585" s="439"/>
      <c r="AL585" s="439"/>
      <c r="AM585" s="439"/>
      <c r="AN585" s="439"/>
      <c r="AO585" s="439"/>
      <c r="AP585" s="439"/>
      <c r="AQ585" s="439"/>
      <c r="AR585" s="439"/>
      <c r="AS585" s="439"/>
      <c r="AT585" s="439"/>
      <c r="AU585" s="439"/>
      <c r="BE585" s="435"/>
      <c r="BG585" s="118"/>
      <c r="BK585" s="50"/>
      <c r="EE585" s="435"/>
    </row>
    <row r="586" spans="1:135" hidden="1">
      <c r="A586" s="439" t="str">
        <f>IF(D36="","","[報告書記載：採取者]　"&amp;D36&amp;CHAR(10))</f>
        <v/>
      </c>
      <c r="B586" s="440"/>
      <c r="C586" s="439"/>
      <c r="D586" s="448"/>
      <c r="E586" s="439"/>
      <c r="F586" s="439"/>
      <c r="G586" s="439"/>
      <c r="H586" s="439"/>
      <c r="I586" s="439"/>
      <c r="J586" s="439"/>
      <c r="K586" s="439"/>
      <c r="L586" s="439"/>
      <c r="M586" s="439"/>
      <c r="N586" s="439"/>
      <c r="O586" s="439"/>
      <c r="P586" s="439"/>
      <c r="Q586" s="439"/>
      <c r="R586" s="439"/>
      <c r="S586" s="439"/>
      <c r="T586" s="439"/>
      <c r="U586" s="439"/>
      <c r="V586" s="439"/>
      <c r="W586" s="439"/>
      <c r="X586" s="439"/>
      <c r="Y586" s="439"/>
      <c r="Z586" s="439"/>
      <c r="AA586" s="439"/>
      <c r="AB586" s="439"/>
      <c r="AC586" s="439"/>
      <c r="AD586" s="439"/>
      <c r="AE586" s="439"/>
      <c r="AF586" s="439"/>
      <c r="AG586" s="439"/>
      <c r="AH586" s="439"/>
      <c r="AI586" s="439"/>
      <c r="AJ586" s="439"/>
      <c r="AK586" s="439"/>
      <c r="AL586" s="439"/>
      <c r="AM586" s="439"/>
      <c r="AN586" s="439"/>
      <c r="AO586" s="439"/>
      <c r="AP586" s="439"/>
      <c r="AQ586" s="439"/>
      <c r="AR586" s="439"/>
      <c r="AS586" s="439"/>
      <c r="AT586" s="439"/>
      <c r="AU586" s="439"/>
      <c r="BE586" s="435"/>
      <c r="BG586" s="118"/>
      <c r="BK586" s="50"/>
      <c r="EE586" s="435"/>
    </row>
    <row r="587" spans="1:135" hidden="1">
      <c r="A587" s="439"/>
      <c r="B587" s="440"/>
      <c r="C587" s="439"/>
      <c r="D587" s="448"/>
      <c r="E587" s="439"/>
      <c r="F587" s="439"/>
      <c r="G587" s="439"/>
      <c r="H587" s="439"/>
      <c r="I587" s="439"/>
      <c r="J587" s="439"/>
      <c r="K587" s="439"/>
      <c r="L587" s="439"/>
      <c r="M587" s="439"/>
      <c r="N587" s="439"/>
      <c r="O587" s="439"/>
      <c r="P587" s="439"/>
      <c r="Q587" s="439"/>
      <c r="R587" s="439"/>
      <c r="S587" s="439"/>
      <c r="T587" s="439"/>
      <c r="U587" s="439"/>
      <c r="V587" s="439"/>
      <c r="W587" s="439"/>
      <c r="X587" s="439"/>
      <c r="Y587" s="439"/>
      <c r="Z587" s="439"/>
      <c r="AA587" s="439"/>
      <c r="AB587" s="439"/>
      <c r="AC587" s="439"/>
      <c r="AD587" s="439"/>
      <c r="AE587" s="439"/>
      <c r="AF587" s="439"/>
      <c r="AG587" s="439"/>
      <c r="AH587" s="439"/>
      <c r="AI587" s="439"/>
      <c r="AJ587" s="439"/>
      <c r="AK587" s="439"/>
      <c r="AL587" s="439"/>
      <c r="AM587" s="439"/>
      <c r="AN587" s="439"/>
      <c r="AO587" s="439"/>
      <c r="AP587" s="439"/>
      <c r="AQ587" s="439"/>
      <c r="AR587" s="439"/>
      <c r="AS587" s="439"/>
      <c r="AT587" s="439"/>
      <c r="AU587" s="439"/>
      <c r="BE587" s="435"/>
      <c r="BG587" s="118"/>
      <c r="BK587" s="50"/>
      <c r="EE587" s="435"/>
    </row>
    <row r="588" spans="1:135" hidden="1">
      <c r="A588" s="439"/>
      <c r="B588" s="440"/>
      <c r="C588" s="439"/>
      <c r="D588" s="448"/>
      <c r="E588" s="439"/>
      <c r="F588" s="439"/>
      <c r="G588" s="439"/>
      <c r="H588" s="439"/>
      <c r="I588" s="439"/>
      <c r="J588" s="439"/>
      <c r="K588" s="439"/>
      <c r="L588" s="439"/>
      <c r="M588" s="439"/>
      <c r="N588" s="439"/>
      <c r="O588" s="439"/>
      <c r="P588" s="439"/>
      <c r="Q588" s="439"/>
      <c r="R588" s="439"/>
      <c r="S588" s="439"/>
      <c r="T588" s="439"/>
      <c r="U588" s="439"/>
      <c r="V588" s="439"/>
      <c r="W588" s="439"/>
      <c r="X588" s="439"/>
      <c r="Y588" s="439"/>
      <c r="Z588" s="439"/>
      <c r="AA588" s="439"/>
      <c r="AB588" s="439"/>
      <c r="AC588" s="439"/>
      <c r="AD588" s="439"/>
      <c r="AE588" s="439"/>
      <c r="AF588" s="439"/>
      <c r="AG588" s="439"/>
      <c r="AH588" s="439"/>
      <c r="AI588" s="439"/>
      <c r="AJ588" s="439"/>
      <c r="AK588" s="439"/>
      <c r="AL588" s="439"/>
      <c r="AM588" s="439"/>
      <c r="AN588" s="439"/>
      <c r="AO588" s="439"/>
      <c r="AP588" s="439"/>
      <c r="AQ588" s="439"/>
      <c r="AR588" s="439"/>
      <c r="AS588" s="439"/>
      <c r="AT588" s="439"/>
      <c r="AU588" s="439"/>
      <c r="BE588" s="435"/>
      <c r="BG588" s="118"/>
      <c r="BK588" s="50"/>
      <c r="EE588" s="435"/>
    </row>
    <row r="589" spans="1:135" hidden="1">
      <c r="A589" s="439"/>
      <c r="B589" s="440"/>
      <c r="C589" s="439"/>
      <c r="D589" s="448"/>
      <c r="E589" s="439"/>
      <c r="F589" s="439"/>
      <c r="G589" s="439"/>
      <c r="H589" s="439"/>
      <c r="I589" s="439"/>
      <c r="J589" s="439"/>
      <c r="K589" s="439"/>
      <c r="L589" s="439"/>
      <c r="M589" s="439"/>
      <c r="N589" s="439"/>
      <c r="O589" s="439"/>
      <c r="P589" s="439"/>
      <c r="Q589" s="439"/>
      <c r="R589" s="439"/>
      <c r="S589" s="439"/>
      <c r="T589" s="439"/>
      <c r="U589" s="439"/>
      <c r="V589" s="439"/>
      <c r="W589" s="439"/>
      <c r="X589" s="439"/>
      <c r="Y589" s="439"/>
      <c r="Z589" s="439"/>
      <c r="AA589" s="439"/>
      <c r="AB589" s="439"/>
      <c r="AC589" s="439"/>
      <c r="AD589" s="439"/>
      <c r="AE589" s="439"/>
      <c r="AF589" s="439"/>
      <c r="AG589" s="439"/>
      <c r="AH589" s="439"/>
      <c r="AI589" s="439"/>
      <c r="AJ589" s="439"/>
      <c r="AK589" s="439"/>
      <c r="AL589" s="439"/>
      <c r="AM589" s="439"/>
      <c r="AN589" s="439"/>
      <c r="AO589" s="439"/>
      <c r="AP589" s="439"/>
      <c r="AQ589" s="439"/>
      <c r="AR589" s="439"/>
      <c r="AS589" s="439"/>
      <c r="AT589" s="439"/>
      <c r="AU589" s="439"/>
      <c r="BE589" s="435"/>
      <c r="BG589" s="118"/>
      <c r="BK589" s="50"/>
      <c r="EE589" s="435"/>
    </row>
    <row r="590" spans="1:135" hidden="1">
      <c r="A590" s="445" t="str">
        <f>AI582&amp;AK582&amp;AL582&amp;AN582&amp;AO582&amp;AP582&amp;AR582</f>
        <v/>
      </c>
      <c r="B590" s="440"/>
      <c r="C590" s="439"/>
      <c r="D590" s="448"/>
      <c r="E590" s="439"/>
      <c r="F590" s="439"/>
      <c r="G590" s="439"/>
      <c r="H590" s="439"/>
      <c r="I590" s="439"/>
      <c r="J590" s="439"/>
      <c r="K590" s="439"/>
      <c r="L590" s="439"/>
      <c r="M590" s="439"/>
      <c r="N590" s="439"/>
      <c r="O590" s="439"/>
      <c r="P590" s="439"/>
      <c r="Q590" s="439"/>
      <c r="R590" s="439"/>
      <c r="S590" s="439"/>
      <c r="T590" s="439"/>
      <c r="U590" s="439"/>
      <c r="V590" s="439"/>
      <c r="W590" s="439"/>
      <c r="X590" s="439"/>
      <c r="Y590" s="439"/>
      <c r="Z590" s="439"/>
      <c r="AA590" s="439"/>
      <c r="AB590" s="439"/>
      <c r="AC590" s="439"/>
      <c r="AD590" s="439"/>
      <c r="AE590" s="439"/>
      <c r="AF590" s="439"/>
      <c r="AG590" s="439"/>
      <c r="AH590" s="439"/>
      <c r="AI590" s="439"/>
      <c r="AJ590" s="439"/>
      <c r="AK590" s="439"/>
      <c r="AL590" s="439"/>
      <c r="AM590" s="439"/>
      <c r="AN590" s="439"/>
      <c r="AO590" s="439"/>
      <c r="AP590" s="439"/>
      <c r="AQ590" s="439"/>
      <c r="AR590" s="439"/>
      <c r="AS590" s="439"/>
      <c r="AT590" s="439"/>
      <c r="AU590" s="439"/>
      <c r="BE590" s="435"/>
      <c r="BG590" s="118"/>
      <c r="BK590" s="50"/>
      <c r="EE590" s="435"/>
    </row>
    <row r="591" spans="1:135" hidden="1">
      <c r="A591" s="439"/>
      <c r="B591" s="440"/>
      <c r="C591" s="439"/>
      <c r="D591" s="448"/>
      <c r="E591" s="439"/>
      <c r="F591" s="439"/>
      <c r="G591" s="439"/>
      <c r="H591" s="439"/>
      <c r="I591" s="439"/>
      <c r="J591" s="439"/>
      <c r="K591" s="439"/>
      <c r="L591" s="439"/>
      <c r="M591" s="439"/>
      <c r="N591" s="439"/>
      <c r="O591" s="439"/>
      <c r="P591" s="439"/>
      <c r="Q591" s="439"/>
      <c r="R591" s="439"/>
      <c r="S591" s="439"/>
      <c r="T591" s="439"/>
      <c r="U591" s="439"/>
      <c r="V591" s="439"/>
      <c r="W591" s="439"/>
      <c r="X591" s="439"/>
      <c r="Y591" s="439"/>
      <c r="Z591" s="439"/>
      <c r="AA591" s="439"/>
      <c r="AB591" s="439"/>
      <c r="AC591" s="439"/>
      <c r="AD591" s="439"/>
      <c r="AE591" s="439"/>
      <c r="AF591" s="439"/>
      <c r="AG591" s="439"/>
      <c r="AH591" s="439"/>
      <c r="AI591" s="439"/>
      <c r="AJ591" s="439"/>
      <c r="AK591" s="439"/>
      <c r="AL591" s="439"/>
      <c r="AM591" s="439"/>
      <c r="AN591" s="439"/>
      <c r="AO591" s="439"/>
      <c r="AP591" s="439"/>
      <c r="AQ591" s="439"/>
      <c r="AR591" s="439"/>
      <c r="AS591" s="439"/>
      <c r="AT591" s="439"/>
      <c r="AU591" s="439"/>
      <c r="BE591" s="435"/>
      <c r="BG591" s="118"/>
      <c r="BK591" s="50"/>
      <c r="EE591" s="435"/>
    </row>
    <row r="592" spans="1:135" hidden="1">
      <c r="A592" s="448" t="str">
        <f>IF(B592="","","★★★以下は拭き取り面積です。整理して特記に残してください★★★【拭き取り面積cm2】")</f>
        <v/>
      </c>
      <c r="B592" s="440" t="str">
        <f>AS579</f>
        <v/>
      </c>
      <c r="C592" s="439"/>
      <c r="D592" s="448"/>
      <c r="E592" s="439"/>
      <c r="F592" s="439"/>
      <c r="G592" s="439"/>
      <c r="H592" s="439"/>
      <c r="I592" s="439"/>
      <c r="J592" s="439"/>
      <c r="K592" s="439"/>
      <c r="L592" s="439"/>
      <c r="M592" s="439"/>
      <c r="N592" s="439"/>
      <c r="O592" s="439"/>
      <c r="P592" s="439"/>
      <c r="Q592" s="439"/>
      <c r="R592" s="439"/>
      <c r="S592" s="439"/>
      <c r="T592" s="439"/>
      <c r="U592" s="439"/>
      <c r="V592" s="439"/>
      <c r="W592" s="439"/>
      <c r="X592" s="439"/>
      <c r="Y592" s="439"/>
      <c r="Z592" s="439"/>
      <c r="AA592" s="439"/>
      <c r="AB592" s="439"/>
      <c r="AC592" s="439"/>
      <c r="AD592" s="439"/>
      <c r="AE592" s="439"/>
      <c r="AF592" s="439"/>
      <c r="AG592" s="439"/>
      <c r="AH592" s="439"/>
      <c r="AI592" s="439"/>
      <c r="AJ592" s="439"/>
      <c r="AK592" s="439"/>
      <c r="AL592" s="439"/>
      <c r="AM592" s="439"/>
      <c r="AN592" s="439"/>
      <c r="AO592" s="439"/>
      <c r="AP592" s="439"/>
      <c r="AQ592" s="439"/>
      <c r="AR592" s="439"/>
      <c r="AS592" s="439"/>
      <c r="AT592" s="439"/>
      <c r="AU592" s="439"/>
      <c r="BE592" s="435"/>
      <c r="BG592" s="118"/>
      <c r="BK592" s="50"/>
      <c r="EE592" s="435"/>
    </row>
    <row r="593" spans="1:135" hidden="1">
      <c r="A593" s="439"/>
      <c r="B593" s="440"/>
      <c r="C593" s="439"/>
      <c r="D593" s="448"/>
      <c r="E593" s="439"/>
      <c r="F593" s="439"/>
      <c r="G593" s="439"/>
      <c r="H593" s="439"/>
      <c r="I593" s="439"/>
      <c r="J593" s="439"/>
      <c r="K593" s="439"/>
      <c r="L593" s="439"/>
      <c r="M593" s="439"/>
      <c r="N593" s="439"/>
      <c r="O593" s="439"/>
      <c r="P593" s="439"/>
      <c r="Q593" s="439"/>
      <c r="R593" s="439"/>
      <c r="S593" s="439"/>
      <c r="T593" s="439"/>
      <c r="U593" s="439"/>
      <c r="V593" s="439"/>
      <c r="W593" s="439"/>
      <c r="X593" s="439"/>
      <c r="Y593" s="439"/>
      <c r="Z593" s="439"/>
      <c r="AA593" s="439"/>
      <c r="AB593" s="439"/>
      <c r="AC593" s="439"/>
      <c r="AD593" s="439"/>
      <c r="AE593" s="439"/>
      <c r="AF593" s="439"/>
      <c r="AG593" s="439"/>
      <c r="AH593" s="439"/>
      <c r="AI593" s="439"/>
      <c r="AJ593" s="439"/>
      <c r="AK593" s="439"/>
      <c r="AL593" s="439"/>
      <c r="AM593" s="439"/>
      <c r="AN593" s="439"/>
      <c r="AO593" s="439"/>
      <c r="AP593" s="439"/>
      <c r="AQ593" s="439"/>
      <c r="AR593" s="439"/>
      <c r="AS593" s="439"/>
      <c r="AT593" s="439"/>
      <c r="AU593" s="439"/>
      <c r="BE593" s="435"/>
      <c r="BG593" s="118"/>
      <c r="BK593" s="50"/>
      <c r="EE593" s="435"/>
    </row>
    <row r="594" spans="1:135" hidden="1">
      <c r="A594" s="439"/>
      <c r="B594" s="440"/>
      <c r="C594" s="439"/>
      <c r="D594" s="448"/>
      <c r="E594" s="439"/>
      <c r="F594" s="439"/>
      <c r="G594" s="439"/>
      <c r="H594" s="439"/>
      <c r="I594" s="439"/>
      <c r="J594" s="439"/>
      <c r="K594" s="439"/>
      <c r="L594" s="439"/>
      <c r="M594" s="439"/>
      <c r="N594" s="439"/>
      <c r="O594" s="439"/>
      <c r="P594" s="439"/>
      <c r="Q594" s="439"/>
      <c r="R594" s="439"/>
      <c r="S594" s="439"/>
      <c r="T594" s="439"/>
      <c r="U594" s="439"/>
      <c r="V594" s="439"/>
      <c r="W594" s="439"/>
      <c r="X594" s="439"/>
      <c r="Y594" s="439"/>
      <c r="Z594" s="439"/>
      <c r="AA594" s="439"/>
      <c r="AB594" s="439"/>
      <c r="AC594" s="439"/>
      <c r="AD594" s="439"/>
      <c r="AE594" s="439"/>
      <c r="AF594" s="439"/>
      <c r="AG594" s="439"/>
      <c r="AH594" s="439"/>
      <c r="AI594" s="439"/>
      <c r="AJ594" s="439"/>
      <c r="AK594" s="439"/>
      <c r="AL594" s="439"/>
      <c r="AM594" s="439"/>
      <c r="AN594" s="439"/>
      <c r="AO594" s="439"/>
      <c r="AP594" s="439"/>
      <c r="AQ594" s="439"/>
      <c r="AR594" s="439"/>
      <c r="AS594" s="439"/>
      <c r="AT594" s="439"/>
      <c r="AU594" s="439"/>
      <c r="BE594" s="435"/>
      <c r="BG594" s="118"/>
      <c r="BK594" s="50"/>
      <c r="EE594" s="435"/>
    </row>
    <row r="595" spans="1:135" hidden="1">
      <c r="A595" s="439"/>
      <c r="B595" s="440"/>
      <c r="C595" s="439"/>
      <c r="D595" s="448"/>
      <c r="E595" s="439"/>
      <c r="F595" s="439"/>
      <c r="G595" s="439"/>
      <c r="H595" s="439"/>
      <c r="I595" s="439"/>
      <c r="J595" s="439"/>
      <c r="K595" s="439"/>
      <c r="L595" s="439"/>
      <c r="M595" s="439"/>
      <c r="N595" s="439"/>
      <c r="O595" s="439"/>
      <c r="P595" s="439"/>
      <c r="Q595" s="439"/>
      <c r="R595" s="439"/>
      <c r="S595" s="439"/>
      <c r="T595" s="439"/>
      <c r="U595" s="439"/>
      <c r="V595" s="439"/>
      <c r="W595" s="439"/>
      <c r="X595" s="439"/>
      <c r="Y595" s="439"/>
      <c r="Z595" s="439"/>
      <c r="AA595" s="439"/>
      <c r="AB595" s="439"/>
      <c r="AC595" s="439"/>
      <c r="AD595" s="439"/>
      <c r="AE595" s="439"/>
      <c r="AF595" s="439"/>
      <c r="AG595" s="439"/>
      <c r="AH595" s="439"/>
      <c r="AI595" s="439"/>
      <c r="AJ595" s="439"/>
      <c r="AK595" s="439"/>
      <c r="AL595" s="439"/>
      <c r="AM595" s="439"/>
      <c r="AN595" s="439"/>
      <c r="AO595" s="439"/>
      <c r="AP595" s="439"/>
      <c r="AQ595" s="439"/>
      <c r="AR595" s="439"/>
      <c r="AS595" s="439"/>
      <c r="AT595" s="439"/>
      <c r="AU595" s="439"/>
      <c r="BE595" s="435"/>
      <c r="BG595" s="118"/>
      <c r="BK595" s="50"/>
      <c r="EE595" s="435"/>
    </row>
    <row r="596" spans="1:135" hidden="1">
      <c r="A596" s="439"/>
      <c r="B596" s="440"/>
      <c r="C596" s="439"/>
      <c r="D596" s="448"/>
      <c r="E596" s="439"/>
      <c r="F596" s="439"/>
      <c r="G596" s="439"/>
      <c r="H596" s="439"/>
      <c r="I596" s="439"/>
      <c r="J596" s="439"/>
      <c r="K596" s="439"/>
      <c r="L596" s="439"/>
      <c r="M596" s="439"/>
      <c r="N596" s="439"/>
      <c r="O596" s="439"/>
      <c r="P596" s="439"/>
      <c r="Q596" s="439"/>
      <c r="R596" s="439"/>
      <c r="S596" s="439"/>
      <c r="T596" s="439"/>
      <c r="U596" s="439"/>
      <c r="V596" s="439"/>
      <c r="W596" s="439"/>
      <c r="X596" s="439"/>
      <c r="Y596" s="439"/>
      <c r="Z596" s="439"/>
      <c r="AA596" s="439"/>
      <c r="AB596" s="439"/>
      <c r="AC596" s="439"/>
      <c r="AD596" s="439"/>
      <c r="AE596" s="439"/>
      <c r="AF596" s="439"/>
      <c r="AG596" s="439"/>
      <c r="AH596" s="439"/>
      <c r="AI596" s="439"/>
      <c r="AJ596" s="439"/>
      <c r="AK596" s="439"/>
      <c r="AL596" s="439"/>
      <c r="AM596" s="439"/>
      <c r="AN596" s="439"/>
      <c r="AO596" s="439"/>
      <c r="AP596" s="439"/>
      <c r="AQ596" s="439"/>
      <c r="AR596" s="439"/>
      <c r="AS596" s="439"/>
      <c r="AT596" s="439"/>
      <c r="AU596" s="439"/>
      <c r="BE596" s="435"/>
      <c r="BG596" s="118"/>
      <c r="BK596" s="50"/>
      <c r="EE596" s="435"/>
    </row>
    <row r="597" spans="1:135" hidden="1">
      <c r="A597" s="439"/>
      <c r="B597" s="440"/>
      <c r="C597" s="439"/>
      <c r="D597" s="448"/>
      <c r="E597" s="439"/>
      <c r="F597" s="439"/>
      <c r="G597" s="439"/>
      <c r="H597" s="439"/>
      <c r="I597" s="439"/>
      <c r="J597" s="439"/>
      <c r="K597" s="439"/>
      <c r="L597" s="439"/>
      <c r="M597" s="439"/>
      <c r="N597" s="439"/>
      <c r="O597" s="439"/>
      <c r="P597" s="439"/>
      <c r="Q597" s="439"/>
      <c r="R597" s="439"/>
      <c r="S597" s="439"/>
      <c r="T597" s="439"/>
      <c r="U597" s="439"/>
      <c r="V597" s="439"/>
      <c r="W597" s="439"/>
      <c r="X597" s="439"/>
      <c r="Y597" s="439"/>
      <c r="Z597" s="439"/>
      <c r="AA597" s="439"/>
      <c r="AB597" s="439"/>
      <c r="AC597" s="439"/>
      <c r="AD597" s="439"/>
      <c r="AE597" s="439"/>
      <c r="AF597" s="439"/>
      <c r="AG597" s="439"/>
      <c r="AH597" s="439"/>
      <c r="AI597" s="439"/>
      <c r="AJ597" s="439"/>
      <c r="AK597" s="439"/>
      <c r="AL597" s="439"/>
      <c r="AM597" s="439"/>
      <c r="AN597" s="439"/>
      <c r="AO597" s="439"/>
      <c r="AP597" s="439"/>
      <c r="AQ597" s="439"/>
      <c r="AR597" s="439"/>
      <c r="AS597" s="439"/>
      <c r="AT597" s="439"/>
      <c r="AU597" s="439"/>
      <c r="BE597" s="435"/>
      <c r="BG597" s="118"/>
      <c r="BK597" s="50"/>
      <c r="EE597" s="435"/>
    </row>
    <row r="598" spans="1:135" hidden="1">
      <c r="A598" s="439"/>
      <c r="B598" s="440"/>
      <c r="C598" s="439"/>
      <c r="D598" s="448"/>
      <c r="E598" s="439"/>
      <c r="F598" s="439"/>
      <c r="G598" s="439"/>
      <c r="H598" s="439"/>
      <c r="I598" s="439"/>
      <c r="J598" s="439"/>
      <c r="K598" s="439"/>
      <c r="L598" s="439"/>
      <c r="M598" s="439"/>
      <c r="N598" s="439"/>
      <c r="O598" s="439"/>
      <c r="P598" s="439"/>
      <c r="Q598" s="439"/>
      <c r="R598" s="439"/>
      <c r="S598" s="439"/>
      <c r="T598" s="439"/>
      <c r="U598" s="439"/>
      <c r="V598" s="439"/>
      <c r="W598" s="439"/>
      <c r="X598" s="439"/>
      <c r="Y598" s="439"/>
      <c r="Z598" s="439"/>
      <c r="AA598" s="439"/>
      <c r="AB598" s="439"/>
      <c r="AC598" s="439"/>
      <c r="AD598" s="439"/>
      <c r="AE598" s="439"/>
      <c r="AF598" s="439"/>
      <c r="AG598" s="439"/>
      <c r="AH598" s="439"/>
      <c r="AI598" s="439"/>
      <c r="AJ598" s="439"/>
      <c r="AK598" s="439"/>
      <c r="AL598" s="439"/>
      <c r="AM598" s="439"/>
      <c r="AN598" s="439"/>
      <c r="AO598" s="439"/>
      <c r="AP598" s="439"/>
      <c r="AQ598" s="439"/>
      <c r="AR598" s="439"/>
      <c r="AS598" s="439"/>
      <c r="AT598" s="439"/>
      <c r="AU598" s="439"/>
      <c r="BE598" s="435"/>
      <c r="BG598" s="118"/>
      <c r="BK598" s="50"/>
      <c r="EE598" s="435"/>
    </row>
    <row r="599" spans="1:135">
      <c r="A599" s="439"/>
      <c r="B599" s="440"/>
      <c r="C599" s="439"/>
      <c r="D599" s="448"/>
      <c r="E599" s="439"/>
      <c r="F599" s="439"/>
      <c r="G599" s="439"/>
      <c r="H599" s="439"/>
      <c r="I599" s="439"/>
      <c r="J599" s="439"/>
      <c r="K599" s="439"/>
      <c r="L599" s="439"/>
      <c r="M599" s="439"/>
      <c r="N599" s="439"/>
      <c r="O599" s="439"/>
      <c r="P599" s="439"/>
      <c r="Q599" s="439"/>
      <c r="R599" s="439"/>
      <c r="S599" s="439"/>
      <c r="T599" s="439"/>
      <c r="U599" s="439"/>
      <c r="V599" s="439"/>
      <c r="W599" s="439"/>
      <c r="X599" s="439"/>
      <c r="Y599" s="439"/>
      <c r="Z599" s="439"/>
      <c r="AA599" s="439"/>
      <c r="AB599" s="439"/>
      <c r="AC599" s="439"/>
      <c r="AD599" s="439"/>
      <c r="AE599" s="439"/>
      <c r="AF599" s="439"/>
      <c r="AG599" s="439"/>
      <c r="AH599" s="439"/>
      <c r="AI599" s="439"/>
      <c r="AJ599" s="439"/>
      <c r="AK599" s="439"/>
      <c r="AL599" s="439"/>
      <c r="AM599" s="439"/>
      <c r="AN599" s="439"/>
      <c r="AO599" s="439"/>
      <c r="AP599" s="439"/>
      <c r="AQ599" s="439"/>
      <c r="AR599" s="439"/>
      <c r="AS599" s="439"/>
      <c r="AT599" s="439"/>
      <c r="AU599" s="439"/>
      <c r="BE599" s="435"/>
      <c r="BG599" s="118"/>
      <c r="BK599" s="50"/>
      <c r="EE599" s="435"/>
    </row>
    <row r="600" spans="1:135">
      <c r="A600" s="50"/>
      <c r="B600" s="56"/>
      <c r="D600" s="118"/>
      <c r="F600" s="50"/>
      <c r="BE600" s="435"/>
      <c r="BG600" s="118"/>
      <c r="BK600" s="50"/>
      <c r="EE600" s="435"/>
    </row>
    <row r="601" spans="1:135">
      <c r="A601" s="50"/>
      <c r="B601" s="56"/>
      <c r="D601" s="118"/>
      <c r="F601" s="50"/>
      <c r="BE601" s="435"/>
      <c r="BG601" s="118"/>
      <c r="BK601" s="50"/>
      <c r="EE601" s="435"/>
    </row>
    <row r="602" spans="1:135">
      <c r="A602" s="50"/>
      <c r="B602" s="56"/>
      <c r="D602" s="118"/>
      <c r="F602" s="50"/>
      <c r="BE602" s="435"/>
      <c r="BG602" s="118"/>
      <c r="BK602" s="50"/>
      <c r="EE602" s="435"/>
    </row>
    <row r="603" spans="1:135">
      <c r="A603" s="50"/>
      <c r="B603" s="56"/>
      <c r="D603" s="118"/>
      <c r="F603" s="50"/>
      <c r="BE603" s="435"/>
      <c r="BG603" s="118"/>
      <c r="BK603" s="50"/>
      <c r="EE603" s="435"/>
    </row>
    <row r="604" spans="1:135">
      <c r="A604" s="50"/>
      <c r="B604" s="56"/>
      <c r="D604" s="118"/>
      <c r="F604" s="50"/>
      <c r="BG604" s="118"/>
      <c r="BK604" s="50"/>
    </row>
    <row r="605" spans="1:135">
      <c r="A605" s="50"/>
      <c r="B605" s="56"/>
      <c r="D605" s="118"/>
      <c r="F605" s="50"/>
      <c r="BG605" s="118"/>
      <c r="BK605" s="50"/>
    </row>
    <row r="606" spans="1:135">
      <c r="A606" s="50"/>
      <c r="B606" s="56"/>
      <c r="D606" s="118"/>
      <c r="F606" s="50"/>
      <c r="BG606" s="118"/>
      <c r="BK606" s="50"/>
    </row>
    <row r="607" spans="1:135">
      <c r="A607" s="50"/>
      <c r="B607" s="56"/>
      <c r="D607" s="118"/>
      <c r="F607" s="50"/>
      <c r="BG607" s="118"/>
      <c r="BK607" s="50"/>
    </row>
    <row r="608" spans="1:135">
      <c r="A608" s="50"/>
      <c r="B608" s="56"/>
      <c r="D608" s="118"/>
      <c r="F608" s="50"/>
      <c r="BG608" s="118"/>
      <c r="BK608" s="50"/>
    </row>
    <row r="609" spans="1:63">
      <c r="A609" s="50"/>
      <c r="B609" s="56"/>
      <c r="D609" s="118"/>
      <c r="F609" s="50"/>
      <c r="BG609" s="118"/>
      <c r="BK609" s="50"/>
    </row>
    <row r="610" spans="1:63">
      <c r="A610" s="50"/>
      <c r="B610" s="56"/>
      <c r="D610" s="118"/>
      <c r="F610" s="50"/>
      <c r="BG610" s="118"/>
      <c r="BK610" s="50"/>
    </row>
    <row r="611" spans="1:63">
      <c r="A611" s="50"/>
      <c r="B611" s="56"/>
      <c r="D611" s="118"/>
      <c r="F611" s="50"/>
      <c r="BG611" s="118"/>
      <c r="BK611" s="50"/>
    </row>
    <row r="612" spans="1:63">
      <c r="A612" s="50"/>
      <c r="B612" s="56"/>
      <c r="D612" s="118"/>
      <c r="F612" s="50"/>
      <c r="BG612" s="118"/>
      <c r="BK612" s="50"/>
    </row>
    <row r="613" spans="1:63">
      <c r="A613" s="50"/>
      <c r="B613" s="56"/>
      <c r="D613" s="118"/>
      <c r="F613" s="50"/>
      <c r="BG613" s="118"/>
      <c r="BK613" s="50"/>
    </row>
    <row r="614" spans="1:63">
      <c r="A614" s="50"/>
      <c r="B614" s="56"/>
      <c r="D614" s="118"/>
      <c r="F614" s="50"/>
      <c r="BG614" s="118"/>
      <c r="BK614" s="50"/>
    </row>
    <row r="615" spans="1:63">
      <c r="A615" s="50"/>
      <c r="B615" s="56"/>
      <c r="D615" s="118"/>
      <c r="F615" s="50"/>
      <c r="BG615" s="118"/>
      <c r="BK615" s="50"/>
    </row>
    <row r="616" spans="1:63">
      <c r="A616" s="50"/>
      <c r="B616" s="56"/>
      <c r="D616" s="118"/>
      <c r="F616" s="50"/>
      <c r="BG616" s="118"/>
      <c r="BK616" s="50"/>
    </row>
    <row r="617" spans="1:63">
      <c r="A617" s="50"/>
      <c r="B617" s="56"/>
      <c r="D617" s="118"/>
      <c r="F617" s="50"/>
      <c r="BG617" s="118"/>
      <c r="BK617" s="50"/>
    </row>
    <row r="618" spans="1:63">
      <c r="A618" s="50"/>
      <c r="B618" s="56"/>
      <c r="D618" s="118"/>
      <c r="F618" s="50"/>
      <c r="BG618" s="118"/>
      <c r="BK618" s="50"/>
    </row>
    <row r="619" spans="1:63">
      <c r="A619" s="50"/>
      <c r="B619" s="56"/>
      <c r="D619" s="118"/>
      <c r="F619" s="50"/>
      <c r="BG619" s="118"/>
      <c r="BK619" s="50"/>
    </row>
    <row r="620" spans="1:63">
      <c r="A620" s="50"/>
      <c r="B620" s="56"/>
      <c r="D620" s="118"/>
      <c r="F620" s="50"/>
      <c r="BG620" s="118"/>
      <c r="BK620" s="50"/>
    </row>
    <row r="621" spans="1:63">
      <c r="A621" s="50"/>
      <c r="B621" s="56"/>
      <c r="D621" s="118"/>
      <c r="F621" s="50"/>
      <c r="BG621" s="118"/>
      <c r="BK621" s="50"/>
    </row>
    <row r="622" spans="1:63">
      <c r="A622" s="50"/>
      <c r="B622" s="56"/>
      <c r="D622" s="118"/>
      <c r="F622" s="50"/>
      <c r="BG622" s="118"/>
      <c r="BK622" s="50"/>
    </row>
    <row r="623" spans="1:63">
      <c r="A623" s="50"/>
      <c r="B623" s="56"/>
      <c r="D623" s="118"/>
      <c r="F623" s="50"/>
      <c r="BG623" s="118"/>
      <c r="BK623" s="50"/>
    </row>
    <row r="624" spans="1:63">
      <c r="A624" s="50"/>
      <c r="B624" s="56"/>
      <c r="D624" s="118"/>
      <c r="F624" s="50"/>
      <c r="BG624" s="118"/>
      <c r="BK624" s="50"/>
    </row>
    <row r="625" spans="1:63">
      <c r="A625" s="50"/>
      <c r="B625" s="56"/>
      <c r="D625" s="118"/>
      <c r="F625" s="50"/>
      <c r="BG625" s="118"/>
      <c r="BK625" s="50"/>
    </row>
    <row r="626" spans="1:63">
      <c r="A626" s="50"/>
      <c r="B626" s="56"/>
      <c r="D626" s="118"/>
      <c r="F626" s="50"/>
      <c r="BG626" s="118"/>
      <c r="BK626" s="50"/>
    </row>
    <row r="627" spans="1:63">
      <c r="A627" s="50"/>
      <c r="B627" s="56"/>
      <c r="D627" s="118"/>
      <c r="F627" s="50"/>
      <c r="BG627" s="118"/>
      <c r="BK627" s="50"/>
    </row>
    <row r="628" spans="1:63">
      <c r="A628" s="50"/>
      <c r="B628" s="56"/>
      <c r="D628" s="118"/>
      <c r="F628" s="50"/>
      <c r="BG628" s="118"/>
      <c r="BK628" s="50"/>
    </row>
    <row r="629" spans="1:63">
      <c r="A629" s="50"/>
      <c r="B629" s="56"/>
      <c r="D629" s="118"/>
      <c r="F629" s="50"/>
      <c r="BG629" s="118"/>
      <c r="BK629" s="50"/>
    </row>
    <row r="630" spans="1:63">
      <c r="A630" s="50"/>
      <c r="B630" s="56"/>
      <c r="D630" s="118"/>
      <c r="F630" s="50"/>
      <c r="BG630" s="118"/>
      <c r="BK630" s="50"/>
    </row>
    <row r="631" spans="1:63">
      <c r="A631" s="50"/>
      <c r="B631" s="56"/>
      <c r="D631" s="118"/>
      <c r="F631" s="50"/>
      <c r="BG631" s="118"/>
      <c r="BK631" s="50"/>
    </row>
    <row r="632" spans="1:63">
      <c r="A632" s="50"/>
      <c r="B632" s="56"/>
      <c r="D632" s="118"/>
      <c r="F632" s="50"/>
      <c r="BG632" s="118"/>
      <c r="BK632" s="50"/>
    </row>
    <row r="633" spans="1:63">
      <c r="A633" s="50"/>
      <c r="B633" s="56"/>
      <c r="D633" s="118"/>
      <c r="F633" s="50"/>
      <c r="BG633" s="118"/>
      <c r="BK633" s="50"/>
    </row>
    <row r="634" spans="1:63">
      <c r="A634" s="50"/>
      <c r="B634" s="56"/>
      <c r="D634" s="118"/>
      <c r="F634" s="50"/>
      <c r="BG634" s="118"/>
      <c r="BK634" s="50"/>
    </row>
    <row r="635" spans="1:63">
      <c r="A635" s="50"/>
      <c r="B635" s="56"/>
      <c r="D635" s="118"/>
      <c r="F635" s="50"/>
      <c r="BG635" s="118"/>
      <c r="BK635" s="50"/>
    </row>
    <row r="636" spans="1:63">
      <c r="A636" s="50"/>
      <c r="B636" s="56"/>
      <c r="D636" s="118"/>
      <c r="F636" s="50"/>
      <c r="BG636" s="118"/>
      <c r="BK636" s="50"/>
    </row>
    <row r="637" spans="1:63">
      <c r="A637" s="50"/>
      <c r="B637" s="56"/>
      <c r="D637" s="118"/>
      <c r="F637" s="50"/>
      <c r="BG637" s="118"/>
      <c r="BK637" s="50"/>
    </row>
    <row r="638" spans="1:63">
      <c r="A638" s="50"/>
      <c r="B638" s="56"/>
      <c r="D638" s="118"/>
      <c r="F638" s="50"/>
      <c r="BG638" s="118"/>
      <c r="BK638" s="50"/>
    </row>
    <row r="639" spans="1:63">
      <c r="A639" s="50"/>
      <c r="B639" s="56"/>
      <c r="D639" s="118"/>
      <c r="F639" s="50"/>
      <c r="BG639" s="118"/>
      <c r="BK639" s="50"/>
    </row>
    <row r="640" spans="1:63">
      <c r="A640" s="50"/>
      <c r="B640" s="56"/>
      <c r="D640" s="118"/>
      <c r="F640" s="50"/>
      <c r="BG640" s="118"/>
      <c r="BK640" s="50"/>
    </row>
    <row r="641" spans="1:63">
      <c r="A641" s="50"/>
      <c r="B641" s="56"/>
      <c r="D641" s="118"/>
      <c r="F641" s="50"/>
      <c r="BG641" s="118"/>
      <c r="BK641" s="50"/>
    </row>
    <row r="642" spans="1:63">
      <c r="A642" s="50"/>
      <c r="B642" s="56"/>
      <c r="D642" s="118"/>
      <c r="F642" s="50"/>
      <c r="BG642" s="118"/>
      <c r="BK642" s="50"/>
    </row>
    <row r="643" spans="1:63">
      <c r="A643" s="50"/>
      <c r="B643" s="56"/>
      <c r="D643" s="118"/>
      <c r="F643" s="50"/>
      <c r="BG643" s="118"/>
      <c r="BK643" s="50"/>
    </row>
    <row r="644" spans="1:63">
      <c r="A644" s="50"/>
      <c r="B644" s="56"/>
      <c r="D644" s="118"/>
      <c r="F644" s="50"/>
      <c r="BG644" s="118"/>
      <c r="BK644" s="50"/>
    </row>
    <row r="645" spans="1:63">
      <c r="A645" s="50"/>
      <c r="B645" s="56"/>
      <c r="D645" s="118"/>
      <c r="F645" s="50"/>
      <c r="BG645" s="118"/>
      <c r="BK645" s="50"/>
    </row>
    <row r="646" spans="1:63">
      <c r="A646" s="50"/>
      <c r="B646" s="56"/>
      <c r="D646" s="118"/>
      <c r="F646" s="50"/>
      <c r="BG646" s="118"/>
      <c r="BK646" s="50"/>
    </row>
    <row r="647" spans="1:63">
      <c r="A647" s="50"/>
      <c r="B647" s="56"/>
      <c r="D647" s="118"/>
      <c r="F647" s="50"/>
      <c r="BG647" s="118"/>
      <c r="BK647" s="50"/>
    </row>
    <row r="648" spans="1:63">
      <c r="A648" s="50"/>
      <c r="B648" s="56"/>
      <c r="D648" s="118"/>
      <c r="F648" s="50"/>
      <c r="BG648" s="118"/>
      <c r="BK648" s="50"/>
    </row>
    <row r="649" spans="1:63">
      <c r="A649" s="50"/>
      <c r="B649" s="56"/>
      <c r="D649" s="118"/>
      <c r="F649" s="50"/>
      <c r="BG649" s="118"/>
      <c r="BK649" s="50"/>
    </row>
    <row r="650" spans="1:63">
      <c r="A650" s="50"/>
      <c r="B650" s="56"/>
      <c r="D650" s="118"/>
      <c r="F650" s="50"/>
      <c r="BG650" s="118"/>
      <c r="BK650" s="50"/>
    </row>
    <row r="651" spans="1:63">
      <c r="A651" s="50"/>
      <c r="B651" s="56"/>
      <c r="D651" s="118"/>
      <c r="F651" s="50"/>
      <c r="BG651" s="118"/>
      <c r="BK651" s="50"/>
    </row>
    <row r="652" spans="1:63">
      <c r="A652" s="50"/>
      <c r="B652" s="56"/>
      <c r="D652" s="118"/>
      <c r="F652" s="50"/>
      <c r="BG652" s="118"/>
      <c r="BK652" s="50"/>
    </row>
    <row r="653" spans="1:63">
      <c r="A653" s="50"/>
      <c r="B653" s="56"/>
      <c r="D653" s="118"/>
      <c r="F653" s="50"/>
      <c r="BG653" s="118"/>
      <c r="BK653" s="50"/>
    </row>
    <row r="654" spans="1:63">
      <c r="A654" s="50"/>
      <c r="B654" s="56"/>
      <c r="D654" s="118"/>
      <c r="F654" s="50"/>
      <c r="BG654" s="118"/>
      <c r="BK654" s="50"/>
    </row>
    <row r="655" spans="1:63">
      <c r="A655" s="50"/>
      <c r="B655" s="56"/>
      <c r="D655" s="118"/>
      <c r="F655" s="50"/>
      <c r="BG655" s="118"/>
      <c r="BK655" s="50"/>
    </row>
    <row r="656" spans="1:63">
      <c r="A656" s="50"/>
      <c r="B656" s="56"/>
      <c r="D656" s="118"/>
      <c r="F656" s="50"/>
      <c r="BG656" s="118"/>
      <c r="BK656" s="50"/>
    </row>
    <row r="657" spans="1:63">
      <c r="A657" s="50"/>
      <c r="B657" s="56"/>
      <c r="D657" s="118"/>
      <c r="F657" s="50"/>
      <c r="BG657" s="118"/>
      <c r="BK657" s="50"/>
    </row>
    <row r="658" spans="1:63">
      <c r="A658" s="50"/>
      <c r="B658" s="56"/>
      <c r="D658" s="118"/>
      <c r="F658" s="50"/>
      <c r="BG658" s="118"/>
      <c r="BK658" s="50"/>
    </row>
    <row r="659" spans="1:63">
      <c r="A659" s="50"/>
      <c r="B659" s="56"/>
      <c r="D659" s="118"/>
      <c r="F659" s="50"/>
      <c r="BG659" s="118"/>
      <c r="BK659" s="50"/>
    </row>
    <row r="660" spans="1:63">
      <c r="A660" s="50"/>
      <c r="B660" s="56"/>
      <c r="D660" s="118"/>
      <c r="F660" s="50"/>
      <c r="BG660" s="118"/>
      <c r="BK660" s="50"/>
    </row>
    <row r="661" spans="1:63">
      <c r="A661" s="50"/>
      <c r="B661" s="56"/>
      <c r="D661" s="118"/>
      <c r="F661" s="50"/>
      <c r="BG661" s="118"/>
      <c r="BK661" s="50"/>
    </row>
    <row r="662" spans="1:63">
      <c r="A662" s="50"/>
      <c r="B662" s="56"/>
      <c r="D662" s="118"/>
      <c r="F662" s="50"/>
      <c r="BG662" s="118"/>
      <c r="BK662" s="50"/>
    </row>
    <row r="663" spans="1:63">
      <c r="A663" s="50"/>
      <c r="B663" s="56"/>
      <c r="D663" s="118"/>
      <c r="F663" s="50"/>
      <c r="BG663" s="118"/>
      <c r="BK663" s="50"/>
    </row>
    <row r="664" spans="1:63">
      <c r="A664" s="50"/>
      <c r="B664" s="56"/>
      <c r="D664" s="118"/>
      <c r="F664" s="50"/>
      <c r="BG664" s="118"/>
      <c r="BK664" s="50"/>
    </row>
    <row r="665" spans="1:63">
      <c r="A665" s="50"/>
      <c r="B665" s="56"/>
      <c r="D665" s="118"/>
      <c r="F665" s="50"/>
      <c r="BG665" s="118"/>
      <c r="BK665" s="50"/>
    </row>
    <row r="666" spans="1:63">
      <c r="A666" s="50"/>
      <c r="B666" s="56"/>
      <c r="D666" s="118"/>
      <c r="F666" s="50"/>
      <c r="BG666" s="118"/>
      <c r="BK666" s="50"/>
    </row>
    <row r="667" spans="1:63">
      <c r="A667" s="50"/>
      <c r="B667" s="56"/>
      <c r="D667" s="118"/>
      <c r="F667" s="50"/>
      <c r="BG667" s="118"/>
      <c r="BK667" s="50"/>
    </row>
    <row r="668" spans="1:63">
      <c r="A668" s="50"/>
      <c r="B668" s="56"/>
      <c r="D668" s="118"/>
      <c r="F668" s="50"/>
      <c r="BG668" s="118"/>
      <c r="BK668" s="50"/>
    </row>
    <row r="669" spans="1:63">
      <c r="A669" s="50"/>
      <c r="B669" s="56"/>
      <c r="D669" s="118"/>
      <c r="F669" s="50"/>
      <c r="BG669" s="118"/>
      <c r="BK669" s="50"/>
    </row>
    <row r="670" spans="1:63">
      <c r="A670" s="50"/>
      <c r="B670" s="56"/>
      <c r="D670" s="118"/>
      <c r="F670" s="50"/>
      <c r="BG670" s="118"/>
      <c r="BK670" s="50"/>
    </row>
    <row r="671" spans="1:63">
      <c r="A671" s="50"/>
      <c r="B671" s="56"/>
      <c r="D671" s="118"/>
      <c r="F671" s="50"/>
      <c r="BG671" s="118"/>
      <c r="BK671" s="50"/>
    </row>
    <row r="672" spans="1:63">
      <c r="A672" s="50"/>
      <c r="B672" s="56"/>
      <c r="D672" s="118"/>
      <c r="F672" s="50"/>
      <c r="BG672" s="118"/>
      <c r="BK672" s="50"/>
    </row>
    <row r="673" spans="1:63">
      <c r="A673" s="50"/>
      <c r="B673" s="56"/>
      <c r="D673" s="118"/>
      <c r="F673" s="50"/>
      <c r="BG673" s="118"/>
      <c r="BK673" s="50"/>
    </row>
    <row r="674" spans="1:63">
      <c r="A674" s="50"/>
      <c r="B674" s="56"/>
      <c r="D674" s="118"/>
      <c r="F674" s="50"/>
      <c r="BG674" s="118"/>
      <c r="BK674" s="50"/>
    </row>
    <row r="675" spans="1:63">
      <c r="A675" s="50"/>
      <c r="B675" s="56"/>
      <c r="D675" s="118"/>
      <c r="F675" s="50"/>
      <c r="BG675" s="118"/>
      <c r="BK675" s="50"/>
    </row>
    <row r="676" spans="1:63">
      <c r="A676" s="50"/>
      <c r="B676" s="56"/>
      <c r="D676" s="118"/>
      <c r="F676" s="50"/>
      <c r="BG676" s="118"/>
      <c r="BK676" s="50"/>
    </row>
    <row r="677" spans="1:63">
      <c r="A677" s="50"/>
      <c r="B677" s="56"/>
      <c r="D677" s="118"/>
      <c r="F677" s="50"/>
      <c r="BG677" s="118"/>
      <c r="BK677" s="50"/>
    </row>
    <row r="678" spans="1:63">
      <c r="A678" s="50"/>
      <c r="B678" s="56"/>
      <c r="D678" s="118"/>
      <c r="F678" s="50"/>
      <c r="BG678" s="118"/>
      <c r="BK678" s="50"/>
    </row>
    <row r="679" spans="1:63">
      <c r="A679" s="50"/>
      <c r="B679" s="56"/>
      <c r="D679" s="118"/>
      <c r="F679" s="50"/>
      <c r="BG679" s="118"/>
      <c r="BK679" s="50"/>
    </row>
    <row r="680" spans="1:63">
      <c r="A680" s="50"/>
      <c r="B680" s="56"/>
      <c r="D680" s="118"/>
      <c r="F680" s="50"/>
      <c r="BG680" s="118"/>
      <c r="BK680" s="50"/>
    </row>
    <row r="681" spans="1:63">
      <c r="A681" s="50"/>
      <c r="B681" s="56"/>
      <c r="D681" s="118"/>
      <c r="F681" s="50"/>
      <c r="BG681" s="118"/>
      <c r="BK681" s="50"/>
    </row>
    <row r="682" spans="1:63">
      <c r="A682" s="50"/>
      <c r="B682" s="56"/>
      <c r="D682" s="118"/>
      <c r="F682" s="50"/>
      <c r="BG682" s="118"/>
      <c r="BK682" s="50"/>
    </row>
    <row r="683" spans="1:63">
      <c r="A683" s="50"/>
      <c r="B683" s="56"/>
      <c r="D683" s="118"/>
      <c r="F683" s="50"/>
      <c r="BG683" s="118"/>
      <c r="BK683" s="50"/>
    </row>
    <row r="684" spans="1:63">
      <c r="A684" s="50"/>
      <c r="B684" s="56"/>
      <c r="D684" s="118"/>
      <c r="F684" s="50"/>
      <c r="BG684" s="118"/>
      <c r="BK684" s="50"/>
    </row>
    <row r="685" spans="1:63">
      <c r="A685" s="50"/>
      <c r="B685" s="56"/>
      <c r="D685" s="118"/>
      <c r="F685" s="50"/>
      <c r="BG685" s="118"/>
      <c r="BK685" s="50"/>
    </row>
    <row r="686" spans="1:63">
      <c r="A686" s="50"/>
      <c r="B686" s="56"/>
      <c r="D686" s="118"/>
      <c r="F686" s="50"/>
      <c r="BG686" s="118"/>
      <c r="BK686" s="50"/>
    </row>
    <row r="687" spans="1:63">
      <c r="A687" s="50"/>
      <c r="B687" s="56"/>
      <c r="D687" s="118"/>
      <c r="F687" s="50"/>
      <c r="BG687" s="118"/>
      <c r="BK687" s="50"/>
    </row>
    <row r="688" spans="1:63">
      <c r="A688" s="50"/>
      <c r="B688" s="56"/>
      <c r="D688" s="118"/>
      <c r="F688" s="50"/>
      <c r="BG688" s="118"/>
      <c r="BK688" s="50"/>
    </row>
    <row r="689" spans="1:63">
      <c r="A689" s="50"/>
      <c r="B689" s="56"/>
      <c r="D689" s="118"/>
      <c r="F689" s="50"/>
      <c r="BG689" s="118"/>
      <c r="BK689" s="50"/>
    </row>
    <row r="690" spans="1:63">
      <c r="A690" s="50"/>
      <c r="B690" s="56"/>
      <c r="D690" s="118"/>
      <c r="F690" s="50"/>
      <c r="BG690" s="118"/>
      <c r="BK690" s="50"/>
    </row>
    <row r="691" spans="1:63">
      <c r="A691" s="50"/>
      <c r="B691" s="56"/>
      <c r="D691" s="118"/>
      <c r="F691" s="50"/>
      <c r="BG691" s="118"/>
      <c r="BK691" s="50"/>
    </row>
    <row r="692" spans="1:63">
      <c r="A692" s="50"/>
      <c r="B692" s="56"/>
      <c r="D692" s="118"/>
      <c r="F692" s="50"/>
      <c r="BG692" s="118"/>
      <c r="BK692" s="50"/>
    </row>
    <row r="693" spans="1:63">
      <c r="A693" s="50"/>
      <c r="B693" s="56"/>
      <c r="D693" s="118"/>
      <c r="F693" s="50"/>
      <c r="BG693" s="118"/>
      <c r="BK693" s="50"/>
    </row>
    <row r="694" spans="1:63">
      <c r="A694" s="50"/>
      <c r="B694" s="56"/>
      <c r="D694" s="118"/>
      <c r="F694" s="50"/>
      <c r="BG694" s="118"/>
      <c r="BK694" s="50"/>
    </row>
    <row r="695" spans="1:63">
      <c r="A695" s="50"/>
      <c r="B695" s="56"/>
      <c r="D695" s="118"/>
      <c r="F695" s="50"/>
      <c r="BG695" s="118"/>
      <c r="BK695" s="50"/>
    </row>
    <row r="696" spans="1:63">
      <c r="A696" s="50"/>
      <c r="B696" s="56"/>
      <c r="D696" s="118"/>
      <c r="F696" s="50"/>
      <c r="BG696" s="118"/>
      <c r="BK696" s="50"/>
    </row>
    <row r="697" spans="1:63">
      <c r="A697" s="50"/>
      <c r="B697" s="56"/>
      <c r="D697" s="118"/>
      <c r="F697" s="50"/>
      <c r="BG697" s="118"/>
      <c r="BK697" s="50"/>
    </row>
    <row r="698" spans="1:63">
      <c r="A698" s="50"/>
      <c r="B698" s="56"/>
      <c r="D698" s="118"/>
      <c r="F698" s="50"/>
      <c r="BG698" s="118"/>
      <c r="BK698" s="50"/>
    </row>
    <row r="699" spans="1:63">
      <c r="A699" s="50"/>
      <c r="B699" s="56"/>
      <c r="D699" s="118"/>
      <c r="F699" s="50"/>
      <c r="BG699" s="118"/>
      <c r="BK699" s="50"/>
    </row>
    <row r="700" spans="1:63">
      <c r="A700" s="50"/>
      <c r="B700" s="56"/>
      <c r="D700" s="118"/>
      <c r="F700" s="50"/>
      <c r="BG700" s="118"/>
      <c r="BK700" s="50"/>
    </row>
    <row r="701" spans="1:63">
      <c r="A701" s="50"/>
      <c r="B701" s="56"/>
      <c r="D701" s="118"/>
      <c r="F701" s="50"/>
      <c r="BG701" s="118"/>
      <c r="BK701" s="50"/>
    </row>
    <row r="702" spans="1:63">
      <c r="A702" s="50"/>
      <c r="B702" s="56"/>
      <c r="D702" s="118"/>
      <c r="F702" s="50"/>
      <c r="BG702" s="118"/>
      <c r="BK702" s="50"/>
    </row>
    <row r="703" spans="1:63">
      <c r="A703" s="50"/>
      <c r="B703" s="56"/>
      <c r="D703" s="118"/>
      <c r="F703" s="50"/>
      <c r="BG703" s="118"/>
      <c r="BK703" s="50"/>
    </row>
    <row r="704" spans="1:63">
      <c r="A704" s="50"/>
      <c r="B704" s="56"/>
      <c r="D704" s="118"/>
      <c r="F704" s="50"/>
      <c r="BG704" s="118"/>
      <c r="BK704" s="50"/>
    </row>
    <row r="705" spans="1:63">
      <c r="A705" s="50"/>
      <c r="B705" s="56"/>
      <c r="D705" s="118"/>
      <c r="F705" s="50"/>
      <c r="BG705" s="118"/>
      <c r="BK705" s="50"/>
    </row>
    <row r="706" spans="1:63">
      <c r="A706" s="50"/>
      <c r="B706" s="56"/>
      <c r="D706" s="118"/>
      <c r="F706" s="50"/>
      <c r="BG706" s="118"/>
      <c r="BK706" s="50"/>
    </row>
    <row r="707" spans="1:63">
      <c r="A707" s="50"/>
      <c r="B707" s="56"/>
      <c r="D707" s="118"/>
      <c r="F707" s="50"/>
      <c r="BG707" s="118"/>
      <c r="BK707" s="50"/>
    </row>
    <row r="708" spans="1:63">
      <c r="A708" s="50"/>
      <c r="B708" s="56"/>
      <c r="D708" s="118"/>
      <c r="F708" s="50"/>
      <c r="BG708" s="118"/>
      <c r="BK708" s="50"/>
    </row>
    <row r="709" spans="1:63">
      <c r="A709" s="50"/>
      <c r="B709" s="56"/>
      <c r="D709" s="118"/>
      <c r="F709" s="50"/>
      <c r="BG709" s="118"/>
      <c r="BK709" s="50"/>
    </row>
    <row r="710" spans="1:63">
      <c r="A710" s="50"/>
      <c r="B710" s="56"/>
      <c r="D710" s="118"/>
      <c r="F710" s="50"/>
      <c r="BG710" s="118"/>
      <c r="BK710" s="50"/>
    </row>
    <row r="711" spans="1:63">
      <c r="A711" s="50"/>
      <c r="B711" s="56"/>
      <c r="D711" s="118"/>
      <c r="F711" s="50"/>
      <c r="BG711" s="118"/>
      <c r="BK711" s="50"/>
    </row>
    <row r="712" spans="1:63">
      <c r="A712" s="50"/>
      <c r="B712" s="56"/>
      <c r="D712" s="118"/>
      <c r="F712" s="50"/>
      <c r="BG712" s="118"/>
      <c r="BK712" s="50"/>
    </row>
    <row r="713" spans="1:63">
      <c r="A713" s="50"/>
      <c r="B713" s="56"/>
      <c r="D713" s="118"/>
      <c r="F713" s="50"/>
      <c r="BG713" s="118"/>
      <c r="BK713" s="50"/>
    </row>
    <row r="714" spans="1:63">
      <c r="A714" s="50"/>
      <c r="B714" s="56"/>
      <c r="D714" s="118"/>
      <c r="F714" s="50"/>
      <c r="BG714" s="118"/>
      <c r="BK714" s="50"/>
    </row>
    <row r="715" spans="1:63">
      <c r="A715" s="50"/>
      <c r="B715" s="56"/>
      <c r="D715" s="118"/>
      <c r="F715" s="50"/>
      <c r="BG715" s="118"/>
      <c r="BK715" s="50"/>
    </row>
    <row r="716" spans="1:63">
      <c r="A716" s="50"/>
      <c r="B716" s="56"/>
      <c r="D716" s="118"/>
      <c r="F716" s="50"/>
      <c r="BG716" s="118"/>
      <c r="BK716" s="50"/>
    </row>
    <row r="717" spans="1:63">
      <c r="A717" s="50"/>
      <c r="B717" s="56"/>
      <c r="D717" s="118"/>
      <c r="F717" s="50"/>
      <c r="BG717" s="118"/>
      <c r="BK717" s="50"/>
    </row>
    <row r="718" spans="1:63">
      <c r="A718" s="50"/>
      <c r="B718" s="56"/>
      <c r="D718" s="118"/>
      <c r="F718" s="50"/>
      <c r="BG718" s="118"/>
      <c r="BK718" s="50"/>
    </row>
    <row r="719" spans="1:63">
      <c r="A719" s="50"/>
      <c r="B719" s="56"/>
      <c r="D719" s="118"/>
      <c r="F719" s="50"/>
      <c r="BG719" s="118"/>
      <c r="BK719" s="50"/>
    </row>
    <row r="720" spans="1:63">
      <c r="A720" s="50"/>
      <c r="B720" s="56"/>
      <c r="D720" s="118"/>
      <c r="F720" s="50"/>
      <c r="BG720" s="118"/>
      <c r="BK720" s="50"/>
    </row>
    <row r="721" spans="1:63">
      <c r="A721" s="50"/>
      <c r="B721" s="56"/>
      <c r="D721" s="118"/>
      <c r="F721" s="50"/>
      <c r="BG721" s="118"/>
      <c r="BK721" s="50"/>
    </row>
    <row r="722" spans="1:63">
      <c r="A722" s="50"/>
      <c r="B722" s="56"/>
      <c r="D722" s="118"/>
      <c r="F722" s="50"/>
      <c r="BG722" s="118"/>
      <c r="BK722" s="50"/>
    </row>
    <row r="723" spans="1:63">
      <c r="A723" s="50"/>
      <c r="B723" s="56"/>
      <c r="D723" s="118"/>
      <c r="F723" s="50"/>
      <c r="BG723" s="118"/>
      <c r="BK723" s="50"/>
    </row>
    <row r="724" spans="1:63">
      <c r="A724" s="50"/>
      <c r="B724" s="56"/>
      <c r="D724" s="118"/>
      <c r="F724" s="50"/>
      <c r="BG724" s="118"/>
      <c r="BK724" s="50"/>
    </row>
    <row r="725" spans="1:63">
      <c r="A725" s="50"/>
      <c r="B725" s="56"/>
      <c r="D725" s="118"/>
      <c r="F725" s="50"/>
      <c r="BG725" s="118"/>
      <c r="BK725" s="50"/>
    </row>
    <row r="726" spans="1:63">
      <c r="A726" s="50"/>
      <c r="B726" s="56"/>
      <c r="D726" s="118"/>
      <c r="F726" s="50"/>
      <c r="BG726" s="118"/>
      <c r="BK726" s="50"/>
    </row>
    <row r="727" spans="1:63">
      <c r="A727" s="50"/>
      <c r="B727" s="56"/>
      <c r="D727" s="118"/>
      <c r="F727" s="50"/>
      <c r="BG727" s="118"/>
      <c r="BK727" s="50"/>
    </row>
    <row r="728" spans="1:63">
      <c r="A728" s="50"/>
      <c r="B728" s="56"/>
      <c r="D728" s="118"/>
      <c r="F728" s="50"/>
      <c r="BG728" s="118"/>
      <c r="BK728" s="50"/>
    </row>
    <row r="729" spans="1:63">
      <c r="A729" s="50"/>
      <c r="B729" s="56"/>
      <c r="D729" s="118"/>
      <c r="F729" s="50"/>
      <c r="BG729" s="118"/>
      <c r="BK729" s="50"/>
    </row>
    <row r="730" spans="1:63">
      <c r="A730" s="50"/>
      <c r="B730" s="56"/>
      <c r="D730" s="118"/>
      <c r="F730" s="50"/>
      <c r="BG730" s="118"/>
      <c r="BK730" s="50"/>
    </row>
    <row r="731" spans="1:63">
      <c r="A731" s="50"/>
      <c r="B731" s="56"/>
      <c r="D731" s="118"/>
      <c r="F731" s="50"/>
      <c r="BG731" s="118"/>
      <c r="BK731" s="50"/>
    </row>
    <row r="732" spans="1:63">
      <c r="A732" s="50"/>
      <c r="B732" s="56"/>
      <c r="D732" s="118"/>
      <c r="F732" s="50"/>
      <c r="BG732" s="118"/>
      <c r="BK732" s="50"/>
    </row>
    <row r="733" spans="1:63">
      <c r="A733" s="50"/>
      <c r="B733" s="56"/>
      <c r="D733" s="118"/>
      <c r="F733" s="50"/>
      <c r="BG733" s="118"/>
      <c r="BK733" s="50"/>
    </row>
    <row r="734" spans="1:63">
      <c r="A734" s="50"/>
      <c r="B734" s="56"/>
      <c r="D734" s="118"/>
      <c r="F734" s="50"/>
      <c r="BG734" s="118"/>
      <c r="BK734" s="50"/>
    </row>
    <row r="735" spans="1:63">
      <c r="A735" s="50"/>
      <c r="B735" s="56"/>
      <c r="D735" s="118"/>
      <c r="F735" s="50"/>
      <c r="BG735" s="118"/>
      <c r="BK735" s="50"/>
    </row>
    <row r="736" spans="1:63">
      <c r="A736" s="50"/>
      <c r="B736" s="56"/>
      <c r="D736" s="118"/>
      <c r="F736" s="50"/>
      <c r="BG736" s="118"/>
      <c r="BK736" s="50"/>
    </row>
    <row r="737" spans="1:63">
      <c r="A737" s="50"/>
      <c r="B737" s="56"/>
      <c r="D737" s="118"/>
      <c r="F737" s="50"/>
      <c r="BG737" s="118"/>
      <c r="BK737" s="50"/>
    </row>
    <row r="738" spans="1:63">
      <c r="A738" s="50"/>
      <c r="B738" s="56"/>
      <c r="D738" s="118"/>
      <c r="F738" s="50"/>
      <c r="BG738" s="118"/>
      <c r="BK738" s="50"/>
    </row>
    <row r="739" spans="1:63">
      <c r="A739" s="50"/>
      <c r="B739" s="56"/>
      <c r="D739" s="118"/>
      <c r="F739" s="50"/>
      <c r="BG739" s="118"/>
      <c r="BK739" s="50"/>
    </row>
    <row r="740" spans="1:63">
      <c r="A740" s="50"/>
      <c r="B740" s="56"/>
      <c r="D740" s="118"/>
      <c r="F740" s="50"/>
      <c r="BG740" s="118"/>
      <c r="BK740" s="50"/>
    </row>
    <row r="741" spans="1:63">
      <c r="A741" s="50"/>
      <c r="B741" s="56"/>
      <c r="D741" s="118"/>
      <c r="F741" s="50"/>
      <c r="BG741" s="118"/>
      <c r="BK741" s="50"/>
    </row>
    <row r="742" spans="1:63">
      <c r="A742" s="50"/>
      <c r="B742" s="56"/>
      <c r="D742" s="118"/>
      <c r="F742" s="50"/>
      <c r="BG742" s="118"/>
      <c r="BK742" s="50"/>
    </row>
    <row r="743" spans="1:63">
      <c r="A743" s="50"/>
      <c r="B743" s="56"/>
      <c r="D743" s="118"/>
      <c r="F743" s="50"/>
      <c r="BG743" s="118"/>
      <c r="BK743" s="50"/>
    </row>
    <row r="744" spans="1:63">
      <c r="A744" s="50"/>
      <c r="B744" s="56"/>
      <c r="D744" s="118"/>
      <c r="F744" s="50"/>
      <c r="BG744" s="118"/>
      <c r="BK744" s="50"/>
    </row>
    <row r="745" spans="1:63">
      <c r="A745" s="50"/>
      <c r="B745" s="56"/>
      <c r="D745" s="118"/>
      <c r="F745" s="50"/>
      <c r="BG745" s="118"/>
      <c r="BK745" s="50"/>
    </row>
    <row r="746" spans="1:63">
      <c r="A746" s="50"/>
      <c r="B746" s="56"/>
      <c r="D746" s="118"/>
      <c r="F746" s="50"/>
      <c r="BG746" s="118"/>
      <c r="BK746" s="50"/>
    </row>
    <row r="747" spans="1:63">
      <c r="A747" s="50"/>
      <c r="B747" s="56"/>
      <c r="D747" s="118"/>
      <c r="F747" s="50"/>
      <c r="BG747" s="118"/>
      <c r="BK747" s="50"/>
    </row>
    <row r="748" spans="1:63">
      <c r="A748" s="50"/>
      <c r="B748" s="56"/>
      <c r="D748" s="118"/>
      <c r="F748" s="50"/>
      <c r="BG748" s="118"/>
      <c r="BK748" s="50"/>
    </row>
    <row r="749" spans="1:63">
      <c r="A749" s="50"/>
      <c r="B749" s="56"/>
      <c r="D749" s="118"/>
      <c r="F749" s="50"/>
      <c r="BG749" s="118"/>
      <c r="BK749" s="50"/>
    </row>
    <row r="750" spans="1:63">
      <c r="A750" s="50"/>
      <c r="B750" s="56"/>
      <c r="D750" s="118"/>
      <c r="F750" s="50"/>
      <c r="BG750" s="118"/>
      <c r="BK750" s="50"/>
    </row>
    <row r="751" spans="1:63">
      <c r="A751" s="50"/>
      <c r="B751" s="56"/>
      <c r="D751" s="118"/>
      <c r="F751" s="50"/>
      <c r="BG751" s="118"/>
      <c r="BK751" s="50"/>
    </row>
    <row r="752" spans="1:63">
      <c r="A752" s="50"/>
      <c r="B752" s="56"/>
      <c r="D752" s="118"/>
      <c r="F752" s="50"/>
      <c r="BG752" s="118"/>
      <c r="BK752" s="50"/>
    </row>
    <row r="753" spans="1:63">
      <c r="A753" s="50"/>
      <c r="B753" s="56"/>
      <c r="D753" s="118"/>
      <c r="F753" s="50"/>
      <c r="BG753" s="118"/>
      <c r="BK753" s="50"/>
    </row>
    <row r="754" spans="1:63">
      <c r="A754" s="50"/>
      <c r="B754" s="56"/>
      <c r="D754" s="118"/>
      <c r="F754" s="50"/>
      <c r="BG754" s="118"/>
      <c r="BK754" s="50"/>
    </row>
    <row r="755" spans="1:63">
      <c r="A755" s="50"/>
      <c r="B755" s="56"/>
      <c r="D755" s="118"/>
      <c r="F755" s="50"/>
      <c r="BG755" s="118"/>
      <c r="BK755" s="50"/>
    </row>
    <row r="756" spans="1:63">
      <c r="A756" s="50"/>
      <c r="B756" s="56"/>
      <c r="D756" s="118"/>
      <c r="F756" s="50"/>
      <c r="BG756" s="118"/>
      <c r="BK756" s="50"/>
    </row>
    <row r="757" spans="1:63">
      <c r="A757" s="50"/>
      <c r="B757" s="56"/>
      <c r="D757" s="118"/>
      <c r="F757" s="50"/>
      <c r="BG757" s="118"/>
      <c r="BK757" s="50"/>
    </row>
    <row r="758" spans="1:63">
      <c r="A758" s="50"/>
      <c r="B758" s="56"/>
      <c r="D758" s="118"/>
      <c r="F758" s="50"/>
      <c r="BG758" s="118"/>
      <c r="BK758" s="50"/>
    </row>
    <row r="759" spans="1:63">
      <c r="A759" s="50"/>
      <c r="B759" s="56"/>
      <c r="D759" s="118"/>
      <c r="F759" s="50"/>
      <c r="BG759" s="118"/>
      <c r="BK759" s="50"/>
    </row>
    <row r="760" spans="1:63">
      <c r="A760" s="50"/>
      <c r="B760" s="56"/>
      <c r="D760" s="118"/>
      <c r="F760" s="50"/>
      <c r="BG760" s="118"/>
      <c r="BK760" s="50"/>
    </row>
    <row r="761" spans="1:63">
      <c r="A761" s="50"/>
      <c r="B761" s="56"/>
      <c r="D761" s="118"/>
      <c r="F761" s="50"/>
      <c r="BG761" s="118"/>
      <c r="BK761" s="50"/>
    </row>
    <row r="762" spans="1:63">
      <c r="A762" s="50"/>
      <c r="B762" s="56"/>
      <c r="D762" s="118"/>
      <c r="F762" s="50"/>
      <c r="BG762" s="118"/>
      <c r="BK762" s="50"/>
    </row>
    <row r="763" spans="1:63">
      <c r="A763" s="50"/>
      <c r="B763" s="56"/>
      <c r="D763" s="118"/>
      <c r="F763" s="50"/>
      <c r="BG763" s="118"/>
      <c r="BK763" s="50"/>
    </row>
    <row r="764" spans="1:63">
      <c r="A764" s="50"/>
      <c r="B764" s="56"/>
      <c r="D764" s="118"/>
      <c r="F764" s="50"/>
      <c r="BG764" s="118"/>
      <c r="BK764" s="50"/>
    </row>
    <row r="765" spans="1:63">
      <c r="A765" s="50"/>
      <c r="B765" s="56"/>
      <c r="D765" s="118"/>
      <c r="F765" s="50"/>
      <c r="BG765" s="118"/>
      <c r="BK765" s="50"/>
    </row>
    <row r="766" spans="1:63">
      <c r="A766" s="50"/>
      <c r="B766" s="56"/>
      <c r="D766" s="118"/>
      <c r="F766" s="50"/>
      <c r="BG766" s="118"/>
      <c r="BK766" s="50"/>
    </row>
    <row r="767" spans="1:63">
      <c r="A767" s="50"/>
      <c r="B767" s="56"/>
      <c r="D767" s="118"/>
      <c r="F767" s="50"/>
      <c r="BG767" s="118"/>
      <c r="BK767" s="50"/>
    </row>
    <row r="768" spans="1:63">
      <c r="A768" s="50"/>
      <c r="B768" s="56"/>
      <c r="D768" s="118"/>
      <c r="F768" s="50"/>
      <c r="BG768" s="118"/>
      <c r="BK768" s="50"/>
    </row>
    <row r="769" spans="1:63">
      <c r="A769" s="50"/>
      <c r="B769" s="56"/>
      <c r="D769" s="118"/>
      <c r="F769" s="50"/>
      <c r="BG769" s="118"/>
      <c r="BK769" s="50"/>
    </row>
    <row r="770" spans="1:63">
      <c r="A770" s="50"/>
      <c r="B770" s="56"/>
      <c r="D770" s="118"/>
      <c r="F770" s="50"/>
      <c r="BG770" s="118"/>
      <c r="BK770" s="50"/>
    </row>
    <row r="771" spans="1:63">
      <c r="A771" s="50"/>
      <c r="B771" s="56"/>
      <c r="D771" s="118"/>
      <c r="F771" s="50"/>
      <c r="BG771" s="118"/>
      <c r="BK771" s="50"/>
    </row>
    <row r="772" spans="1:63">
      <c r="A772" s="50"/>
      <c r="B772" s="56"/>
      <c r="D772" s="118"/>
      <c r="F772" s="50"/>
      <c r="BG772" s="118"/>
      <c r="BK772" s="50"/>
    </row>
    <row r="773" spans="1:63">
      <c r="A773" s="50"/>
      <c r="B773" s="56"/>
      <c r="D773" s="118"/>
      <c r="F773" s="50"/>
      <c r="BG773" s="118"/>
      <c r="BK773" s="50"/>
    </row>
    <row r="774" spans="1:63">
      <c r="A774" s="50"/>
      <c r="B774" s="56"/>
      <c r="D774" s="118"/>
      <c r="F774" s="50"/>
      <c r="BG774" s="118"/>
      <c r="BK774" s="50"/>
    </row>
    <row r="775" spans="1:63">
      <c r="A775" s="50"/>
      <c r="B775" s="56"/>
      <c r="D775" s="118"/>
      <c r="F775" s="50"/>
      <c r="BG775" s="118"/>
      <c r="BK775" s="50"/>
    </row>
    <row r="776" spans="1:63">
      <c r="A776" s="50"/>
      <c r="B776" s="56"/>
      <c r="D776" s="118"/>
      <c r="F776" s="50"/>
      <c r="BG776" s="118"/>
      <c r="BK776" s="50"/>
    </row>
    <row r="777" spans="1:63">
      <c r="A777" s="50"/>
      <c r="B777" s="56"/>
      <c r="D777" s="118"/>
      <c r="F777" s="50"/>
      <c r="BG777" s="118"/>
      <c r="BK777" s="50"/>
    </row>
    <row r="778" spans="1:63">
      <c r="A778" s="50"/>
      <c r="B778" s="56"/>
      <c r="D778" s="118"/>
      <c r="F778" s="50"/>
      <c r="BG778" s="118"/>
      <c r="BK778" s="50"/>
    </row>
    <row r="779" spans="1:63">
      <c r="A779" s="50"/>
      <c r="B779" s="56"/>
      <c r="D779" s="118"/>
      <c r="F779" s="50"/>
      <c r="BG779" s="118"/>
      <c r="BK779" s="50"/>
    </row>
    <row r="780" spans="1:63">
      <c r="A780" s="50"/>
      <c r="B780" s="56"/>
      <c r="D780" s="118"/>
      <c r="F780" s="50"/>
      <c r="BG780" s="118"/>
      <c r="BK780" s="50"/>
    </row>
    <row r="781" spans="1:63">
      <c r="A781" s="50"/>
      <c r="B781" s="56"/>
      <c r="D781" s="118"/>
      <c r="F781" s="50"/>
      <c r="BG781" s="118"/>
      <c r="BK781" s="50"/>
    </row>
    <row r="782" spans="1:63">
      <c r="A782" s="50"/>
      <c r="B782" s="56"/>
      <c r="D782" s="118"/>
      <c r="F782" s="50"/>
      <c r="BG782" s="118"/>
      <c r="BK782" s="50"/>
    </row>
    <row r="783" spans="1:63">
      <c r="A783" s="50"/>
      <c r="B783" s="56"/>
      <c r="D783" s="118"/>
      <c r="F783" s="50"/>
      <c r="BG783" s="118"/>
      <c r="BK783" s="50"/>
    </row>
    <row r="784" spans="1:63">
      <c r="A784" s="50"/>
      <c r="B784" s="56"/>
      <c r="D784" s="118"/>
      <c r="F784" s="50"/>
      <c r="BG784" s="118"/>
      <c r="BK784" s="50"/>
    </row>
    <row r="785" spans="1:63">
      <c r="A785" s="50"/>
      <c r="B785" s="56"/>
      <c r="D785" s="118"/>
      <c r="F785" s="50"/>
      <c r="BG785" s="118"/>
      <c r="BK785" s="50"/>
    </row>
    <row r="786" spans="1:63">
      <c r="A786" s="50"/>
      <c r="B786" s="56"/>
      <c r="D786" s="118"/>
      <c r="F786" s="50"/>
      <c r="BG786" s="118"/>
      <c r="BK786" s="50"/>
    </row>
    <row r="787" spans="1:63">
      <c r="A787" s="50"/>
      <c r="B787" s="56"/>
      <c r="D787" s="118"/>
      <c r="F787" s="50"/>
      <c r="BG787" s="118"/>
      <c r="BK787" s="50"/>
    </row>
    <row r="788" spans="1:63">
      <c r="A788" s="50"/>
      <c r="B788" s="56"/>
      <c r="D788" s="118"/>
      <c r="F788" s="50"/>
      <c r="BG788" s="118"/>
      <c r="BK788" s="50"/>
    </row>
    <row r="789" spans="1:63">
      <c r="A789" s="50"/>
      <c r="B789" s="56"/>
      <c r="D789" s="118"/>
      <c r="F789" s="50"/>
      <c r="BG789" s="118"/>
      <c r="BK789" s="50"/>
    </row>
    <row r="790" spans="1:63">
      <c r="A790" s="50"/>
      <c r="B790" s="56"/>
      <c r="D790" s="118"/>
      <c r="F790" s="50"/>
      <c r="BG790" s="118"/>
      <c r="BK790" s="50"/>
    </row>
    <row r="791" spans="1:63">
      <c r="A791" s="50"/>
      <c r="B791" s="56"/>
      <c r="D791" s="118"/>
      <c r="F791" s="50"/>
      <c r="BG791" s="118"/>
      <c r="BK791" s="50"/>
    </row>
    <row r="792" spans="1:63">
      <c r="A792" s="50"/>
      <c r="B792" s="56"/>
      <c r="D792" s="118"/>
      <c r="F792" s="50"/>
      <c r="BG792" s="118"/>
      <c r="BK792" s="50"/>
    </row>
    <row r="793" spans="1:63">
      <c r="A793" s="50"/>
      <c r="B793" s="56"/>
      <c r="D793" s="118"/>
      <c r="F793" s="50"/>
      <c r="BG793" s="118"/>
      <c r="BK793" s="50"/>
    </row>
    <row r="794" spans="1:63">
      <c r="A794" s="50"/>
      <c r="B794" s="56"/>
      <c r="D794" s="118"/>
      <c r="F794" s="50"/>
      <c r="BG794" s="118"/>
      <c r="BK794" s="50"/>
    </row>
    <row r="795" spans="1:63">
      <c r="A795" s="50"/>
      <c r="B795" s="56"/>
      <c r="D795" s="118"/>
      <c r="F795" s="50"/>
      <c r="BG795" s="118"/>
      <c r="BK795" s="50"/>
    </row>
    <row r="796" spans="1:63">
      <c r="A796" s="50"/>
      <c r="B796" s="56"/>
      <c r="D796" s="118"/>
      <c r="F796" s="50"/>
      <c r="BG796" s="118"/>
      <c r="BK796" s="50"/>
    </row>
    <row r="797" spans="1:63">
      <c r="A797" s="50"/>
      <c r="B797" s="56"/>
      <c r="D797" s="118"/>
      <c r="F797" s="50"/>
      <c r="BG797" s="118"/>
      <c r="BK797" s="50"/>
    </row>
    <row r="798" spans="1:63">
      <c r="A798" s="50"/>
      <c r="B798" s="56"/>
      <c r="D798" s="118"/>
      <c r="F798" s="50"/>
      <c r="BG798" s="118"/>
      <c r="BK798" s="50"/>
    </row>
    <row r="799" spans="1:63">
      <c r="A799" s="50"/>
      <c r="B799" s="56"/>
      <c r="D799" s="118"/>
      <c r="F799" s="50"/>
      <c r="BG799" s="118"/>
      <c r="BK799" s="50"/>
    </row>
    <row r="800" spans="1:63">
      <c r="A800" s="50"/>
      <c r="B800" s="56"/>
      <c r="D800" s="118"/>
      <c r="F800" s="50"/>
      <c r="BG800" s="118"/>
      <c r="BK800" s="50"/>
    </row>
    <row r="801" spans="1:63">
      <c r="A801" s="50"/>
      <c r="B801" s="56"/>
      <c r="D801" s="118"/>
      <c r="F801" s="50"/>
      <c r="BG801" s="118"/>
      <c r="BK801" s="50"/>
    </row>
    <row r="802" spans="1:63">
      <c r="A802" s="50"/>
      <c r="B802" s="56"/>
      <c r="D802" s="118"/>
      <c r="F802" s="50"/>
      <c r="BG802" s="118"/>
      <c r="BK802" s="50"/>
    </row>
    <row r="803" spans="1:63">
      <c r="A803" s="50"/>
      <c r="B803" s="56"/>
      <c r="D803" s="118"/>
      <c r="F803" s="50"/>
      <c r="BG803" s="118"/>
      <c r="BK803" s="50"/>
    </row>
    <row r="804" spans="1:63">
      <c r="A804" s="50"/>
      <c r="B804" s="56"/>
      <c r="D804" s="118"/>
      <c r="F804" s="50"/>
      <c r="BG804" s="118"/>
      <c r="BK804" s="50"/>
    </row>
    <row r="805" spans="1:63">
      <c r="A805" s="50"/>
      <c r="B805" s="56"/>
      <c r="D805" s="118"/>
      <c r="F805" s="50"/>
      <c r="BG805" s="118"/>
      <c r="BK805" s="50"/>
    </row>
    <row r="806" spans="1:63">
      <c r="A806" s="50"/>
      <c r="B806" s="56"/>
      <c r="D806" s="118"/>
      <c r="F806" s="50"/>
      <c r="BG806" s="118"/>
      <c r="BK806" s="50"/>
    </row>
    <row r="807" spans="1:63">
      <c r="A807" s="50"/>
      <c r="B807" s="56"/>
      <c r="D807" s="118"/>
      <c r="F807" s="50"/>
      <c r="BG807" s="118"/>
      <c r="BK807" s="50"/>
    </row>
    <row r="808" spans="1:63">
      <c r="A808" s="50"/>
      <c r="B808" s="56"/>
      <c r="D808" s="118"/>
      <c r="F808" s="50"/>
      <c r="BG808" s="118"/>
      <c r="BK808" s="50"/>
    </row>
    <row r="809" spans="1:63">
      <c r="A809" s="50"/>
      <c r="B809" s="56"/>
      <c r="D809" s="118"/>
      <c r="F809" s="50"/>
      <c r="BG809" s="118"/>
      <c r="BK809" s="50"/>
    </row>
    <row r="810" spans="1:63">
      <c r="A810" s="50"/>
      <c r="B810" s="56"/>
      <c r="D810" s="118"/>
      <c r="F810" s="50"/>
      <c r="BG810" s="118"/>
      <c r="BK810" s="50"/>
    </row>
    <row r="811" spans="1:63">
      <c r="A811" s="50"/>
      <c r="B811" s="56"/>
      <c r="D811" s="118"/>
      <c r="F811" s="50"/>
      <c r="BG811" s="118"/>
      <c r="BK811" s="50"/>
    </row>
    <row r="812" spans="1:63">
      <c r="A812" s="50"/>
      <c r="B812" s="56"/>
      <c r="D812" s="118"/>
      <c r="F812" s="50"/>
      <c r="BG812" s="118"/>
      <c r="BK812" s="50"/>
    </row>
    <row r="813" spans="1:63">
      <c r="A813" s="50"/>
      <c r="B813" s="56"/>
      <c r="D813" s="118"/>
      <c r="F813" s="50"/>
      <c r="BI813" s="118"/>
      <c r="BK813" s="50"/>
    </row>
    <row r="814" spans="1:63">
      <c r="A814" s="50"/>
      <c r="B814" s="56"/>
      <c r="D814" s="118"/>
      <c r="F814" s="50"/>
      <c r="BI814" s="118"/>
      <c r="BK814" s="50"/>
    </row>
    <row r="815" spans="1:63">
      <c r="A815" s="50"/>
      <c r="B815" s="56"/>
      <c r="D815" s="118"/>
      <c r="F815" s="50"/>
      <c r="BI815" s="118"/>
      <c r="BK815" s="50"/>
    </row>
    <row r="816" spans="1:63">
      <c r="A816" s="50"/>
      <c r="B816" s="56"/>
      <c r="D816" s="118"/>
      <c r="F816" s="50"/>
      <c r="AS816" s="272"/>
      <c r="BI816" s="118"/>
      <c r="BK816" s="50"/>
    </row>
    <row r="817" spans="1:63">
      <c r="A817" s="50"/>
      <c r="B817" s="56"/>
      <c r="D817" s="118"/>
      <c r="F817" s="50"/>
      <c r="AS817" s="272"/>
      <c r="BI817" s="118"/>
      <c r="BK817" s="50"/>
    </row>
    <row r="818" spans="1:63">
      <c r="A818" s="50"/>
      <c r="B818" s="56"/>
      <c r="D818" s="118"/>
      <c r="F818" s="50"/>
      <c r="AS818" s="272"/>
      <c r="BI818" s="118"/>
      <c r="BK818" s="50"/>
    </row>
    <row r="819" spans="1:63">
      <c r="A819" s="50"/>
      <c r="B819" s="56"/>
      <c r="D819" s="118"/>
      <c r="F819" s="50"/>
      <c r="AS819" s="272"/>
      <c r="BI819" s="118"/>
      <c r="BK819" s="50"/>
    </row>
    <row r="820" spans="1:63">
      <c r="A820" s="50"/>
      <c r="B820" s="56"/>
      <c r="D820" s="118"/>
      <c r="F820" s="50"/>
      <c r="AS820" s="272"/>
      <c r="BI820" s="118"/>
      <c r="BK820" s="50"/>
    </row>
    <row r="821" spans="1:63">
      <c r="A821" s="50"/>
      <c r="B821" s="56"/>
      <c r="D821" s="118"/>
      <c r="F821" s="50"/>
      <c r="AS821" s="272"/>
      <c r="BI821" s="118"/>
      <c r="BK821" s="50"/>
    </row>
    <row r="822" spans="1:63">
      <c r="A822" s="50"/>
      <c r="B822" s="56"/>
      <c r="D822" s="118"/>
      <c r="F822" s="50"/>
      <c r="AS822" s="272"/>
      <c r="BI822" s="118"/>
      <c r="BK822" s="50"/>
    </row>
    <row r="823" spans="1:63">
      <c r="A823" s="50"/>
      <c r="B823" s="56"/>
      <c r="D823" s="118"/>
      <c r="F823" s="50"/>
      <c r="AS823" s="272"/>
      <c r="BI823" s="118"/>
      <c r="BK823" s="50"/>
    </row>
    <row r="824" spans="1:63">
      <c r="A824" s="50"/>
      <c r="B824" s="56"/>
      <c r="D824" s="118"/>
      <c r="F824" s="50"/>
      <c r="AS824" s="272"/>
      <c r="BI824" s="118"/>
      <c r="BK824" s="50"/>
    </row>
    <row r="825" spans="1:63">
      <c r="A825" s="50"/>
      <c r="B825" s="56"/>
      <c r="D825" s="118"/>
      <c r="F825" s="50"/>
      <c r="AS825" s="272"/>
      <c r="BI825" s="118"/>
      <c r="BK825" s="50"/>
    </row>
    <row r="826" spans="1:63">
      <c r="A826" s="50"/>
      <c r="B826" s="56"/>
      <c r="D826" s="118"/>
      <c r="F826" s="50"/>
      <c r="AS826" s="272"/>
      <c r="BI826" s="118"/>
      <c r="BK826" s="50"/>
    </row>
    <row r="827" spans="1:63">
      <c r="A827" s="50"/>
      <c r="B827" s="56"/>
      <c r="D827" s="118"/>
      <c r="F827" s="50"/>
      <c r="AS827" s="272"/>
      <c r="BI827" s="118"/>
      <c r="BK827" s="50"/>
    </row>
    <row r="828" spans="1:63">
      <c r="A828" s="50"/>
      <c r="B828" s="56"/>
      <c r="D828" s="118"/>
      <c r="F828" s="50"/>
      <c r="AS828" s="272"/>
      <c r="BI828" s="118"/>
      <c r="BK828" s="50"/>
    </row>
    <row r="829" spans="1:63">
      <c r="A829" s="50"/>
      <c r="B829" s="56"/>
      <c r="D829" s="118"/>
      <c r="F829" s="50"/>
      <c r="AS829" s="272"/>
      <c r="BI829" s="118"/>
      <c r="BK829" s="50"/>
    </row>
    <row r="830" spans="1:63">
      <c r="A830" s="50"/>
      <c r="B830" s="56"/>
      <c r="D830" s="118"/>
      <c r="F830" s="50"/>
      <c r="AS830" s="272"/>
      <c r="BI830" s="118"/>
      <c r="BK830" s="50"/>
    </row>
    <row r="831" spans="1:63">
      <c r="A831" s="50"/>
      <c r="B831" s="56"/>
      <c r="D831" s="118"/>
      <c r="F831" s="50"/>
      <c r="AS831" s="272"/>
      <c r="BI831" s="118"/>
      <c r="BK831" s="50"/>
    </row>
    <row r="832" spans="1:63">
      <c r="A832" s="50"/>
      <c r="B832" s="56"/>
      <c r="D832" s="118"/>
      <c r="F832" s="50"/>
      <c r="AS832" s="272"/>
      <c r="BI832" s="118"/>
      <c r="BK832" s="50"/>
    </row>
    <row r="833" spans="1:63">
      <c r="A833" s="50"/>
      <c r="B833" s="56"/>
      <c r="D833" s="118"/>
      <c r="F833" s="50"/>
      <c r="AS833" s="272"/>
      <c r="BI833" s="118"/>
      <c r="BK833" s="50"/>
    </row>
    <row r="834" spans="1:63">
      <c r="A834" s="50"/>
      <c r="B834" s="56"/>
      <c r="D834" s="118"/>
      <c r="F834" s="50"/>
      <c r="AS834" s="272"/>
      <c r="BI834" s="118"/>
      <c r="BK834" s="50"/>
    </row>
    <row r="835" spans="1:63">
      <c r="A835" s="50"/>
      <c r="B835" s="56"/>
      <c r="D835" s="118"/>
      <c r="F835" s="50"/>
      <c r="AS835" s="272"/>
      <c r="BI835" s="118"/>
      <c r="BK835" s="50"/>
    </row>
    <row r="836" spans="1:63">
      <c r="A836" s="50"/>
      <c r="B836" s="56"/>
      <c r="D836" s="118"/>
      <c r="F836" s="50"/>
      <c r="AS836" s="272"/>
      <c r="BI836" s="118"/>
      <c r="BK836" s="50"/>
    </row>
    <row r="837" spans="1:63">
      <c r="A837" s="50"/>
      <c r="B837" s="56"/>
      <c r="D837" s="118"/>
      <c r="F837" s="50"/>
      <c r="AS837" s="272"/>
      <c r="BI837" s="118"/>
      <c r="BK837" s="50"/>
    </row>
    <row r="838" spans="1:63">
      <c r="A838" s="50"/>
      <c r="B838" s="56"/>
      <c r="D838" s="118"/>
      <c r="F838" s="50"/>
      <c r="AS838" s="272"/>
      <c r="BI838" s="118"/>
      <c r="BK838" s="50"/>
    </row>
    <row r="839" spans="1:63">
      <c r="A839" s="50"/>
      <c r="B839" s="56"/>
      <c r="D839" s="118"/>
      <c r="F839" s="50"/>
      <c r="AS839" s="272"/>
      <c r="BI839" s="118"/>
      <c r="BK839" s="50"/>
    </row>
    <row r="840" spans="1:63">
      <c r="A840" s="50"/>
      <c r="B840" s="56"/>
      <c r="D840" s="118"/>
      <c r="F840" s="50"/>
      <c r="AS840" s="272"/>
      <c r="BI840" s="118"/>
      <c r="BK840" s="50"/>
    </row>
    <row r="841" spans="1:63">
      <c r="A841" s="50"/>
      <c r="B841" s="56"/>
      <c r="D841" s="118"/>
      <c r="F841" s="50"/>
      <c r="AS841" s="272"/>
      <c r="BI841" s="118"/>
      <c r="BK841" s="50"/>
    </row>
    <row r="842" spans="1:63">
      <c r="A842" s="50"/>
      <c r="B842" s="56"/>
      <c r="D842" s="118"/>
      <c r="F842" s="50"/>
      <c r="AS842" s="272"/>
      <c r="BI842" s="118"/>
      <c r="BK842" s="50"/>
    </row>
    <row r="843" spans="1:63">
      <c r="A843" s="50"/>
      <c r="B843" s="56"/>
      <c r="D843" s="118"/>
      <c r="F843" s="50"/>
      <c r="AS843" s="272"/>
      <c r="BI843" s="118"/>
      <c r="BK843" s="50"/>
    </row>
    <row r="844" spans="1:63">
      <c r="A844" s="50"/>
      <c r="B844" s="56"/>
      <c r="D844" s="118"/>
      <c r="F844" s="50"/>
      <c r="AS844" s="272"/>
      <c r="BI844" s="118"/>
      <c r="BK844" s="50"/>
    </row>
    <row r="845" spans="1:63">
      <c r="A845" s="50"/>
      <c r="B845" s="56"/>
      <c r="D845" s="118"/>
      <c r="F845" s="50"/>
      <c r="AS845" s="272"/>
      <c r="BI845" s="118"/>
      <c r="BK845" s="50"/>
    </row>
    <row r="846" spans="1:63">
      <c r="A846" s="50"/>
      <c r="B846" s="56"/>
      <c r="D846" s="118"/>
      <c r="F846" s="50"/>
      <c r="AS846" s="272"/>
      <c r="BI846" s="118"/>
      <c r="BK846" s="50"/>
    </row>
    <row r="847" spans="1:63">
      <c r="A847" s="50"/>
      <c r="B847" s="56"/>
      <c r="D847" s="118"/>
      <c r="F847" s="50"/>
      <c r="AS847" s="272"/>
      <c r="BI847" s="118"/>
      <c r="BK847" s="50"/>
    </row>
    <row r="848" spans="1:63">
      <c r="A848" s="50"/>
      <c r="B848" s="56"/>
      <c r="D848" s="118"/>
      <c r="F848" s="50"/>
      <c r="AS848" s="272"/>
      <c r="BI848" s="118"/>
      <c r="BK848" s="50"/>
    </row>
    <row r="849" spans="1:63">
      <c r="A849" s="50"/>
      <c r="B849" s="56"/>
      <c r="D849" s="118"/>
      <c r="F849" s="50"/>
      <c r="AS849" s="272"/>
      <c r="BI849" s="118"/>
      <c r="BK849" s="50"/>
    </row>
    <row r="850" spans="1:63">
      <c r="A850" s="50"/>
      <c r="B850" s="56"/>
      <c r="D850" s="118"/>
      <c r="F850" s="50"/>
      <c r="AS850" s="272"/>
      <c r="BI850" s="118"/>
      <c r="BK850" s="50"/>
    </row>
    <row r="851" spans="1:63">
      <c r="A851" s="50"/>
      <c r="B851" s="56"/>
      <c r="D851" s="118"/>
      <c r="F851" s="50"/>
      <c r="AS851" s="272"/>
      <c r="BI851" s="118"/>
      <c r="BK851" s="50"/>
    </row>
    <row r="852" spans="1:63">
      <c r="A852" s="50"/>
      <c r="B852" s="56"/>
      <c r="D852" s="118"/>
      <c r="F852" s="50"/>
      <c r="AS852" s="272"/>
      <c r="BI852" s="118"/>
      <c r="BK852" s="50"/>
    </row>
    <row r="853" spans="1:63">
      <c r="A853" s="50"/>
      <c r="B853" s="56"/>
      <c r="D853" s="118"/>
      <c r="F853" s="50"/>
      <c r="AS853" s="272"/>
      <c r="BI853" s="118"/>
      <c r="BK853" s="50"/>
    </row>
    <row r="854" spans="1:63">
      <c r="A854" s="50"/>
      <c r="B854" s="56"/>
      <c r="D854" s="118"/>
      <c r="F854" s="50"/>
      <c r="AS854" s="272"/>
      <c r="BI854" s="118"/>
      <c r="BK854" s="50"/>
    </row>
    <row r="855" spans="1:63">
      <c r="A855" s="50"/>
      <c r="B855" s="56"/>
      <c r="D855" s="118"/>
      <c r="F855" s="50"/>
      <c r="AS855" s="272"/>
      <c r="BI855" s="118"/>
      <c r="BK855" s="50"/>
    </row>
    <row r="856" spans="1:63">
      <c r="A856" s="50"/>
      <c r="B856" s="56"/>
      <c r="D856" s="118"/>
      <c r="F856" s="50"/>
      <c r="AS856" s="272"/>
      <c r="BI856" s="118"/>
      <c r="BK856" s="50"/>
    </row>
    <row r="857" spans="1:63">
      <c r="A857" s="50"/>
      <c r="B857" s="56"/>
      <c r="D857" s="118"/>
      <c r="F857" s="50"/>
      <c r="AS857" s="272"/>
      <c r="BI857" s="118"/>
      <c r="BK857" s="50"/>
    </row>
    <row r="858" spans="1:63">
      <c r="A858" s="50"/>
      <c r="B858" s="56"/>
      <c r="D858" s="118"/>
      <c r="F858" s="50"/>
      <c r="AS858" s="272"/>
      <c r="BI858" s="118"/>
      <c r="BK858" s="50"/>
    </row>
    <row r="859" spans="1:63">
      <c r="A859" s="50"/>
      <c r="B859" s="56"/>
      <c r="D859" s="118"/>
      <c r="F859" s="50"/>
      <c r="AS859" s="272"/>
      <c r="BI859" s="118"/>
      <c r="BK859" s="50"/>
    </row>
    <row r="860" spans="1:63">
      <c r="A860" s="50"/>
      <c r="B860" s="56"/>
      <c r="D860" s="118"/>
      <c r="F860" s="50"/>
      <c r="AS860" s="272"/>
      <c r="BI860" s="118"/>
      <c r="BK860" s="50"/>
    </row>
    <row r="861" spans="1:63">
      <c r="A861" s="50"/>
      <c r="B861" s="56"/>
      <c r="D861" s="118"/>
      <c r="F861" s="50"/>
      <c r="AS861" s="272"/>
      <c r="BI861" s="118"/>
      <c r="BK861" s="50"/>
    </row>
    <row r="862" spans="1:63">
      <c r="A862" s="50"/>
      <c r="B862" s="56"/>
      <c r="D862" s="118"/>
      <c r="F862" s="50"/>
      <c r="AS862" s="272"/>
      <c r="BI862" s="118"/>
      <c r="BK862" s="50"/>
    </row>
    <row r="863" spans="1:63">
      <c r="A863" s="50"/>
      <c r="B863" s="56"/>
      <c r="D863" s="118"/>
      <c r="F863" s="50"/>
      <c r="AS863" s="272"/>
      <c r="BI863" s="118"/>
      <c r="BK863" s="50"/>
    </row>
    <row r="864" spans="1:63">
      <c r="A864" s="50"/>
      <c r="B864" s="56"/>
      <c r="D864" s="118"/>
      <c r="F864" s="50"/>
      <c r="AS864" s="272"/>
      <c r="BI864" s="118"/>
      <c r="BK864" s="50"/>
    </row>
    <row r="865" spans="1:63">
      <c r="A865" s="50"/>
      <c r="B865" s="56"/>
      <c r="D865" s="118"/>
      <c r="F865" s="50"/>
      <c r="AS865" s="272"/>
      <c r="BI865" s="118"/>
      <c r="BK865" s="50"/>
    </row>
    <row r="866" spans="1:63">
      <c r="A866" s="50"/>
      <c r="B866" s="56"/>
      <c r="D866" s="118"/>
      <c r="F866" s="50"/>
      <c r="AS866" s="272"/>
      <c r="BJ866" s="118"/>
      <c r="BK866" s="50"/>
    </row>
    <row r="867" spans="1:63">
      <c r="A867" s="50"/>
      <c r="B867" s="56"/>
      <c r="D867" s="118"/>
      <c r="F867" s="50"/>
      <c r="AS867" s="272"/>
      <c r="BJ867" s="118"/>
      <c r="BK867" s="50"/>
    </row>
    <row r="868" spans="1:63">
      <c r="A868" s="50"/>
      <c r="B868" s="56"/>
      <c r="D868" s="118"/>
      <c r="F868" s="50"/>
      <c r="AS868" s="272"/>
      <c r="BJ868" s="118"/>
      <c r="BK868" s="50"/>
    </row>
    <row r="869" spans="1:63">
      <c r="A869" s="50"/>
      <c r="B869" s="56"/>
      <c r="D869" s="118"/>
      <c r="F869" s="50"/>
      <c r="AS869" s="272"/>
      <c r="BJ869" s="118"/>
      <c r="BK869" s="50"/>
    </row>
    <row r="870" spans="1:63">
      <c r="A870" s="50"/>
      <c r="B870" s="56"/>
      <c r="C870" s="56"/>
      <c r="D870" s="50"/>
      <c r="E870" s="118"/>
      <c r="F870" s="50"/>
      <c r="BJ870" s="118"/>
      <c r="BK870" s="50"/>
    </row>
    <row r="871" spans="1:63">
      <c r="A871" s="50"/>
      <c r="B871" s="56"/>
      <c r="C871" s="56"/>
      <c r="D871" s="50"/>
      <c r="E871" s="118"/>
      <c r="F871" s="50"/>
      <c r="BJ871" s="118"/>
      <c r="BK871" s="50"/>
    </row>
    <row r="872" spans="1:63">
      <c r="A872" s="50"/>
      <c r="B872" s="56"/>
      <c r="C872" s="56"/>
      <c r="D872" s="50"/>
      <c r="E872" s="118"/>
      <c r="F872" s="50"/>
      <c r="BJ872" s="118"/>
      <c r="BK872" s="50"/>
    </row>
    <row r="873" spans="1:63">
      <c r="A873" s="50"/>
      <c r="B873" s="56"/>
      <c r="C873" s="56"/>
      <c r="D873" s="50"/>
      <c r="E873" s="118"/>
      <c r="F873" s="50"/>
      <c r="BJ873" s="118"/>
      <c r="BK873" s="50"/>
    </row>
    <row r="874" spans="1:63">
      <c r="A874" s="50"/>
      <c r="B874" s="56"/>
      <c r="C874" s="56"/>
      <c r="D874" s="50"/>
      <c r="E874" s="118"/>
      <c r="F874" s="50"/>
      <c r="BJ874" s="118"/>
      <c r="BK874" s="50"/>
    </row>
    <row r="875" spans="1:63">
      <c r="A875" s="50"/>
      <c r="B875" s="56"/>
      <c r="C875" s="56"/>
      <c r="D875" s="50"/>
      <c r="E875" s="118"/>
      <c r="F875" s="50"/>
      <c r="BJ875" s="118"/>
      <c r="BK875" s="50"/>
    </row>
    <row r="876" spans="1:63">
      <c r="A876" s="50"/>
      <c r="B876" s="56"/>
      <c r="C876" s="56"/>
      <c r="D876" s="50"/>
      <c r="E876" s="118"/>
      <c r="F876" s="50"/>
      <c r="BJ876" s="118"/>
      <c r="BK876" s="50"/>
    </row>
    <row r="877" spans="1:63">
      <c r="A877" s="50"/>
      <c r="B877" s="56"/>
      <c r="C877" s="56"/>
      <c r="D877" s="50"/>
      <c r="E877" s="118"/>
      <c r="F877" s="50"/>
      <c r="BJ877" s="118"/>
      <c r="BK877" s="50"/>
    </row>
    <row r="878" spans="1:63">
      <c r="A878" s="50"/>
      <c r="B878" s="56"/>
      <c r="C878" s="56"/>
      <c r="D878" s="50"/>
      <c r="E878" s="118"/>
      <c r="F878" s="50"/>
      <c r="BJ878" s="118"/>
      <c r="BK878" s="50"/>
    </row>
    <row r="879" spans="1:63">
      <c r="A879" s="50"/>
      <c r="B879" s="56"/>
      <c r="C879" s="56"/>
      <c r="D879" s="50"/>
      <c r="E879" s="118"/>
      <c r="F879" s="50"/>
      <c r="BJ879" s="118"/>
      <c r="BK879" s="50"/>
    </row>
    <row r="880" spans="1:63">
      <c r="A880" s="50"/>
      <c r="B880" s="56"/>
      <c r="C880" s="56"/>
      <c r="D880" s="50"/>
      <c r="E880" s="118"/>
      <c r="F880" s="50"/>
      <c r="BJ880" s="118"/>
      <c r="BK880" s="50"/>
    </row>
    <row r="881" spans="1:63">
      <c r="A881" s="50"/>
      <c r="B881" s="56"/>
      <c r="C881" s="56"/>
      <c r="D881" s="50"/>
      <c r="E881" s="118"/>
      <c r="F881" s="50"/>
      <c r="BJ881" s="118"/>
      <c r="BK881" s="50"/>
    </row>
    <row r="882" spans="1:63">
      <c r="A882" s="50"/>
      <c r="B882" s="56"/>
      <c r="C882" s="56"/>
      <c r="D882" s="50"/>
      <c r="E882" s="118"/>
      <c r="F882" s="50"/>
      <c r="BJ882" s="118"/>
      <c r="BK882" s="50"/>
    </row>
    <row r="883" spans="1:63">
      <c r="A883" s="50"/>
      <c r="B883" s="56"/>
      <c r="C883" s="56"/>
      <c r="D883" s="50"/>
      <c r="E883" s="118"/>
      <c r="F883" s="50"/>
      <c r="BJ883" s="118"/>
      <c r="BK883" s="50"/>
    </row>
    <row r="884" spans="1:63">
      <c r="A884" s="50"/>
      <c r="B884" s="56"/>
      <c r="C884" s="56"/>
      <c r="D884" s="50"/>
      <c r="E884" s="118"/>
      <c r="F884" s="50"/>
      <c r="BJ884" s="118"/>
      <c r="BK884" s="50"/>
    </row>
    <row r="885" spans="1:63">
      <c r="A885" s="50"/>
      <c r="B885" s="56"/>
      <c r="C885" s="56"/>
      <c r="D885" s="50"/>
      <c r="E885" s="118"/>
      <c r="F885" s="50"/>
      <c r="BJ885" s="118"/>
      <c r="BK885" s="50"/>
    </row>
    <row r="886" spans="1:63">
      <c r="A886" s="50"/>
      <c r="B886" s="56"/>
      <c r="C886" s="56"/>
      <c r="D886" s="50"/>
      <c r="E886" s="118"/>
      <c r="F886" s="50"/>
      <c r="BJ886" s="118"/>
      <c r="BK886" s="50"/>
    </row>
    <row r="887" spans="1:63">
      <c r="A887" s="50"/>
      <c r="B887" s="56"/>
      <c r="C887" s="56"/>
      <c r="D887" s="50"/>
      <c r="E887" s="118"/>
      <c r="F887" s="50"/>
      <c r="BJ887" s="118"/>
      <c r="BK887" s="50"/>
    </row>
    <row r="888" spans="1:63">
      <c r="A888" s="50"/>
      <c r="B888" s="56"/>
      <c r="C888" s="56"/>
      <c r="D888" s="50"/>
      <c r="E888" s="118"/>
      <c r="F888" s="50"/>
      <c r="BJ888" s="118"/>
      <c r="BK888" s="50"/>
    </row>
    <row r="889" spans="1:63">
      <c r="A889" s="50"/>
      <c r="B889" s="56"/>
      <c r="C889" s="56"/>
      <c r="D889" s="50"/>
      <c r="E889" s="118"/>
      <c r="F889" s="50"/>
      <c r="BJ889" s="118"/>
      <c r="BK889" s="50"/>
    </row>
    <row r="890" spans="1:63">
      <c r="A890" s="50"/>
      <c r="B890" s="56"/>
      <c r="C890" s="56"/>
      <c r="D890" s="50"/>
      <c r="E890" s="118"/>
      <c r="F890" s="50"/>
      <c r="BJ890" s="118"/>
      <c r="BK890" s="50"/>
    </row>
    <row r="891" spans="1:63">
      <c r="A891" s="50"/>
      <c r="B891" s="56"/>
      <c r="C891" s="56"/>
      <c r="D891" s="50"/>
      <c r="E891" s="118"/>
      <c r="F891" s="50"/>
      <c r="BJ891" s="118"/>
      <c r="BK891" s="50"/>
    </row>
    <row r="892" spans="1:63">
      <c r="A892" s="50"/>
      <c r="B892" s="56"/>
      <c r="C892" s="56"/>
      <c r="D892" s="50"/>
      <c r="E892" s="118"/>
      <c r="F892" s="50"/>
      <c r="BJ892" s="118"/>
      <c r="BK892" s="50"/>
    </row>
    <row r="893" spans="1:63">
      <c r="A893" s="50"/>
      <c r="B893" s="56"/>
      <c r="C893" s="56"/>
      <c r="D893" s="50"/>
      <c r="E893" s="118"/>
      <c r="F893" s="50"/>
      <c r="BJ893" s="118"/>
      <c r="BK893" s="50"/>
    </row>
    <row r="894" spans="1:63">
      <c r="A894" s="50"/>
      <c r="B894" s="56"/>
      <c r="C894" s="56"/>
      <c r="D894" s="50"/>
      <c r="E894" s="118"/>
      <c r="F894" s="50"/>
      <c r="BJ894" s="118"/>
      <c r="BK894" s="50"/>
    </row>
    <row r="895" spans="1:63">
      <c r="A895" s="50"/>
      <c r="B895" s="56"/>
      <c r="C895" s="56"/>
      <c r="D895" s="50"/>
      <c r="E895" s="118"/>
      <c r="F895" s="50"/>
      <c r="BJ895" s="118"/>
      <c r="BK895" s="50"/>
    </row>
    <row r="896" spans="1:63">
      <c r="A896" s="50"/>
      <c r="B896" s="56"/>
      <c r="C896" s="56"/>
      <c r="D896" s="50"/>
      <c r="E896" s="118"/>
      <c r="F896" s="50"/>
      <c r="BJ896" s="118"/>
      <c r="BK896" s="50"/>
    </row>
    <row r="897" spans="1:63">
      <c r="A897" s="50"/>
      <c r="B897" s="56"/>
      <c r="C897" s="56"/>
      <c r="D897" s="50"/>
      <c r="E897" s="118"/>
      <c r="F897" s="50"/>
      <c r="BJ897" s="118"/>
      <c r="BK897" s="50"/>
    </row>
    <row r="898" spans="1:63">
      <c r="A898" s="50"/>
      <c r="B898" s="56"/>
      <c r="C898" s="56"/>
      <c r="D898" s="50"/>
      <c r="E898" s="118"/>
      <c r="F898" s="50"/>
      <c r="BJ898" s="118"/>
      <c r="BK898" s="50"/>
    </row>
    <row r="899" spans="1:63">
      <c r="A899" s="50"/>
      <c r="B899" s="56"/>
      <c r="C899" s="56"/>
      <c r="D899" s="50"/>
      <c r="E899" s="118"/>
      <c r="F899" s="50"/>
      <c r="BJ899" s="118"/>
      <c r="BK899" s="50"/>
    </row>
    <row r="900" spans="1:63">
      <c r="A900" s="50"/>
      <c r="B900" s="56"/>
      <c r="C900" s="56"/>
      <c r="D900" s="50"/>
      <c r="E900" s="118"/>
      <c r="F900" s="50"/>
      <c r="BJ900" s="118"/>
      <c r="BK900" s="50"/>
    </row>
    <row r="901" spans="1:63">
      <c r="A901" s="50"/>
      <c r="B901" s="56"/>
      <c r="C901" s="56"/>
      <c r="D901" s="50"/>
      <c r="E901" s="118"/>
      <c r="F901" s="50"/>
      <c r="BJ901" s="118"/>
      <c r="BK901" s="50"/>
    </row>
    <row r="902" spans="1:63">
      <c r="A902" s="50"/>
      <c r="B902" s="56"/>
      <c r="C902" s="56"/>
      <c r="D902" s="50"/>
      <c r="E902" s="118"/>
      <c r="F902" s="50"/>
      <c r="BJ902" s="118"/>
      <c r="BK902" s="50"/>
    </row>
    <row r="903" spans="1:63">
      <c r="A903" s="50"/>
      <c r="B903" s="56"/>
      <c r="C903" s="56"/>
      <c r="D903" s="50"/>
      <c r="E903" s="118"/>
      <c r="F903" s="50"/>
      <c r="BJ903" s="118"/>
      <c r="BK903" s="50"/>
    </row>
    <row r="904" spans="1:63">
      <c r="A904" s="50"/>
      <c r="B904" s="56"/>
      <c r="C904" s="56"/>
      <c r="D904" s="50"/>
      <c r="E904" s="118"/>
      <c r="F904" s="50"/>
      <c r="BJ904" s="118"/>
      <c r="BK904" s="50"/>
    </row>
    <row r="905" spans="1:63">
      <c r="A905" s="50"/>
      <c r="B905" s="56"/>
      <c r="C905" s="56"/>
      <c r="D905" s="50"/>
      <c r="E905" s="118"/>
      <c r="F905" s="50"/>
      <c r="BJ905" s="118"/>
      <c r="BK905" s="50"/>
    </row>
    <row r="906" spans="1:63">
      <c r="A906" s="50"/>
      <c r="B906" s="56"/>
      <c r="C906" s="56"/>
      <c r="D906" s="50"/>
      <c r="E906" s="118"/>
      <c r="F906" s="50"/>
      <c r="BJ906" s="118"/>
      <c r="BK906" s="50"/>
    </row>
    <row r="907" spans="1:63">
      <c r="A907" s="50"/>
      <c r="B907" s="56"/>
      <c r="C907" s="56"/>
      <c r="D907" s="50"/>
      <c r="E907" s="118"/>
      <c r="F907" s="50"/>
      <c r="BJ907" s="118"/>
      <c r="BK907" s="50"/>
    </row>
    <row r="908" spans="1:63">
      <c r="A908" s="50"/>
      <c r="B908" s="56"/>
      <c r="C908" s="56"/>
      <c r="D908" s="50"/>
      <c r="E908" s="118"/>
      <c r="F908" s="50"/>
      <c r="BJ908" s="118"/>
      <c r="BK908" s="50"/>
    </row>
    <row r="909" spans="1:63">
      <c r="A909" s="50"/>
      <c r="B909" s="56"/>
      <c r="C909" s="56"/>
      <c r="D909" s="50"/>
      <c r="E909" s="118"/>
      <c r="F909" s="50"/>
      <c r="BJ909" s="118"/>
      <c r="BK909" s="50"/>
    </row>
    <row r="910" spans="1:63">
      <c r="A910" s="50"/>
      <c r="B910" s="56"/>
      <c r="C910" s="56"/>
      <c r="D910" s="50"/>
      <c r="E910" s="118"/>
      <c r="F910" s="50"/>
      <c r="BJ910" s="118"/>
      <c r="BK910" s="50"/>
    </row>
    <row r="911" spans="1:63">
      <c r="A911" s="50"/>
      <c r="B911" s="56"/>
      <c r="C911" s="56"/>
      <c r="D911" s="50"/>
      <c r="E911" s="118"/>
      <c r="F911" s="50"/>
      <c r="BJ911" s="118"/>
      <c r="BK911" s="50"/>
    </row>
    <row r="912" spans="1:63">
      <c r="A912" s="50"/>
      <c r="B912" s="56"/>
      <c r="C912" s="56"/>
      <c r="D912" s="50"/>
      <c r="E912" s="118"/>
      <c r="F912" s="50"/>
      <c r="BJ912" s="118"/>
      <c r="BK912" s="50"/>
    </row>
    <row r="913" spans="1:63">
      <c r="A913" s="50"/>
      <c r="B913" s="56"/>
      <c r="C913" s="56"/>
      <c r="D913" s="50"/>
      <c r="E913" s="118"/>
      <c r="F913" s="50"/>
      <c r="BJ913" s="118"/>
      <c r="BK913" s="50"/>
    </row>
    <row r="914" spans="1:63">
      <c r="A914" s="50"/>
      <c r="B914" s="56"/>
      <c r="C914" s="56"/>
      <c r="D914" s="50"/>
      <c r="E914" s="118"/>
      <c r="F914" s="50"/>
      <c r="BJ914" s="118"/>
      <c r="BK914" s="50"/>
    </row>
    <row r="915" spans="1:63">
      <c r="A915" s="50"/>
      <c r="B915" s="56"/>
      <c r="C915" s="56"/>
      <c r="D915" s="50"/>
      <c r="E915" s="118"/>
      <c r="F915" s="50"/>
      <c r="BJ915" s="118"/>
      <c r="BK915" s="50"/>
    </row>
    <row r="916" spans="1:63">
      <c r="A916" s="50"/>
      <c r="B916" s="56"/>
      <c r="C916" s="56"/>
      <c r="D916" s="50"/>
      <c r="E916" s="118"/>
      <c r="F916" s="50"/>
      <c r="BJ916" s="118"/>
      <c r="BK916" s="50"/>
    </row>
    <row r="917" spans="1:63">
      <c r="A917" s="50"/>
      <c r="B917" s="56"/>
      <c r="C917" s="56"/>
      <c r="D917" s="50"/>
      <c r="E917" s="118"/>
      <c r="F917" s="50"/>
      <c r="BJ917" s="118"/>
      <c r="BK917" s="50"/>
    </row>
    <row r="918" spans="1:63">
      <c r="A918" s="50"/>
      <c r="B918" s="56"/>
      <c r="C918" s="56"/>
      <c r="D918" s="50"/>
      <c r="E918" s="118"/>
      <c r="F918" s="50"/>
      <c r="BJ918" s="118"/>
      <c r="BK918" s="50"/>
    </row>
    <row r="919" spans="1:63">
      <c r="A919" s="50"/>
      <c r="B919" s="56"/>
      <c r="C919" s="56"/>
      <c r="D919" s="50"/>
      <c r="E919" s="118"/>
      <c r="F919" s="50"/>
      <c r="BJ919" s="118"/>
      <c r="BK919" s="50"/>
    </row>
    <row r="920" spans="1:63">
      <c r="A920" s="50"/>
      <c r="B920" s="56"/>
      <c r="C920" s="56"/>
      <c r="D920" s="50"/>
      <c r="E920" s="118"/>
      <c r="F920" s="50"/>
      <c r="BJ920" s="118"/>
      <c r="BK920" s="50"/>
    </row>
    <row r="921" spans="1:63">
      <c r="A921" s="50"/>
      <c r="B921" s="56"/>
      <c r="C921" s="56"/>
      <c r="D921" s="50"/>
      <c r="E921" s="118"/>
      <c r="F921" s="50"/>
      <c r="BJ921" s="118"/>
      <c r="BK921" s="50"/>
    </row>
    <row r="922" spans="1:63">
      <c r="A922" s="50"/>
      <c r="B922" s="56"/>
      <c r="C922" s="56"/>
      <c r="D922" s="50"/>
      <c r="E922" s="118"/>
      <c r="F922" s="50"/>
      <c r="BJ922" s="118"/>
      <c r="BK922" s="50"/>
    </row>
    <row r="923" spans="1:63">
      <c r="A923" s="50"/>
      <c r="B923" s="56"/>
      <c r="C923" s="56"/>
      <c r="D923" s="50"/>
      <c r="E923" s="118"/>
      <c r="F923" s="50"/>
      <c r="BJ923" s="118"/>
      <c r="BK923" s="50"/>
    </row>
    <row r="924" spans="1:63">
      <c r="A924" s="50"/>
      <c r="B924" s="56"/>
      <c r="C924" s="56"/>
      <c r="D924" s="50"/>
      <c r="E924" s="118"/>
      <c r="F924" s="50"/>
      <c r="BJ924" s="118"/>
      <c r="BK924" s="50"/>
    </row>
    <row r="925" spans="1:63">
      <c r="A925" s="50"/>
      <c r="B925" s="56"/>
      <c r="C925" s="56"/>
      <c r="D925" s="50"/>
      <c r="E925" s="118"/>
      <c r="F925" s="50"/>
      <c r="BJ925" s="118"/>
      <c r="BK925" s="50"/>
    </row>
    <row r="926" spans="1:63">
      <c r="A926" s="50"/>
      <c r="B926" s="56"/>
      <c r="C926" s="56"/>
      <c r="D926" s="50"/>
      <c r="E926" s="118"/>
      <c r="F926" s="50"/>
      <c r="BJ926" s="118"/>
      <c r="BK926" s="50"/>
    </row>
    <row r="927" spans="1:63">
      <c r="A927" s="50"/>
      <c r="B927" s="56"/>
      <c r="C927" s="56"/>
      <c r="D927" s="50"/>
      <c r="E927" s="118"/>
      <c r="F927" s="50"/>
      <c r="BJ927" s="118"/>
      <c r="BK927" s="50"/>
    </row>
    <row r="928" spans="1:63">
      <c r="A928" s="50"/>
      <c r="B928" s="56"/>
      <c r="C928" s="56"/>
      <c r="D928" s="50"/>
      <c r="E928" s="118"/>
      <c r="F928" s="50"/>
      <c r="BJ928" s="118"/>
      <c r="BK928" s="50"/>
    </row>
    <row r="929" spans="1:63">
      <c r="A929" s="50"/>
      <c r="B929" s="56"/>
      <c r="C929" s="56"/>
      <c r="D929" s="50"/>
      <c r="E929" s="118"/>
      <c r="F929" s="50"/>
      <c r="BJ929" s="118"/>
      <c r="BK929" s="50"/>
    </row>
    <row r="930" spans="1:63">
      <c r="A930" s="50"/>
      <c r="B930" s="56"/>
      <c r="C930" s="56"/>
      <c r="D930" s="50"/>
      <c r="E930" s="118"/>
      <c r="F930" s="50"/>
      <c r="BJ930" s="118"/>
      <c r="BK930" s="50"/>
    </row>
    <row r="931" spans="1:63">
      <c r="A931" s="50"/>
      <c r="B931" s="56"/>
      <c r="C931" s="56"/>
      <c r="D931" s="50"/>
      <c r="E931" s="118"/>
      <c r="F931" s="50"/>
      <c r="BJ931" s="118"/>
      <c r="BK931" s="50"/>
    </row>
    <row r="932" spans="1:63">
      <c r="A932" s="50"/>
      <c r="B932" s="56"/>
      <c r="C932" s="56"/>
      <c r="D932" s="50"/>
      <c r="E932" s="118"/>
      <c r="F932" s="50"/>
      <c r="BJ932" s="118"/>
      <c r="BK932" s="50"/>
    </row>
    <row r="933" spans="1:63">
      <c r="A933" s="50"/>
      <c r="B933" s="56"/>
      <c r="C933" s="56"/>
      <c r="D933" s="50"/>
      <c r="E933" s="118"/>
      <c r="F933" s="50"/>
      <c r="BJ933" s="118"/>
      <c r="BK933" s="50"/>
    </row>
    <row r="934" spans="1:63">
      <c r="A934" s="50"/>
      <c r="B934" s="56"/>
      <c r="C934" s="56"/>
      <c r="D934" s="50"/>
      <c r="E934" s="118"/>
      <c r="F934" s="50"/>
      <c r="BJ934" s="118"/>
      <c r="BK934" s="50"/>
    </row>
    <row r="935" spans="1:63">
      <c r="A935" s="50"/>
      <c r="B935" s="56"/>
      <c r="C935" s="56"/>
      <c r="D935" s="50"/>
      <c r="E935" s="118"/>
      <c r="F935" s="50"/>
      <c r="BJ935" s="118"/>
      <c r="BK935" s="50"/>
    </row>
    <row r="936" spans="1:63">
      <c r="A936" s="50"/>
      <c r="B936" s="56"/>
      <c r="C936" s="56"/>
      <c r="D936" s="50"/>
      <c r="E936" s="118"/>
      <c r="F936" s="50"/>
      <c r="BJ936" s="118"/>
      <c r="BK936" s="50"/>
    </row>
    <row r="937" spans="1:63">
      <c r="A937" s="50"/>
      <c r="B937" s="56"/>
      <c r="C937" s="56"/>
      <c r="D937" s="50"/>
      <c r="E937" s="118"/>
      <c r="F937" s="50"/>
      <c r="BJ937" s="118"/>
      <c r="BK937" s="50"/>
    </row>
    <row r="938" spans="1:63">
      <c r="A938" s="50"/>
      <c r="B938" s="56"/>
      <c r="C938" s="56"/>
      <c r="D938" s="50"/>
      <c r="E938" s="118"/>
      <c r="F938" s="50"/>
      <c r="BJ938" s="118"/>
      <c r="BK938" s="50"/>
    </row>
    <row r="939" spans="1:63">
      <c r="A939" s="50"/>
      <c r="B939" s="56"/>
      <c r="C939" s="56"/>
      <c r="D939" s="50"/>
      <c r="E939" s="118"/>
      <c r="F939" s="50"/>
      <c r="BJ939" s="118"/>
      <c r="BK939" s="50"/>
    </row>
    <row r="940" spans="1:63">
      <c r="A940" s="50"/>
      <c r="B940" s="56"/>
      <c r="C940" s="56"/>
      <c r="D940" s="50"/>
      <c r="E940" s="118"/>
      <c r="F940" s="50"/>
      <c r="BJ940" s="118"/>
      <c r="BK940" s="50"/>
    </row>
    <row r="941" spans="1:63">
      <c r="A941" s="50"/>
      <c r="B941" s="56"/>
      <c r="C941" s="56"/>
      <c r="D941" s="50"/>
      <c r="E941" s="118"/>
      <c r="F941" s="50"/>
      <c r="BJ941" s="118"/>
      <c r="BK941" s="50"/>
    </row>
    <row r="942" spans="1:63">
      <c r="A942" s="50"/>
      <c r="B942" s="56"/>
      <c r="C942" s="56"/>
      <c r="D942" s="50"/>
      <c r="E942" s="118"/>
      <c r="F942" s="50"/>
      <c r="BJ942" s="118"/>
      <c r="BK942" s="50"/>
    </row>
    <row r="943" spans="1:63">
      <c r="A943" s="50"/>
      <c r="B943" s="56"/>
      <c r="C943" s="56"/>
      <c r="D943" s="50"/>
      <c r="E943" s="118"/>
      <c r="F943" s="50"/>
      <c r="BJ943" s="118"/>
      <c r="BK943" s="50"/>
    </row>
    <row r="944" spans="1:63">
      <c r="A944" s="50"/>
      <c r="B944" s="56"/>
      <c r="C944" s="56"/>
      <c r="D944" s="50"/>
      <c r="E944" s="118"/>
      <c r="F944" s="50"/>
      <c r="BJ944" s="118"/>
      <c r="BK944" s="50"/>
    </row>
    <row r="945" spans="1:63">
      <c r="A945" s="50"/>
      <c r="B945" s="56"/>
      <c r="C945" s="56"/>
      <c r="D945" s="50"/>
      <c r="E945" s="118"/>
      <c r="F945" s="50"/>
      <c r="BJ945" s="118"/>
      <c r="BK945" s="50"/>
    </row>
    <row r="946" spans="1:63">
      <c r="A946" s="50"/>
      <c r="B946" s="56"/>
      <c r="C946" s="56"/>
      <c r="D946" s="50"/>
      <c r="E946" s="118"/>
      <c r="F946" s="50"/>
      <c r="BJ946" s="118"/>
      <c r="BK946" s="50"/>
    </row>
    <row r="947" spans="1:63">
      <c r="A947" s="50"/>
      <c r="B947" s="56"/>
      <c r="C947" s="56"/>
      <c r="D947" s="50"/>
      <c r="E947" s="118"/>
      <c r="F947" s="50"/>
      <c r="BJ947" s="118"/>
      <c r="BK947" s="50"/>
    </row>
    <row r="948" spans="1:63">
      <c r="A948" s="50"/>
      <c r="B948" s="56"/>
      <c r="C948" s="56"/>
      <c r="D948" s="50"/>
      <c r="E948" s="118"/>
      <c r="F948" s="50"/>
      <c r="BJ948" s="118"/>
      <c r="BK948" s="50"/>
    </row>
    <row r="949" spans="1:63">
      <c r="A949" s="50"/>
      <c r="B949" s="56"/>
      <c r="C949" s="56"/>
      <c r="D949" s="50"/>
      <c r="E949" s="118"/>
      <c r="F949" s="50"/>
      <c r="BJ949" s="118"/>
      <c r="BK949" s="50"/>
    </row>
    <row r="950" spans="1:63">
      <c r="A950" s="50"/>
      <c r="B950" s="56"/>
      <c r="C950" s="56"/>
      <c r="D950" s="50"/>
      <c r="E950" s="118"/>
      <c r="F950" s="50"/>
      <c r="BJ950" s="118"/>
      <c r="BK950" s="50"/>
    </row>
    <row r="951" spans="1:63">
      <c r="BJ951" s="118"/>
      <c r="BK951" s="50"/>
    </row>
  </sheetData>
  <sheetProtection sheet="1" formatCells="0"/>
  <sortState xmlns:xlrd2="http://schemas.microsoft.com/office/spreadsheetml/2017/richdata2" ref="A92:B122">
    <sortCondition ref="A92:A122"/>
  </sortState>
  <mergeCells count="194">
    <mergeCell ref="B151:C151"/>
    <mergeCell ref="B152:C152"/>
    <mergeCell ref="B153:C153"/>
    <mergeCell ref="B154:C154"/>
    <mergeCell ref="B155:C155"/>
    <mergeCell ref="B156:C156"/>
    <mergeCell ref="B157:C157"/>
    <mergeCell ref="B158:C158"/>
    <mergeCell ref="B159:C159"/>
    <mergeCell ref="B142:C142"/>
    <mergeCell ref="B143:C143"/>
    <mergeCell ref="B144:C144"/>
    <mergeCell ref="B145:C145"/>
    <mergeCell ref="B146:C146"/>
    <mergeCell ref="B147:C147"/>
    <mergeCell ref="B148:C148"/>
    <mergeCell ref="B149:C149"/>
    <mergeCell ref="B150:C150"/>
    <mergeCell ref="B133:C133"/>
    <mergeCell ref="B134:C134"/>
    <mergeCell ref="B135:C135"/>
    <mergeCell ref="B136:C136"/>
    <mergeCell ref="B137:C137"/>
    <mergeCell ref="B138:C138"/>
    <mergeCell ref="B139:C139"/>
    <mergeCell ref="B140:C140"/>
    <mergeCell ref="B141:C141"/>
    <mergeCell ref="B124:C124"/>
    <mergeCell ref="B125:C125"/>
    <mergeCell ref="B126:C126"/>
    <mergeCell ref="B127:C127"/>
    <mergeCell ref="B128:C128"/>
    <mergeCell ref="B129:C129"/>
    <mergeCell ref="B130:C130"/>
    <mergeCell ref="B131:C131"/>
    <mergeCell ref="B132:C132"/>
    <mergeCell ref="B115:C115"/>
    <mergeCell ref="B116:C116"/>
    <mergeCell ref="B117:C117"/>
    <mergeCell ref="B118:C118"/>
    <mergeCell ref="B119:C119"/>
    <mergeCell ref="B120:C120"/>
    <mergeCell ref="B121:C121"/>
    <mergeCell ref="B122:C122"/>
    <mergeCell ref="B123:C123"/>
    <mergeCell ref="B106:C106"/>
    <mergeCell ref="B107:C107"/>
    <mergeCell ref="B108:C108"/>
    <mergeCell ref="B109:C109"/>
    <mergeCell ref="B110:C110"/>
    <mergeCell ref="B111:C111"/>
    <mergeCell ref="B112:C112"/>
    <mergeCell ref="B113:C113"/>
    <mergeCell ref="B114:C114"/>
    <mergeCell ref="AN272:AQ272"/>
    <mergeCell ref="B168:C168"/>
    <mergeCell ref="F64:H65"/>
    <mergeCell ref="M66:M67"/>
    <mergeCell ref="H66:H67"/>
    <mergeCell ref="F66:G67"/>
    <mergeCell ref="B163:C163"/>
    <mergeCell ref="B164:C164"/>
    <mergeCell ref="B165:C165"/>
    <mergeCell ref="B166:C166"/>
    <mergeCell ref="B167:C167"/>
    <mergeCell ref="B88:C88"/>
    <mergeCell ref="B89:C89"/>
    <mergeCell ref="B160:C160"/>
    <mergeCell ref="B161:C161"/>
    <mergeCell ref="B162:C162"/>
    <mergeCell ref="B83:C83"/>
    <mergeCell ref="B84:C84"/>
    <mergeCell ref="B85:C85"/>
    <mergeCell ref="B86:C86"/>
    <mergeCell ref="B87:C87"/>
    <mergeCell ref="B81:C81"/>
    <mergeCell ref="B82:C82"/>
    <mergeCell ref="B90:C90"/>
    <mergeCell ref="A67:A68"/>
    <mergeCell ref="AH272:AJ272"/>
    <mergeCell ref="B72:C72"/>
    <mergeCell ref="B67:C67"/>
    <mergeCell ref="V66:V67"/>
    <mergeCell ref="W66:W67"/>
    <mergeCell ref="R67:T67"/>
    <mergeCell ref="N66:U66"/>
    <mergeCell ref="AK272:AM272"/>
    <mergeCell ref="B91:C91"/>
    <mergeCell ref="B92:C92"/>
    <mergeCell ref="B93:C93"/>
    <mergeCell ref="B94:C94"/>
    <mergeCell ref="B95:C95"/>
    <mergeCell ref="B96:C96"/>
    <mergeCell ref="B97:C97"/>
    <mergeCell ref="B98:C98"/>
    <mergeCell ref="B99:C99"/>
    <mergeCell ref="B100:C100"/>
    <mergeCell ref="B101:C101"/>
    <mergeCell ref="B102:C102"/>
    <mergeCell ref="B103:C103"/>
    <mergeCell ref="B104:C104"/>
    <mergeCell ref="B105:C105"/>
    <mergeCell ref="G63:I63"/>
    <mergeCell ref="B78:C78"/>
    <mergeCell ref="B79:C79"/>
    <mergeCell ref="B80:C80"/>
    <mergeCell ref="G52:I52"/>
    <mergeCell ref="G56:I56"/>
    <mergeCell ref="G57:I57"/>
    <mergeCell ref="G58:I58"/>
    <mergeCell ref="G59:I59"/>
    <mergeCell ref="B68:C68"/>
    <mergeCell ref="B69:C69"/>
    <mergeCell ref="B70:C70"/>
    <mergeCell ref="B71:C71"/>
    <mergeCell ref="I65:U65"/>
    <mergeCell ref="I66:L66"/>
    <mergeCell ref="G61:I61"/>
    <mergeCell ref="G62:I62"/>
    <mergeCell ref="B73:C73"/>
    <mergeCell ref="B74:C74"/>
    <mergeCell ref="B75:C75"/>
    <mergeCell ref="B76:C76"/>
    <mergeCell ref="B77:C77"/>
    <mergeCell ref="E50:E52"/>
    <mergeCell ref="B3:D3"/>
    <mergeCell ref="CY20:CZ20"/>
    <mergeCell ref="F32:H32"/>
    <mergeCell ref="G24:I24"/>
    <mergeCell ref="G25:I25"/>
    <mergeCell ref="F27:H27"/>
    <mergeCell ref="F28:H28"/>
    <mergeCell ref="F29:H29"/>
    <mergeCell ref="F30:H30"/>
    <mergeCell ref="CY18:CZ18"/>
    <mergeCell ref="CY17:CZ17"/>
    <mergeCell ref="CY14:CZ14"/>
    <mergeCell ref="CY15:CZ15"/>
    <mergeCell ref="CY16:CZ16"/>
    <mergeCell ref="Z3:AD3"/>
    <mergeCell ref="Z4:AD4"/>
    <mergeCell ref="Z5:AD5"/>
    <mergeCell ref="Z6:AD6"/>
    <mergeCell ref="Z7:AD7"/>
    <mergeCell ref="Z8:AD8"/>
    <mergeCell ref="Z9:AD9"/>
    <mergeCell ref="Z10:AD10"/>
    <mergeCell ref="Z11:AD11"/>
    <mergeCell ref="Z13:AD13"/>
    <mergeCell ref="CY2:CZ2"/>
    <mergeCell ref="DC11:DC13"/>
    <mergeCell ref="CY3:CZ3"/>
    <mergeCell ref="CY4:CZ4"/>
    <mergeCell ref="CY5:CZ5"/>
    <mergeCell ref="CY6:CZ6"/>
    <mergeCell ref="CY7:CZ7"/>
    <mergeCell ref="CY8:CZ8"/>
    <mergeCell ref="CY9:CZ9"/>
    <mergeCell ref="CY10:CZ10"/>
    <mergeCell ref="CY11:CY13"/>
    <mergeCell ref="DA11:DA13"/>
    <mergeCell ref="DB11:DB13"/>
    <mergeCell ref="M1:N1"/>
    <mergeCell ref="G23:I23"/>
    <mergeCell ref="G60:I60"/>
    <mergeCell ref="G39:I39"/>
    <mergeCell ref="G38:I38"/>
    <mergeCell ref="G37:I37"/>
    <mergeCell ref="G36:I36"/>
    <mergeCell ref="G41:I41"/>
    <mergeCell ref="G40:I40"/>
    <mergeCell ref="G51:I51"/>
    <mergeCell ref="G50:I50"/>
    <mergeCell ref="G49:I49"/>
    <mergeCell ref="G48:I48"/>
    <mergeCell ref="G47:I47"/>
    <mergeCell ref="G53:I53"/>
    <mergeCell ref="G46:I46"/>
    <mergeCell ref="G43:I43"/>
    <mergeCell ref="G42:I42"/>
    <mergeCell ref="F45:H45"/>
    <mergeCell ref="CP2:CP4"/>
    <mergeCell ref="Z23:AD23"/>
    <mergeCell ref="Z24:AD24"/>
    <mergeCell ref="Z25:AD25"/>
    <mergeCell ref="Z22:AD22"/>
    <mergeCell ref="Z14:AD14"/>
    <mergeCell ref="Z15:AD15"/>
    <mergeCell ref="Z16:AD16"/>
    <mergeCell ref="Z17:AD17"/>
    <mergeCell ref="Z18:AD18"/>
    <mergeCell ref="Z19:AD19"/>
    <mergeCell ref="Z20:AD20"/>
    <mergeCell ref="Z21:AD21"/>
  </mergeCells>
  <phoneticPr fontId="44"/>
  <conditionalFormatting sqref="B69:B168">
    <cfRule type="expression" dxfId="47" priority="8">
      <formula>B69=""</formula>
    </cfRule>
  </conditionalFormatting>
  <conditionalFormatting sqref="B171:B270">
    <cfRule type="cellIs" dxfId="46" priority="7" operator="equal">
      <formula>""</formula>
    </cfRule>
  </conditionalFormatting>
  <conditionalFormatting sqref="B38:C40">
    <cfRule type="expression" dxfId="45" priority="29">
      <formula>OR($D$37=$BK$4,$D$37=$BK$5,$D$37=$BK$6)</formula>
    </cfRule>
  </conditionalFormatting>
  <conditionalFormatting sqref="D22:D30 D33:D39 D57:D59 D62:D63">
    <cfRule type="cellIs" dxfId="44" priority="71" operator="equal">
      <formula>""</formula>
    </cfRule>
  </conditionalFormatting>
  <conditionalFormatting sqref="D42">
    <cfRule type="expression" dxfId="43" priority="70">
      <formula>$D$42&lt;&gt;$BL$2</formula>
    </cfRule>
  </conditionalFormatting>
  <conditionalFormatting sqref="D42:D43 D45:D46 D49:D54">
    <cfRule type="cellIs" dxfId="42" priority="20" operator="equal">
      <formula>""</formula>
    </cfRule>
  </conditionalFormatting>
  <conditionalFormatting sqref="D49">
    <cfRule type="expression" dxfId="41" priority="118">
      <formula>$D$49&lt;&gt;$BR$2</formula>
    </cfRule>
  </conditionalFormatting>
  <conditionalFormatting sqref="D69:F168">
    <cfRule type="expression" dxfId="40" priority="10">
      <formula>D69=""</formula>
    </cfRule>
  </conditionalFormatting>
  <conditionalFormatting sqref="F35:I43">
    <cfRule type="expression" dxfId="39" priority="155">
      <formula>$D$57&lt;&gt;$BS$3</formula>
    </cfRule>
  </conditionalFormatting>
  <conditionalFormatting sqref="F45:I53">
    <cfRule type="expression" dxfId="38" priority="156">
      <formula>$D$58&lt;&gt;$BJ$4</formula>
    </cfRule>
  </conditionalFormatting>
  <conditionalFormatting sqref="F55:I63">
    <cfRule type="expression" dxfId="37" priority="159">
      <formula>$D$63&lt;&gt;$BO$5</formula>
    </cfRule>
  </conditionalFormatting>
  <conditionalFormatting sqref="G36:I43">
    <cfRule type="cellIs" dxfId="36" priority="167" operator="equal">
      <formula>""</formula>
    </cfRule>
  </conditionalFormatting>
  <conditionalFormatting sqref="G46:I53">
    <cfRule type="cellIs" dxfId="35" priority="168" operator="equal">
      <formula>""</formula>
    </cfRule>
  </conditionalFormatting>
  <conditionalFormatting sqref="G56:I63">
    <cfRule type="cellIs" dxfId="34" priority="169" operator="equal">
      <formula>""</formula>
    </cfRule>
  </conditionalFormatting>
  <conditionalFormatting sqref="H69:H168">
    <cfRule type="expression" dxfId="33" priority="12">
      <formula>H69=""</formula>
    </cfRule>
    <cfRule type="expression" dxfId="32" priority="13">
      <formula>COUNTIF(予想濃度確認項目,$F69)</formula>
    </cfRule>
  </conditionalFormatting>
  <conditionalFormatting sqref="I65:K65">
    <cfRule type="expression" dxfId="31" priority="32">
      <formula>COUNTIF($F$69:$F$168,$CY$11)&gt;=1</formula>
    </cfRule>
  </conditionalFormatting>
  <conditionalFormatting sqref="I69:L168">
    <cfRule type="expression" dxfId="30" priority="2">
      <formula>OR($CP$2=$F69,$CP$14=$F69)</formula>
    </cfRule>
  </conditionalFormatting>
  <conditionalFormatting sqref="I69:U168">
    <cfRule type="expression" dxfId="29" priority="1">
      <formula>I69&lt;&gt;""</formula>
    </cfRule>
  </conditionalFormatting>
  <conditionalFormatting sqref="M69">
    <cfRule type="expression" dxfId="28" priority="139">
      <formula>OR($F69=$CP$6,$F69=$CP$7,$F69=$CP$8)</formula>
    </cfRule>
  </conditionalFormatting>
  <conditionalFormatting sqref="N69:U168">
    <cfRule type="expression" dxfId="27" priority="16">
      <formula>$F69=$CY$3</formula>
    </cfRule>
  </conditionalFormatting>
  <conditionalFormatting sqref="V69:W168">
    <cfRule type="expression" dxfId="26" priority="9">
      <formula>V69=""</formula>
    </cfRule>
  </conditionalFormatting>
  <dataValidations xWindow="1004" yWindow="528" count="55">
    <dataValidation type="textLength" errorStyle="information" imeMode="on" operator="lessThanOrEqual" allowBlank="1" showInputMessage="1" showErrorMessage="1" promptTitle="建物名" prompt="　任意" sqref="D28 G62 G52 V58 G42 I44:K44 Z19" xr:uid="{00000000-0002-0000-0000-000000000000}">
      <formula1>16</formula1>
    </dataValidation>
    <dataValidation imeMode="on" allowBlank="1" showInputMessage="1" showErrorMessage="1" promptTitle="ご連絡先をご記入ください" prompt="(株)は使用せず株式会社とご記入ください。" sqref="D22 Z13" xr:uid="{00000000-0002-0000-0000-000001000000}"/>
    <dataValidation type="textLength" errorStyle="warning" imeMode="on" operator="lessThanOrEqual" allowBlank="1" showInputMessage="1" showErrorMessage="1" errorTitle="文字数制限" error="25文字を超えています。" promptTitle="未記入でも構いません。" prompt="証明書/報告書備考欄に記載します。_x000a_会社名をご記載ください。_x000a_　例：株式会社●●_x000a_" sqref="D36" xr:uid="{00000000-0002-0000-0000-000002000000}">
      <formula1>25</formula1>
    </dataValidation>
    <dataValidation type="textLength" errorStyle="warning" imeMode="on" operator="lessThanOrEqual" allowBlank="1" showInputMessage="1" showErrorMessage="1" errorTitle="文字数制限" error="128文字を超えています。" prompt="　未記入でも構いません。" sqref="D34" xr:uid="{00000000-0002-0000-0000-000003000000}">
      <formula1>128</formula1>
    </dataValidation>
    <dataValidation type="textLength" errorStyle="warning" imeMode="on" operator="lessThanOrEqual" allowBlank="1" showInputMessage="1" showErrorMessage="1" errorTitle="文字数制限" error="256文字を超えています。" promptTitle="ご入力ください。" prompt="成果品に記載する宛先名です。_x000a_(株)は使用せず株式会社とご記入ください。_x000a_殿、様など末尾敬称は不要です。" sqref="D35" xr:uid="{00000000-0002-0000-0000-000004000000}">
      <formula1>256</formula1>
    </dataValidation>
    <dataValidation type="textLength" imeMode="off" operator="lessThanOrEqual" allowBlank="1" showInputMessage="1" showErrorMessage="1" promptTitle="[-]　ハイフン入力不要です" prompt="ご連絡先をご記入ください" sqref="D25 Z16" xr:uid="{00000000-0002-0000-0000-000005000000}">
      <formula1>7</formula1>
    </dataValidation>
    <dataValidation type="textLength" errorStyle="information" imeMode="on" operator="lessThanOrEqual" allowBlank="1" showInputMessage="1" showErrorMessage="1" promptTitle="県/市町村名" prompt="東京都●●区/●●市●●区/●●県●●市" sqref="V56 D26 G40 G50 G60 Z17" xr:uid="{00000000-0002-0000-0000-000006000000}">
      <formula1>16</formula1>
    </dataValidation>
    <dataValidation type="textLength" errorStyle="information" imeMode="on" operator="lessThanOrEqual" allowBlank="1" showInputMessage="1" showErrorMessage="1" promptTitle="町域/番地" prompt="●●１－１－１　(全角)" sqref="V57 G41 G51 G61" xr:uid="{00000000-0002-0000-0000-000007000000}">
      <formula1>16</formula1>
    </dataValidation>
    <dataValidation imeMode="off" allowBlank="1" showInputMessage="1" showErrorMessage="1" prompt="ご連絡先をご記入ください" sqref="D29 Z20" xr:uid="{00000000-0002-0000-0000-000008000000}"/>
    <dataValidation imeMode="off" allowBlank="1" showInputMessage="1" showErrorMessage="1" sqref="D44 G24:G25 L26" xr:uid="{00000000-0002-0000-0000-000009000000}"/>
    <dataValidation allowBlank="1" showInputMessage="1" showErrorMessage="1" prompt="直接入力ください" sqref="Z4:AD4" xr:uid="{00000000-0002-0000-0000-00000A000000}"/>
    <dataValidation type="textLength" imeMode="off" operator="lessThanOrEqual" allowBlank="1" showInputMessage="1" showErrorMessage="1" promptTitle="[-]　ハイフン入力不要です" prompt="報告書送付先をご記入ください" sqref="V55 G39 G49 G59" xr:uid="{00000000-0002-0000-0000-00000B000000}">
      <formula1>7</formula1>
    </dataValidation>
    <dataValidation imeMode="off" allowBlank="1" showInputMessage="1" showErrorMessage="1" promptTitle="お客様管理番号" prompt="  任意_x000a__x000a__x000a_" sqref="D59" xr:uid="{00000000-0002-0000-0000-00000C000000}"/>
    <dataValidation type="textLength" errorStyle="information" imeMode="on" operator="lessThanOrEqual" allowBlank="1" showInputMessage="1" showErrorMessage="1" sqref="V53 D23 G37 G47 G57 Z14" xr:uid="{00000000-0002-0000-0000-00000D000000}">
      <formula1>16</formula1>
    </dataValidation>
    <dataValidation type="textLength" imeMode="on" operator="lessThanOrEqual" allowBlank="1" showInputMessage="1" showErrorMessage="1" promptTitle="町域/番地" prompt="●●１－１－１　(全角)" sqref="D27 Z18" xr:uid="{00000000-0002-0000-0000-00000E000000}">
      <formula1>16</formula1>
    </dataValidation>
    <dataValidation type="textLength" errorStyle="information" imeMode="on" operator="lessThanOrEqual" allowBlank="1" showInputMessage="1" showErrorMessage="1" sqref="V54 D24 G38 G48 G58 Z15" xr:uid="{00000000-0002-0000-0000-00000F000000}">
      <formula1>25</formula1>
    </dataValidation>
    <dataValidation errorStyle="information" imeMode="on" allowBlank="1" showInputMessage="1" showErrorMessage="1" prompt="(株)は使用せず株式会社とご記入ください。" sqref="V52 G36 G46:H46 G56" xr:uid="{00000000-0002-0000-0000-000010000000}"/>
    <dataValidation type="whole" imeMode="off" operator="greaterThanOrEqual" allowBlank="1" showInputMessage="1" showErrorMessage="1" promptTitle="数字のみ入力ください。" prompt="_x000a_　「年」は不要です。" sqref="S69:S168" xr:uid="{00000000-0002-0000-0000-000011000000}">
      <formula1>0</formula1>
    </dataValidation>
    <dataValidation type="whole" imeMode="off" operator="greaterThanOrEqual" allowBlank="1" showInputMessage="1" showErrorMessage="1" promptTitle="数字のみ入力ください。" prompt="_x000a_　「月」は不要です。_x000a_　" sqref="T69:T168" xr:uid="{00000000-0002-0000-0000-000012000000}">
      <formula1>0</formula1>
    </dataValidation>
    <dataValidation imeMode="off" allowBlank="1" showInputMessage="1" showErrorMessage="1" prompt="mm/dd       _x000a_でご記入ください_x000a_" sqref="D38:D39 E69:E168" xr:uid="{00000000-0002-0000-0000-000013000000}"/>
    <dataValidation allowBlank="1" showInputMessage="1" sqref="B171:B270" xr:uid="{00000000-0002-0000-0000-000014000000}"/>
    <dataValidation type="custom" imeMode="halfAlpha" allowBlank="1" showInputMessage="1" showErrorMessage="1" prompt="ご連絡先をご記入ください" sqref="D30 Z21" xr:uid="{00000000-0002-0000-0000-000015000000}">
      <formula1>LENB(D21)=LEN(D21)</formula1>
    </dataValidation>
    <dataValidation type="custom" imeMode="halfAlpha" allowBlank="1" showInputMessage="1" showErrorMessage="1" prompt="未記入でも構いません" sqref="D45:D46" xr:uid="{00000000-0002-0000-0000-000016000000}">
      <formula1>LENB(D45)=LEN(D45)</formula1>
    </dataValidation>
    <dataValidation type="textLength" errorStyle="information" imeMode="off" operator="lessThanOrEqual" allowBlank="1" showInputMessage="1" showErrorMessage="1" promptTitle="電話番号" prompt="請求書送付先のお電話番号を記載ください_x000a_" sqref="G63 G43 G53" xr:uid="{00000000-0002-0000-0000-000017000000}">
      <formula1>16</formula1>
    </dataValidation>
    <dataValidation type="list" imeMode="off" allowBlank="1" showInputMessage="1" promptTitle="プルダウンより選択ください。" prompt="発行日について「ご指定日あり」の際は、直接ご入力ください。ただし、速報予定日から大きく経過した日付についてはご相談させていただく場合がございます。" sqref="D49" xr:uid="{00000000-0002-0000-0000-000018000000}">
      <formula1>$BR$2:$BR$3</formula1>
    </dataValidation>
    <dataValidation type="list" allowBlank="1" showInputMessage="1" showErrorMessage="1" error="＊＊＊特急の対応可否については、問合せ担当よりご連絡させていただきます＊＊＊" promptTitle="プルダウンより選択ください。" prompt="特急対応は、事前に問合せ担当にご相談下さい。_x000a_別途料金が発生する場合があります。" sqref="D42" xr:uid="{00000000-0002-0000-0000-000019000000}">
      <formula1>$BL$2:$BL$3</formula1>
    </dataValidation>
    <dataValidation type="list" allowBlank="1" showInputMessage="1" showErrorMessage="1" error="＊＊＊セル右側の▼をクリックしてプルダウンより選択ください＊＊＊" promptTitle="プルダウンより選択ください。" prompt="有の場合は別途料金が発生します。_x000a_ご注意ください。_x000a_撮影内容等こちらからご連絡させていただきます。" sqref="D53" xr:uid="{00000000-0002-0000-0000-00001A000000}">
      <formula1>$BP$2:$BP$3</formula1>
    </dataValidation>
    <dataValidation type="list" errorStyle="warning" allowBlank="1" showInputMessage="1" showErrorMessage="1" error="＊＊＊セル右側の▼をクリックしてプルダウンより選択ください＊＊＊" promptTitle="プルダウンより選択ください。" sqref="D50" xr:uid="{00000000-0002-0000-0000-00001B000000}">
      <formula1>$BM$2:$BM$3</formula1>
    </dataValidation>
    <dataValidation type="list" errorStyle="information" allowBlank="1" showInputMessage="1" showErrorMessage="1" errorTitle="6部以上は別途料金が発生します" error="営業担当にご相談ください" promptTitle="プルダウンより選択ください。" prompt="5部までは分析料金に含まれます。_x000a_6部以上は問合せ担当にご相談ください。" sqref="D51" xr:uid="{00000000-0002-0000-0000-00001C000000}">
      <formula1>$BN$2:$BN$6</formula1>
    </dataValidation>
    <dataValidation type="list" allowBlank="1" showInputMessage="1" showErrorMessage="1" error="＊＊＊セル右側の▼をクリックしてプルダウンより選択ください＊＊＊" promptTitle="プルダウンより選択ください。" prompt="ご選択にかかわらず、サンプル廃棄が困難な際は、ご返却させていただく場合があります。_x000a_着払いでのご返送となります。_x000a_" sqref="D62" xr:uid="{00000000-0002-0000-0000-00001D000000}">
      <formula1>$BT$2:$BT$3</formula1>
    </dataValidation>
    <dataValidation type="list" allowBlank="1" showInputMessage="1" showErrorMessage="1" error="＊＊＊セル右側の▼をクリックしてプルダウンより選択ください＊＊＊" promptTitle="プルダウンより選択ください。" prompt="有の場合は別途料金が発生します。_x000a_ご依頼試料の分析記録が主な内容となります。" sqref="D52" xr:uid="{00000000-0002-0000-0000-00001E000000}">
      <formula1>$BP$2:$BP$3</formula1>
    </dataValidation>
    <dataValidation type="list" allowBlank="1" showInputMessage="1" showErrorMessage="1" error="＊＊＊セル右側の▼をクリックしてプルダウンより選択ください＊＊＊" promptTitle="プルダウンより選択ください。" prompt="有の場合は別途料金が発生します。ご注意ください。_x000a_精度管理データは、定期的な機器校正記録などになります。問合せ担当にご相談ください。" sqref="D54" xr:uid="{00000000-0002-0000-0000-00001F000000}">
      <formula1>$BP$2:$BP$3</formula1>
    </dataValidation>
    <dataValidation type="list" errorStyle="information" allowBlank="1" showInputMessage="1" promptTitle="プルダウンより選択ください。" prompt="_x000a_該当がない際は、_x000a_　直接ご入力ください。" sqref="N69:N168" xr:uid="{00000000-0002-0000-0000-000020000000}">
      <formula1>$CD$2:$CD$11</formula1>
    </dataValidation>
    <dataValidation type="list" allowBlank="1" showInputMessage="1" showErrorMessage="1" error="＊＊＊セル右側の▼をクリックしてプルダウンより選択ください＊＊＊" promptTitle="プルダウンより選択ください。" prompt="検出下限値の設定の参考とします。_x000a_ご不明の際は、問合せ担当にご相談ください。" sqref="D33" xr:uid="{00000000-0002-0000-0000-000021000000}">
      <formula1>$CH$2:$CH$3</formula1>
    </dataValidation>
    <dataValidation type="list" imeMode="on" allowBlank="1" showInputMessage="1" showErrorMessage="1" error="＊＊＊セル右側の▼をクリックしてプルダウンより選択ください＊＊＊" promptTitle="プルダウンより選択ください。" prompt="請求先・送付先をお送りする住所です。_x000a_お客様情報/報告書送付先と異なる場所への送付の際は、別途を選択の上、右側に表示された箇所に入力をお願いします。" sqref="D58" xr:uid="{00000000-0002-0000-0000-000022000000}">
      <formula1>$BJ$2:$BJ$4</formula1>
    </dataValidation>
    <dataValidation type="list" operator="lessThanOrEqual" allowBlank="1" showInputMessage="1" showErrorMessage="1" error="＊＊＊セル右側の▼をクリックしてプルダウンより選択ください＊＊＊" promptTitle="プルダウンより選択ください。" prompt="成果品の証明書/報告書をお送りする住所です。_x000a_お客様情報と異なる場所への送付の際は、別途を選択の上、右側に表示された箇所に入力をお願いします。" sqref="D57" xr:uid="{00000000-0002-0000-0000-000023000000}">
      <formula1>$BS$2:$BS$3</formula1>
    </dataValidation>
    <dataValidation imeMode="off" allowBlank="1" showInputMessage="1" showErrorMessage="1" promptTitle="英数字・カタカナは証明書/報告書で半角になります。" prompt="  " sqref="Q69:Q168" xr:uid="{00000000-0002-0000-0000-000024000000}"/>
    <dataValidation imeMode="disabled" operator="greaterThanOrEqual" allowBlank="1" showInputMessage="1" showErrorMessage="1" promptTitle="数字のみ入力ください" prompt="　例：100" sqref="O69:O168" xr:uid="{00000000-0002-0000-0000-000025000000}"/>
    <dataValidation type="list" allowBlank="1" showInputMessage="1" promptTitle="プルダウンより選択ください。" prompt="_x000a_該当がない際は、_x000a_　直接ご入力ください。" sqref="R69:R168" xr:uid="{00000000-0002-0000-0000-000026000000}">
      <formula1>$CF$2:$CF$6</formula1>
    </dataValidation>
    <dataValidation type="list" errorStyle="warning" allowBlank="1" showInputMessage="1" error="＊＊＊セル右側の▼をクリックしてプルダウンより選択ください＊＊＊" promptTitle="プルダウンより選択ください。" prompt="通常はPDFでお送りします。" sqref="D43" xr:uid="{00000000-0002-0000-0000-000027000000}">
      <formula1>$CC$2:$CC$3</formula1>
    </dataValidation>
    <dataValidation type="list" errorStyle="warning" allowBlank="1" showInputMessage="1" showErrorMessage="1" error="＊＊＊セル右側の▼をクリックしてプルダウンより選択ください＊＊＊" promptTitle="プルダウンより選択ください。" prompt="サンプルのお持ち込み方法について、選択ください。" sqref="D37" xr:uid="{00000000-0002-0000-0000-000028000000}">
      <formula1>$BK$2:$BK$6</formula1>
    </dataValidation>
    <dataValidation type="list" allowBlank="1" showInputMessage="1" sqref="F69:F168" xr:uid="{00000000-0002-0000-0000-000029000000}">
      <formula1>$CJ$3:$CJ$18</formula1>
    </dataValidation>
    <dataValidation type="list" imeMode="off" allowBlank="1" showInputMessage="1" promptTitle="単位をプルダウンより選択ください。" prompt="_x000a_単位の該当がない際は、_x000a_　直接入力ください。" sqref="P69:P168" xr:uid="{00000000-0002-0000-0000-00002A000000}">
      <formula1>$CE$2:$CE$6</formula1>
    </dataValidation>
    <dataValidation imeMode="off" allowBlank="1" showInputMessage="1" showErrorMessage="1" promptTitle="英数字・カタカナは証明書/報告書で半角になります。" prompt="特殊文字のご使用はお控えください。_x000a_改行は証明書等に反映されません。" sqref="C71:C168 B69:B168" xr:uid="{00000000-0002-0000-0000-00002B000000}"/>
    <dataValidation imeMode="on" allowBlank="1" showInputMessage="1" showErrorMessage="1" prompt="〒は不要です。_x000a_英数字・カタカナは証明書/報告書で半角になります。_x000a_改行は証明書等に反映されません。" sqref="D69:D168" xr:uid="{00000000-0002-0000-0000-00002C000000}"/>
    <dataValidation type="list" allowBlank="1" showInputMessage="1" showErrorMessage="1" error="＊＊＊セル右側の▼をクリックしてプルダウンより選択ください＊＊＊" promptTitle="プルダウンより選択ください。" prompt="着払いでの返却となります。" sqref="D63" xr:uid="{00000000-0002-0000-0000-00002D000000}">
      <formula1>$BO$2:$BO$5</formula1>
    </dataValidation>
    <dataValidation imeMode="halfAlpha" allowBlank="1" showInputMessage="1" showErrorMessage="1" sqref="M69:M168" xr:uid="{00000000-0002-0000-0000-00002E000000}"/>
    <dataValidation type="list" allowBlank="1" showInputMessage="1" promptTitle="プルダウンより選択ください。" prompt="_x000a_該当がない際は、_x000a_　直接ご入力ください。" sqref="U69:U168" xr:uid="{00000000-0002-0000-0000-00002F000000}">
      <formula1>$CG$2:$CG$24</formula1>
    </dataValidation>
    <dataValidation type="list" allowBlank="1" showInputMessage="1" showErrorMessage="1" sqref="Z5:AD5" xr:uid="{00000000-0002-0000-0000-000030000000}">
      <formula1>$BU$3:$BU$12</formula1>
    </dataValidation>
    <dataValidation type="list" imeMode="on" allowBlank="1" showInputMessage="1" showErrorMessage="1" sqref="L69:L168" xr:uid="{543DFD44-7C2A-4964-A708-7DAB3946CE9D}">
      <formula1>OFFSET($CP$13,OR(IFERROR(MATCH($F69,CP$16,0),TRUE),IFERROR(MATCH($F69,CP$13,0),TRUE))-1,1,1,4)</formula1>
    </dataValidation>
    <dataValidation type="list" imeMode="on" allowBlank="1" showInputMessage="1" showErrorMessage="1" sqref="K69:K168" xr:uid="{56CAF5A0-6F0B-4AAB-8D61-1090BA1D632A}">
      <formula1>OFFSET($CP$12,OR(IFERROR(MATCH($F69,CP$12,0),TRUE),IFERROR(MATCH($F69,CP$15,0),TRUE))-1,1,1,3)</formula1>
    </dataValidation>
    <dataValidation type="list" allowBlank="1" showInputMessage="1" showErrorMessage="1" sqref="J69:J168" xr:uid="{DE7A1706-ACE6-4AA7-AA91-FD2815811711}">
      <formula1>OFFSET($CP$11,OR(IFERROR(MATCH($F69,CP$11,0),TRUE),IFERROR(MATCH($F69,CP$14,0),TRUE))-1,1,1,3)</formula1>
    </dataValidation>
    <dataValidation type="list" allowBlank="1" showInputMessage="1" showErrorMessage="1" sqref="Z24:AD25 Z23:AD23" xr:uid="{00000000-0002-0000-0000-000031000000}">
      <formula1>$BI$2:$BI$4</formula1>
    </dataValidation>
    <dataValidation type="list" allowBlank="1" showInputMessage="1" sqref="H69:H168" xr:uid="{00000000-0002-0000-0000-000035000000}">
      <formula1>OFFSET($CJ$3,MATCH($F69,$CJ$3:$CJ$18,0)-1,1,1,4)</formula1>
    </dataValidation>
    <dataValidation type="list" imeMode="on" allowBlank="1" showInputMessage="1" showErrorMessage="1" sqref="I69:I168" xr:uid="{00000000-0002-0000-0000-000036000000}">
      <formula1>OFFSET($CP$2,MATCH($F69,$CP$2,0)-1,1,1,4)</formula1>
    </dataValidation>
  </dataValidations>
  <hyperlinks>
    <hyperlink ref="F68" location="分析項目一覧表!A1" display="分析項目一覧表!A1" xr:uid="{00000000-0004-0000-0000-000000000000}"/>
    <hyperlink ref="E42" location="分析項目一覧表!G2" display="通常納期　速報納期一覧" xr:uid="{00000000-0004-0000-0000-000001000000}"/>
    <hyperlink ref="I65:U65" location="分析項目一覧表!A1" display="[クリックください](※１)(※２)(※３)(※４)について（ご不明な点はお問い合わせ先までご連絡ください）" xr:uid="{00000000-0004-0000-0000-000002000000}"/>
    <hyperlink ref="I27" location="印刷用!A1" display="注文書(控)へ" xr:uid="{00000000-0004-0000-0000-000003000000}"/>
  </hyperlinks>
  <pageMargins left="0.70866141732283472" right="0.70866141732283472" top="0.74803149606299213" bottom="0.74803149606299213" header="0.31496062992125984" footer="0.31496062992125984"/>
  <pageSetup paperSize="9" scale="30" fitToHeight="0" orientation="landscape" r:id="rId1"/>
  <rowBreaks count="1" manualBreakCount="1">
    <brk id="64" max="22" man="1"/>
  </rowBreaks>
  <ignoredErrors>
    <ignoredError sqref="B262:B270 B171:B191"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62466" r:id="rId4" name="Check Box 2">
              <controlPr locked="0" defaultSize="0" autoFill="0" autoLine="0" autoPict="0">
                <anchor moveWithCells="1">
                  <from>
                    <xdr:col>3</xdr:col>
                    <xdr:colOff>152400</xdr:colOff>
                    <xdr:row>18</xdr:row>
                    <xdr:rowOff>38100</xdr:rowOff>
                  </from>
                  <to>
                    <xdr:col>3</xdr:col>
                    <xdr:colOff>1676400</xdr:colOff>
                    <xdr:row>18</xdr:row>
                    <xdr:rowOff>381000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CFF"/>
  </sheetPr>
  <dimension ref="A1:AD140"/>
  <sheetViews>
    <sheetView showGridLines="0" showZeros="0" view="pageBreakPreview" zoomScaleNormal="55" zoomScaleSheetLayoutView="100" workbookViewId="0">
      <selection activeCell="M7" sqref="M7:R7"/>
    </sheetView>
  </sheetViews>
  <sheetFormatPr defaultRowHeight="13.5"/>
  <cols>
    <col min="1" max="1" width="1.375" style="61" customWidth="1"/>
    <col min="2" max="18" width="5.375" style="61" customWidth="1"/>
    <col min="19" max="19" width="1.375" style="61" customWidth="1"/>
    <col min="20" max="20" width="26.875" style="60" hidden="1" customWidth="1"/>
    <col min="21" max="21" width="26.125" style="60" hidden="1" customWidth="1"/>
    <col min="22" max="22" width="28.125" style="60" hidden="1" customWidth="1"/>
    <col min="23" max="23" width="31.75" style="60" hidden="1" customWidth="1"/>
    <col min="24" max="24" width="26.125" style="60" hidden="1" customWidth="1"/>
    <col min="25" max="25" width="29.5" style="60" hidden="1" customWidth="1"/>
    <col min="26" max="26" width="26.125" style="60" hidden="1" customWidth="1"/>
    <col min="27" max="27" width="35.75" style="61" hidden="1" customWidth="1"/>
    <col min="28" max="28" width="28.125" style="61" hidden="1" customWidth="1"/>
    <col min="29" max="29" width="19.625" style="61" hidden="1" customWidth="1"/>
    <col min="30" max="30" width="55.75" style="61" hidden="1" customWidth="1"/>
    <col min="31" max="201" width="9" style="61"/>
    <col min="202" max="202" width="1.375" style="61" customWidth="1"/>
    <col min="203" max="203" width="5.125" style="61" customWidth="1"/>
    <col min="204" max="204" width="8.375" style="61" customWidth="1"/>
    <col min="205" max="205" width="4.875" style="61" customWidth="1"/>
    <col min="206" max="206" width="4.75" style="61" customWidth="1"/>
    <col min="207" max="212" width="4.875" style="61" customWidth="1"/>
    <col min="213" max="213" width="4.875" style="61" bestFit="1" customWidth="1"/>
    <col min="214" max="219" width="4.875" style="61" customWidth="1"/>
    <col min="220" max="220" width="1.375" style="61" customWidth="1"/>
    <col min="221" max="457" width="9" style="61"/>
    <col min="458" max="458" width="1.375" style="61" customWidth="1"/>
    <col min="459" max="459" width="5.125" style="61" customWidth="1"/>
    <col min="460" max="460" width="8.375" style="61" customWidth="1"/>
    <col min="461" max="461" width="4.875" style="61" customWidth="1"/>
    <col min="462" max="462" width="4.75" style="61" customWidth="1"/>
    <col min="463" max="468" width="4.875" style="61" customWidth="1"/>
    <col min="469" max="469" width="4.875" style="61" bestFit="1" customWidth="1"/>
    <col min="470" max="475" width="4.875" style="61" customWidth="1"/>
    <col min="476" max="476" width="1.375" style="61" customWidth="1"/>
    <col min="477" max="713" width="9" style="61"/>
    <col min="714" max="714" width="1.375" style="61" customWidth="1"/>
    <col min="715" max="715" width="5.125" style="61" customWidth="1"/>
    <col min="716" max="716" width="8.375" style="61" customWidth="1"/>
    <col min="717" max="717" width="4.875" style="61" customWidth="1"/>
    <col min="718" max="718" width="4.75" style="61" customWidth="1"/>
    <col min="719" max="724" width="4.875" style="61" customWidth="1"/>
    <col min="725" max="725" width="4.875" style="61" bestFit="1" customWidth="1"/>
    <col min="726" max="731" width="4.875" style="61" customWidth="1"/>
    <col min="732" max="732" width="1.375" style="61" customWidth="1"/>
    <col min="733" max="969" width="9" style="61"/>
    <col min="970" max="970" width="1.375" style="61" customWidth="1"/>
    <col min="971" max="971" width="5.125" style="61" customWidth="1"/>
    <col min="972" max="972" width="8.375" style="61" customWidth="1"/>
    <col min="973" max="973" width="4.875" style="61" customWidth="1"/>
    <col min="974" max="974" width="4.75" style="61" customWidth="1"/>
    <col min="975" max="980" width="4.875" style="61" customWidth="1"/>
    <col min="981" max="981" width="4.875" style="61" bestFit="1" customWidth="1"/>
    <col min="982" max="987" width="4.875" style="61" customWidth="1"/>
    <col min="988" max="988" width="1.375" style="61" customWidth="1"/>
    <col min="989" max="1225" width="9" style="61"/>
    <col min="1226" max="1226" width="1.375" style="61" customWidth="1"/>
    <col min="1227" max="1227" width="5.125" style="61" customWidth="1"/>
    <col min="1228" max="1228" width="8.375" style="61" customWidth="1"/>
    <col min="1229" max="1229" width="4.875" style="61" customWidth="1"/>
    <col min="1230" max="1230" width="4.75" style="61" customWidth="1"/>
    <col min="1231" max="1236" width="4.875" style="61" customWidth="1"/>
    <col min="1237" max="1237" width="4.875" style="61" bestFit="1" customWidth="1"/>
    <col min="1238" max="1243" width="4.875" style="61" customWidth="1"/>
    <col min="1244" max="1244" width="1.375" style="61" customWidth="1"/>
    <col min="1245" max="1481" width="9" style="61"/>
    <col min="1482" max="1482" width="1.375" style="61" customWidth="1"/>
    <col min="1483" max="1483" width="5.125" style="61" customWidth="1"/>
    <col min="1484" max="1484" width="8.375" style="61" customWidth="1"/>
    <col min="1485" max="1485" width="4.875" style="61" customWidth="1"/>
    <col min="1486" max="1486" width="4.75" style="61" customWidth="1"/>
    <col min="1487" max="1492" width="4.875" style="61" customWidth="1"/>
    <col min="1493" max="1493" width="4.875" style="61" bestFit="1" customWidth="1"/>
    <col min="1494" max="1499" width="4.875" style="61" customWidth="1"/>
    <col min="1500" max="1500" width="1.375" style="61" customWidth="1"/>
    <col min="1501" max="1737" width="9" style="61"/>
    <col min="1738" max="1738" width="1.375" style="61" customWidth="1"/>
    <col min="1739" max="1739" width="5.125" style="61" customWidth="1"/>
    <col min="1740" max="1740" width="8.375" style="61" customWidth="1"/>
    <col min="1741" max="1741" width="4.875" style="61" customWidth="1"/>
    <col min="1742" max="1742" width="4.75" style="61" customWidth="1"/>
    <col min="1743" max="1748" width="4.875" style="61" customWidth="1"/>
    <col min="1749" max="1749" width="4.875" style="61" bestFit="1" customWidth="1"/>
    <col min="1750" max="1755" width="4.875" style="61" customWidth="1"/>
    <col min="1756" max="1756" width="1.375" style="61" customWidth="1"/>
    <col min="1757" max="1993" width="9" style="61"/>
    <col min="1994" max="1994" width="1.375" style="61" customWidth="1"/>
    <col min="1995" max="1995" width="5.125" style="61" customWidth="1"/>
    <col min="1996" max="1996" width="8.375" style="61" customWidth="1"/>
    <col min="1997" max="1997" width="4.875" style="61" customWidth="1"/>
    <col min="1998" max="1998" width="4.75" style="61" customWidth="1"/>
    <col min="1999" max="2004" width="4.875" style="61" customWidth="1"/>
    <col min="2005" max="2005" width="4.875" style="61" bestFit="1" customWidth="1"/>
    <col min="2006" max="2011" width="4.875" style="61" customWidth="1"/>
    <col min="2012" max="2012" width="1.375" style="61" customWidth="1"/>
    <col min="2013" max="2249" width="9" style="61"/>
    <col min="2250" max="2250" width="1.375" style="61" customWidth="1"/>
    <col min="2251" max="2251" width="5.125" style="61" customWidth="1"/>
    <col min="2252" max="2252" width="8.375" style="61" customWidth="1"/>
    <col min="2253" max="2253" width="4.875" style="61" customWidth="1"/>
    <col min="2254" max="2254" width="4.75" style="61" customWidth="1"/>
    <col min="2255" max="2260" width="4.875" style="61" customWidth="1"/>
    <col min="2261" max="2261" width="4.875" style="61" bestFit="1" customWidth="1"/>
    <col min="2262" max="2267" width="4.875" style="61" customWidth="1"/>
    <col min="2268" max="2268" width="1.375" style="61" customWidth="1"/>
    <col min="2269" max="2505" width="9" style="61"/>
    <col min="2506" max="2506" width="1.375" style="61" customWidth="1"/>
    <col min="2507" max="2507" width="5.125" style="61" customWidth="1"/>
    <col min="2508" max="2508" width="8.375" style="61" customWidth="1"/>
    <col min="2509" max="2509" width="4.875" style="61" customWidth="1"/>
    <col min="2510" max="2510" width="4.75" style="61" customWidth="1"/>
    <col min="2511" max="2516" width="4.875" style="61" customWidth="1"/>
    <col min="2517" max="2517" width="4.875" style="61" bestFit="1" customWidth="1"/>
    <col min="2518" max="2523" width="4.875" style="61" customWidth="1"/>
    <col min="2524" max="2524" width="1.375" style="61" customWidth="1"/>
    <col min="2525" max="2761" width="9" style="61"/>
    <col min="2762" max="2762" width="1.375" style="61" customWidth="1"/>
    <col min="2763" max="2763" width="5.125" style="61" customWidth="1"/>
    <col min="2764" max="2764" width="8.375" style="61" customWidth="1"/>
    <col min="2765" max="2765" width="4.875" style="61" customWidth="1"/>
    <col min="2766" max="2766" width="4.75" style="61" customWidth="1"/>
    <col min="2767" max="2772" width="4.875" style="61" customWidth="1"/>
    <col min="2773" max="2773" width="4.875" style="61" bestFit="1" customWidth="1"/>
    <col min="2774" max="2779" width="4.875" style="61" customWidth="1"/>
    <col min="2780" max="2780" width="1.375" style="61" customWidth="1"/>
    <col min="2781" max="3017" width="9" style="61"/>
    <col min="3018" max="3018" width="1.375" style="61" customWidth="1"/>
    <col min="3019" max="3019" width="5.125" style="61" customWidth="1"/>
    <col min="3020" max="3020" width="8.375" style="61" customWidth="1"/>
    <col min="3021" max="3021" width="4.875" style="61" customWidth="1"/>
    <col min="3022" max="3022" width="4.75" style="61" customWidth="1"/>
    <col min="3023" max="3028" width="4.875" style="61" customWidth="1"/>
    <col min="3029" max="3029" width="4.875" style="61" bestFit="1" customWidth="1"/>
    <col min="3030" max="3035" width="4.875" style="61" customWidth="1"/>
    <col min="3036" max="3036" width="1.375" style="61" customWidth="1"/>
    <col min="3037" max="3273" width="9" style="61"/>
    <col min="3274" max="3274" width="1.375" style="61" customWidth="1"/>
    <col min="3275" max="3275" width="5.125" style="61" customWidth="1"/>
    <col min="3276" max="3276" width="8.375" style="61" customWidth="1"/>
    <col min="3277" max="3277" width="4.875" style="61" customWidth="1"/>
    <col min="3278" max="3278" width="4.75" style="61" customWidth="1"/>
    <col min="3279" max="3284" width="4.875" style="61" customWidth="1"/>
    <col min="3285" max="3285" width="4.875" style="61" bestFit="1" customWidth="1"/>
    <col min="3286" max="3291" width="4.875" style="61" customWidth="1"/>
    <col min="3292" max="3292" width="1.375" style="61" customWidth="1"/>
    <col min="3293" max="3529" width="9" style="61"/>
    <col min="3530" max="3530" width="1.375" style="61" customWidth="1"/>
    <col min="3531" max="3531" width="5.125" style="61" customWidth="1"/>
    <col min="3532" max="3532" width="8.375" style="61" customWidth="1"/>
    <col min="3533" max="3533" width="4.875" style="61" customWidth="1"/>
    <col min="3534" max="3534" width="4.75" style="61" customWidth="1"/>
    <col min="3535" max="3540" width="4.875" style="61" customWidth="1"/>
    <col min="3541" max="3541" width="4.875" style="61" bestFit="1" customWidth="1"/>
    <col min="3542" max="3547" width="4.875" style="61" customWidth="1"/>
    <col min="3548" max="3548" width="1.375" style="61" customWidth="1"/>
    <col min="3549" max="3785" width="9" style="61"/>
    <col min="3786" max="3786" width="1.375" style="61" customWidth="1"/>
    <col min="3787" max="3787" width="5.125" style="61" customWidth="1"/>
    <col min="3788" max="3788" width="8.375" style="61" customWidth="1"/>
    <col min="3789" max="3789" width="4.875" style="61" customWidth="1"/>
    <col min="3790" max="3790" width="4.75" style="61" customWidth="1"/>
    <col min="3791" max="3796" width="4.875" style="61" customWidth="1"/>
    <col min="3797" max="3797" width="4.875" style="61" bestFit="1" customWidth="1"/>
    <col min="3798" max="3803" width="4.875" style="61" customWidth="1"/>
    <col min="3804" max="3804" width="1.375" style="61" customWidth="1"/>
    <col min="3805" max="4041" width="9" style="61"/>
    <col min="4042" max="4042" width="1.375" style="61" customWidth="1"/>
    <col min="4043" max="4043" width="5.125" style="61" customWidth="1"/>
    <col min="4044" max="4044" width="8.375" style="61" customWidth="1"/>
    <col min="4045" max="4045" width="4.875" style="61" customWidth="1"/>
    <col min="4046" max="4046" width="4.75" style="61" customWidth="1"/>
    <col min="4047" max="4052" width="4.875" style="61" customWidth="1"/>
    <col min="4053" max="4053" width="4.875" style="61" bestFit="1" customWidth="1"/>
    <col min="4054" max="4059" width="4.875" style="61" customWidth="1"/>
    <col min="4060" max="4060" width="1.375" style="61" customWidth="1"/>
    <col min="4061" max="4297" width="9" style="61"/>
    <col min="4298" max="4298" width="1.375" style="61" customWidth="1"/>
    <col min="4299" max="4299" width="5.125" style="61" customWidth="1"/>
    <col min="4300" max="4300" width="8.375" style="61" customWidth="1"/>
    <col min="4301" max="4301" width="4.875" style="61" customWidth="1"/>
    <col min="4302" max="4302" width="4.75" style="61" customWidth="1"/>
    <col min="4303" max="4308" width="4.875" style="61" customWidth="1"/>
    <col min="4309" max="4309" width="4.875" style="61" bestFit="1" customWidth="1"/>
    <col min="4310" max="4315" width="4.875" style="61" customWidth="1"/>
    <col min="4316" max="4316" width="1.375" style="61" customWidth="1"/>
    <col min="4317" max="4553" width="9" style="61"/>
    <col min="4554" max="4554" width="1.375" style="61" customWidth="1"/>
    <col min="4555" max="4555" width="5.125" style="61" customWidth="1"/>
    <col min="4556" max="4556" width="8.375" style="61" customWidth="1"/>
    <col min="4557" max="4557" width="4.875" style="61" customWidth="1"/>
    <col min="4558" max="4558" width="4.75" style="61" customWidth="1"/>
    <col min="4559" max="4564" width="4.875" style="61" customWidth="1"/>
    <col min="4565" max="4565" width="4.875" style="61" bestFit="1" customWidth="1"/>
    <col min="4566" max="4571" width="4.875" style="61" customWidth="1"/>
    <col min="4572" max="4572" width="1.375" style="61" customWidth="1"/>
    <col min="4573" max="4809" width="9" style="61"/>
    <col min="4810" max="4810" width="1.375" style="61" customWidth="1"/>
    <col min="4811" max="4811" width="5.125" style="61" customWidth="1"/>
    <col min="4812" max="4812" width="8.375" style="61" customWidth="1"/>
    <col min="4813" max="4813" width="4.875" style="61" customWidth="1"/>
    <col min="4814" max="4814" width="4.75" style="61" customWidth="1"/>
    <col min="4815" max="4820" width="4.875" style="61" customWidth="1"/>
    <col min="4821" max="4821" width="4.875" style="61" bestFit="1" customWidth="1"/>
    <col min="4822" max="4827" width="4.875" style="61" customWidth="1"/>
    <col min="4828" max="4828" width="1.375" style="61" customWidth="1"/>
    <col min="4829" max="5065" width="9" style="61"/>
    <col min="5066" max="5066" width="1.375" style="61" customWidth="1"/>
    <col min="5067" max="5067" width="5.125" style="61" customWidth="1"/>
    <col min="5068" max="5068" width="8.375" style="61" customWidth="1"/>
    <col min="5069" max="5069" width="4.875" style="61" customWidth="1"/>
    <col min="5070" max="5070" width="4.75" style="61" customWidth="1"/>
    <col min="5071" max="5076" width="4.875" style="61" customWidth="1"/>
    <col min="5077" max="5077" width="4.875" style="61" bestFit="1" customWidth="1"/>
    <col min="5078" max="5083" width="4.875" style="61" customWidth="1"/>
    <col min="5084" max="5084" width="1.375" style="61" customWidth="1"/>
    <col min="5085" max="5321" width="9" style="61"/>
    <col min="5322" max="5322" width="1.375" style="61" customWidth="1"/>
    <col min="5323" max="5323" width="5.125" style="61" customWidth="1"/>
    <col min="5324" max="5324" width="8.375" style="61" customWidth="1"/>
    <col min="5325" max="5325" width="4.875" style="61" customWidth="1"/>
    <col min="5326" max="5326" width="4.75" style="61" customWidth="1"/>
    <col min="5327" max="5332" width="4.875" style="61" customWidth="1"/>
    <col min="5333" max="5333" width="4.875" style="61" bestFit="1" customWidth="1"/>
    <col min="5334" max="5339" width="4.875" style="61" customWidth="1"/>
    <col min="5340" max="5340" width="1.375" style="61" customWidth="1"/>
    <col min="5341" max="5577" width="9" style="61"/>
    <col min="5578" max="5578" width="1.375" style="61" customWidth="1"/>
    <col min="5579" max="5579" width="5.125" style="61" customWidth="1"/>
    <col min="5580" max="5580" width="8.375" style="61" customWidth="1"/>
    <col min="5581" max="5581" width="4.875" style="61" customWidth="1"/>
    <col min="5582" max="5582" width="4.75" style="61" customWidth="1"/>
    <col min="5583" max="5588" width="4.875" style="61" customWidth="1"/>
    <col min="5589" max="5589" width="4.875" style="61" bestFit="1" customWidth="1"/>
    <col min="5590" max="5595" width="4.875" style="61" customWidth="1"/>
    <col min="5596" max="5596" width="1.375" style="61" customWidth="1"/>
    <col min="5597" max="5833" width="9" style="61"/>
    <col min="5834" max="5834" width="1.375" style="61" customWidth="1"/>
    <col min="5835" max="5835" width="5.125" style="61" customWidth="1"/>
    <col min="5836" max="5836" width="8.375" style="61" customWidth="1"/>
    <col min="5837" max="5837" width="4.875" style="61" customWidth="1"/>
    <col min="5838" max="5838" width="4.75" style="61" customWidth="1"/>
    <col min="5839" max="5844" width="4.875" style="61" customWidth="1"/>
    <col min="5845" max="5845" width="4.875" style="61" bestFit="1" customWidth="1"/>
    <col min="5846" max="5851" width="4.875" style="61" customWidth="1"/>
    <col min="5852" max="5852" width="1.375" style="61" customWidth="1"/>
    <col min="5853" max="6089" width="9" style="61"/>
    <col min="6090" max="6090" width="1.375" style="61" customWidth="1"/>
    <col min="6091" max="6091" width="5.125" style="61" customWidth="1"/>
    <col min="6092" max="6092" width="8.375" style="61" customWidth="1"/>
    <col min="6093" max="6093" width="4.875" style="61" customWidth="1"/>
    <col min="6094" max="6094" width="4.75" style="61" customWidth="1"/>
    <col min="6095" max="6100" width="4.875" style="61" customWidth="1"/>
    <col min="6101" max="6101" width="4.875" style="61" bestFit="1" customWidth="1"/>
    <col min="6102" max="6107" width="4.875" style="61" customWidth="1"/>
    <col min="6108" max="6108" width="1.375" style="61" customWidth="1"/>
    <col min="6109" max="6345" width="9" style="61"/>
    <col min="6346" max="6346" width="1.375" style="61" customWidth="1"/>
    <col min="6347" max="6347" width="5.125" style="61" customWidth="1"/>
    <col min="6348" max="6348" width="8.375" style="61" customWidth="1"/>
    <col min="6349" max="6349" width="4.875" style="61" customWidth="1"/>
    <col min="6350" max="6350" width="4.75" style="61" customWidth="1"/>
    <col min="6351" max="6356" width="4.875" style="61" customWidth="1"/>
    <col min="6357" max="6357" width="4.875" style="61" bestFit="1" customWidth="1"/>
    <col min="6358" max="6363" width="4.875" style="61" customWidth="1"/>
    <col min="6364" max="6364" width="1.375" style="61" customWidth="1"/>
    <col min="6365" max="6601" width="9" style="61"/>
    <col min="6602" max="6602" width="1.375" style="61" customWidth="1"/>
    <col min="6603" max="6603" width="5.125" style="61" customWidth="1"/>
    <col min="6604" max="6604" width="8.375" style="61" customWidth="1"/>
    <col min="6605" max="6605" width="4.875" style="61" customWidth="1"/>
    <col min="6606" max="6606" width="4.75" style="61" customWidth="1"/>
    <col min="6607" max="6612" width="4.875" style="61" customWidth="1"/>
    <col min="6613" max="6613" width="4.875" style="61" bestFit="1" customWidth="1"/>
    <col min="6614" max="6619" width="4.875" style="61" customWidth="1"/>
    <col min="6620" max="6620" width="1.375" style="61" customWidth="1"/>
    <col min="6621" max="6857" width="9" style="61"/>
    <col min="6858" max="6858" width="1.375" style="61" customWidth="1"/>
    <col min="6859" max="6859" width="5.125" style="61" customWidth="1"/>
    <col min="6860" max="6860" width="8.375" style="61" customWidth="1"/>
    <col min="6861" max="6861" width="4.875" style="61" customWidth="1"/>
    <col min="6862" max="6862" width="4.75" style="61" customWidth="1"/>
    <col min="6863" max="6868" width="4.875" style="61" customWidth="1"/>
    <col min="6869" max="6869" width="4.875" style="61" bestFit="1" customWidth="1"/>
    <col min="6870" max="6875" width="4.875" style="61" customWidth="1"/>
    <col min="6876" max="6876" width="1.375" style="61" customWidth="1"/>
    <col min="6877" max="7113" width="9" style="61"/>
    <col min="7114" max="7114" width="1.375" style="61" customWidth="1"/>
    <col min="7115" max="7115" width="5.125" style="61" customWidth="1"/>
    <col min="7116" max="7116" width="8.375" style="61" customWidth="1"/>
    <col min="7117" max="7117" width="4.875" style="61" customWidth="1"/>
    <col min="7118" max="7118" width="4.75" style="61" customWidth="1"/>
    <col min="7119" max="7124" width="4.875" style="61" customWidth="1"/>
    <col min="7125" max="7125" width="4.875" style="61" bestFit="1" customWidth="1"/>
    <col min="7126" max="7131" width="4.875" style="61" customWidth="1"/>
    <col min="7132" max="7132" width="1.375" style="61" customWidth="1"/>
    <col min="7133" max="7369" width="9" style="61"/>
    <col min="7370" max="7370" width="1.375" style="61" customWidth="1"/>
    <col min="7371" max="7371" width="5.125" style="61" customWidth="1"/>
    <col min="7372" max="7372" width="8.375" style="61" customWidth="1"/>
    <col min="7373" max="7373" width="4.875" style="61" customWidth="1"/>
    <col min="7374" max="7374" width="4.75" style="61" customWidth="1"/>
    <col min="7375" max="7380" width="4.875" style="61" customWidth="1"/>
    <col min="7381" max="7381" width="4.875" style="61" bestFit="1" customWidth="1"/>
    <col min="7382" max="7387" width="4.875" style="61" customWidth="1"/>
    <col min="7388" max="7388" width="1.375" style="61" customWidth="1"/>
    <col min="7389" max="7625" width="9" style="61"/>
    <col min="7626" max="7626" width="1.375" style="61" customWidth="1"/>
    <col min="7627" max="7627" width="5.125" style="61" customWidth="1"/>
    <col min="7628" max="7628" width="8.375" style="61" customWidth="1"/>
    <col min="7629" max="7629" width="4.875" style="61" customWidth="1"/>
    <col min="7630" max="7630" width="4.75" style="61" customWidth="1"/>
    <col min="7631" max="7636" width="4.875" style="61" customWidth="1"/>
    <col min="7637" max="7637" width="4.875" style="61" bestFit="1" customWidth="1"/>
    <col min="7638" max="7643" width="4.875" style="61" customWidth="1"/>
    <col min="7644" max="7644" width="1.375" style="61" customWidth="1"/>
    <col min="7645" max="7881" width="9" style="61"/>
    <col min="7882" max="7882" width="1.375" style="61" customWidth="1"/>
    <col min="7883" max="7883" width="5.125" style="61" customWidth="1"/>
    <col min="7884" max="7884" width="8.375" style="61" customWidth="1"/>
    <col min="7885" max="7885" width="4.875" style="61" customWidth="1"/>
    <col min="7886" max="7886" width="4.75" style="61" customWidth="1"/>
    <col min="7887" max="7892" width="4.875" style="61" customWidth="1"/>
    <col min="7893" max="7893" width="4.875" style="61" bestFit="1" customWidth="1"/>
    <col min="7894" max="7899" width="4.875" style="61" customWidth="1"/>
    <col min="7900" max="7900" width="1.375" style="61" customWidth="1"/>
    <col min="7901" max="8137" width="9" style="61"/>
    <col min="8138" max="8138" width="1.375" style="61" customWidth="1"/>
    <col min="8139" max="8139" width="5.125" style="61" customWidth="1"/>
    <col min="8140" max="8140" width="8.375" style="61" customWidth="1"/>
    <col min="8141" max="8141" width="4.875" style="61" customWidth="1"/>
    <col min="8142" max="8142" width="4.75" style="61" customWidth="1"/>
    <col min="8143" max="8148" width="4.875" style="61" customWidth="1"/>
    <col min="8149" max="8149" width="4.875" style="61" bestFit="1" customWidth="1"/>
    <col min="8150" max="8155" width="4.875" style="61" customWidth="1"/>
    <col min="8156" max="8156" width="1.375" style="61" customWidth="1"/>
    <col min="8157" max="8393" width="9" style="61"/>
    <col min="8394" max="8394" width="1.375" style="61" customWidth="1"/>
    <col min="8395" max="8395" width="5.125" style="61" customWidth="1"/>
    <col min="8396" max="8396" width="8.375" style="61" customWidth="1"/>
    <col min="8397" max="8397" width="4.875" style="61" customWidth="1"/>
    <col min="8398" max="8398" width="4.75" style="61" customWidth="1"/>
    <col min="8399" max="8404" width="4.875" style="61" customWidth="1"/>
    <col min="8405" max="8405" width="4.875" style="61" bestFit="1" customWidth="1"/>
    <col min="8406" max="8411" width="4.875" style="61" customWidth="1"/>
    <col min="8412" max="8412" width="1.375" style="61" customWidth="1"/>
    <col min="8413" max="8649" width="9" style="61"/>
    <col min="8650" max="8650" width="1.375" style="61" customWidth="1"/>
    <col min="8651" max="8651" width="5.125" style="61" customWidth="1"/>
    <col min="8652" max="8652" width="8.375" style="61" customWidth="1"/>
    <col min="8653" max="8653" width="4.875" style="61" customWidth="1"/>
    <col min="8654" max="8654" width="4.75" style="61" customWidth="1"/>
    <col min="8655" max="8660" width="4.875" style="61" customWidth="1"/>
    <col min="8661" max="8661" width="4.875" style="61" bestFit="1" customWidth="1"/>
    <col min="8662" max="8667" width="4.875" style="61" customWidth="1"/>
    <col min="8668" max="8668" width="1.375" style="61" customWidth="1"/>
    <col min="8669" max="8905" width="9" style="61"/>
    <col min="8906" max="8906" width="1.375" style="61" customWidth="1"/>
    <col min="8907" max="8907" width="5.125" style="61" customWidth="1"/>
    <col min="8908" max="8908" width="8.375" style="61" customWidth="1"/>
    <col min="8909" max="8909" width="4.875" style="61" customWidth="1"/>
    <col min="8910" max="8910" width="4.75" style="61" customWidth="1"/>
    <col min="8911" max="8916" width="4.875" style="61" customWidth="1"/>
    <col min="8917" max="8917" width="4.875" style="61" bestFit="1" customWidth="1"/>
    <col min="8918" max="8923" width="4.875" style="61" customWidth="1"/>
    <col min="8924" max="8924" width="1.375" style="61" customWidth="1"/>
    <col min="8925" max="9161" width="9" style="61"/>
    <col min="9162" max="9162" width="1.375" style="61" customWidth="1"/>
    <col min="9163" max="9163" width="5.125" style="61" customWidth="1"/>
    <col min="9164" max="9164" width="8.375" style="61" customWidth="1"/>
    <col min="9165" max="9165" width="4.875" style="61" customWidth="1"/>
    <col min="9166" max="9166" width="4.75" style="61" customWidth="1"/>
    <col min="9167" max="9172" width="4.875" style="61" customWidth="1"/>
    <col min="9173" max="9173" width="4.875" style="61" bestFit="1" customWidth="1"/>
    <col min="9174" max="9179" width="4.875" style="61" customWidth="1"/>
    <col min="9180" max="9180" width="1.375" style="61" customWidth="1"/>
    <col min="9181" max="9417" width="9" style="61"/>
    <col min="9418" max="9418" width="1.375" style="61" customWidth="1"/>
    <col min="9419" max="9419" width="5.125" style="61" customWidth="1"/>
    <col min="9420" max="9420" width="8.375" style="61" customWidth="1"/>
    <col min="9421" max="9421" width="4.875" style="61" customWidth="1"/>
    <col min="9422" max="9422" width="4.75" style="61" customWidth="1"/>
    <col min="9423" max="9428" width="4.875" style="61" customWidth="1"/>
    <col min="9429" max="9429" width="4.875" style="61" bestFit="1" customWidth="1"/>
    <col min="9430" max="9435" width="4.875" style="61" customWidth="1"/>
    <col min="9436" max="9436" width="1.375" style="61" customWidth="1"/>
    <col min="9437" max="9673" width="9" style="61"/>
    <col min="9674" max="9674" width="1.375" style="61" customWidth="1"/>
    <col min="9675" max="9675" width="5.125" style="61" customWidth="1"/>
    <col min="9676" max="9676" width="8.375" style="61" customWidth="1"/>
    <col min="9677" max="9677" width="4.875" style="61" customWidth="1"/>
    <col min="9678" max="9678" width="4.75" style="61" customWidth="1"/>
    <col min="9679" max="9684" width="4.875" style="61" customWidth="1"/>
    <col min="9685" max="9685" width="4.875" style="61" bestFit="1" customWidth="1"/>
    <col min="9686" max="9691" width="4.875" style="61" customWidth="1"/>
    <col min="9692" max="9692" width="1.375" style="61" customWidth="1"/>
    <col min="9693" max="9929" width="9" style="61"/>
    <col min="9930" max="9930" width="1.375" style="61" customWidth="1"/>
    <col min="9931" max="9931" width="5.125" style="61" customWidth="1"/>
    <col min="9932" max="9932" width="8.375" style="61" customWidth="1"/>
    <col min="9933" max="9933" width="4.875" style="61" customWidth="1"/>
    <col min="9934" max="9934" width="4.75" style="61" customWidth="1"/>
    <col min="9935" max="9940" width="4.875" style="61" customWidth="1"/>
    <col min="9941" max="9941" width="4.875" style="61" bestFit="1" customWidth="1"/>
    <col min="9942" max="9947" width="4.875" style="61" customWidth="1"/>
    <col min="9948" max="9948" width="1.375" style="61" customWidth="1"/>
    <col min="9949" max="10185" width="9" style="61"/>
    <col min="10186" max="10186" width="1.375" style="61" customWidth="1"/>
    <col min="10187" max="10187" width="5.125" style="61" customWidth="1"/>
    <col min="10188" max="10188" width="8.375" style="61" customWidth="1"/>
    <col min="10189" max="10189" width="4.875" style="61" customWidth="1"/>
    <col min="10190" max="10190" width="4.75" style="61" customWidth="1"/>
    <col min="10191" max="10196" width="4.875" style="61" customWidth="1"/>
    <col min="10197" max="10197" width="4.875" style="61" bestFit="1" customWidth="1"/>
    <col min="10198" max="10203" width="4.875" style="61" customWidth="1"/>
    <col min="10204" max="10204" width="1.375" style="61" customWidth="1"/>
    <col min="10205" max="10441" width="9" style="61"/>
    <col min="10442" max="10442" width="1.375" style="61" customWidth="1"/>
    <col min="10443" max="10443" width="5.125" style="61" customWidth="1"/>
    <col min="10444" max="10444" width="8.375" style="61" customWidth="1"/>
    <col min="10445" max="10445" width="4.875" style="61" customWidth="1"/>
    <col min="10446" max="10446" width="4.75" style="61" customWidth="1"/>
    <col min="10447" max="10452" width="4.875" style="61" customWidth="1"/>
    <col min="10453" max="10453" width="4.875" style="61" bestFit="1" customWidth="1"/>
    <col min="10454" max="10459" width="4.875" style="61" customWidth="1"/>
    <col min="10460" max="10460" width="1.375" style="61" customWidth="1"/>
    <col min="10461" max="10697" width="9" style="61"/>
    <col min="10698" max="10698" width="1.375" style="61" customWidth="1"/>
    <col min="10699" max="10699" width="5.125" style="61" customWidth="1"/>
    <col min="10700" max="10700" width="8.375" style="61" customWidth="1"/>
    <col min="10701" max="10701" width="4.875" style="61" customWidth="1"/>
    <col min="10702" max="10702" width="4.75" style="61" customWidth="1"/>
    <col min="10703" max="10708" width="4.875" style="61" customWidth="1"/>
    <col min="10709" max="10709" width="4.875" style="61" bestFit="1" customWidth="1"/>
    <col min="10710" max="10715" width="4.875" style="61" customWidth="1"/>
    <col min="10716" max="10716" width="1.375" style="61" customWidth="1"/>
    <col min="10717" max="10953" width="9" style="61"/>
    <col min="10954" max="10954" width="1.375" style="61" customWidth="1"/>
    <col min="10955" max="10955" width="5.125" style="61" customWidth="1"/>
    <col min="10956" max="10956" width="8.375" style="61" customWidth="1"/>
    <col min="10957" max="10957" width="4.875" style="61" customWidth="1"/>
    <col min="10958" max="10958" width="4.75" style="61" customWidth="1"/>
    <col min="10959" max="10964" width="4.875" style="61" customWidth="1"/>
    <col min="10965" max="10965" width="4.875" style="61" bestFit="1" customWidth="1"/>
    <col min="10966" max="10971" width="4.875" style="61" customWidth="1"/>
    <col min="10972" max="10972" width="1.375" style="61" customWidth="1"/>
    <col min="10973" max="11209" width="9" style="61"/>
    <col min="11210" max="11210" width="1.375" style="61" customWidth="1"/>
    <col min="11211" max="11211" width="5.125" style="61" customWidth="1"/>
    <col min="11212" max="11212" width="8.375" style="61" customWidth="1"/>
    <col min="11213" max="11213" width="4.875" style="61" customWidth="1"/>
    <col min="11214" max="11214" width="4.75" style="61" customWidth="1"/>
    <col min="11215" max="11220" width="4.875" style="61" customWidth="1"/>
    <col min="11221" max="11221" width="4.875" style="61" bestFit="1" customWidth="1"/>
    <col min="11222" max="11227" width="4.875" style="61" customWidth="1"/>
    <col min="11228" max="11228" width="1.375" style="61" customWidth="1"/>
    <col min="11229" max="11465" width="9" style="61"/>
    <col min="11466" max="11466" width="1.375" style="61" customWidth="1"/>
    <col min="11467" max="11467" width="5.125" style="61" customWidth="1"/>
    <col min="11468" max="11468" width="8.375" style="61" customWidth="1"/>
    <col min="11469" max="11469" width="4.875" style="61" customWidth="1"/>
    <col min="11470" max="11470" width="4.75" style="61" customWidth="1"/>
    <col min="11471" max="11476" width="4.875" style="61" customWidth="1"/>
    <col min="11477" max="11477" width="4.875" style="61" bestFit="1" customWidth="1"/>
    <col min="11478" max="11483" width="4.875" style="61" customWidth="1"/>
    <col min="11484" max="11484" width="1.375" style="61" customWidth="1"/>
    <col min="11485" max="11721" width="9" style="61"/>
    <col min="11722" max="11722" width="1.375" style="61" customWidth="1"/>
    <col min="11723" max="11723" width="5.125" style="61" customWidth="1"/>
    <col min="11724" max="11724" width="8.375" style="61" customWidth="1"/>
    <col min="11725" max="11725" width="4.875" style="61" customWidth="1"/>
    <col min="11726" max="11726" width="4.75" style="61" customWidth="1"/>
    <col min="11727" max="11732" width="4.875" style="61" customWidth="1"/>
    <col min="11733" max="11733" width="4.875" style="61" bestFit="1" customWidth="1"/>
    <col min="11734" max="11739" width="4.875" style="61" customWidth="1"/>
    <col min="11740" max="11740" width="1.375" style="61" customWidth="1"/>
    <col min="11741" max="11977" width="9" style="61"/>
    <col min="11978" max="11978" width="1.375" style="61" customWidth="1"/>
    <col min="11979" max="11979" width="5.125" style="61" customWidth="1"/>
    <col min="11980" max="11980" width="8.375" style="61" customWidth="1"/>
    <col min="11981" max="11981" width="4.875" style="61" customWidth="1"/>
    <col min="11982" max="11982" width="4.75" style="61" customWidth="1"/>
    <col min="11983" max="11988" width="4.875" style="61" customWidth="1"/>
    <col min="11989" max="11989" width="4.875" style="61" bestFit="1" customWidth="1"/>
    <col min="11990" max="11995" width="4.875" style="61" customWidth="1"/>
    <col min="11996" max="11996" width="1.375" style="61" customWidth="1"/>
    <col min="11997" max="12233" width="9" style="61"/>
    <col min="12234" max="12234" width="1.375" style="61" customWidth="1"/>
    <col min="12235" max="12235" width="5.125" style="61" customWidth="1"/>
    <col min="12236" max="12236" width="8.375" style="61" customWidth="1"/>
    <col min="12237" max="12237" width="4.875" style="61" customWidth="1"/>
    <col min="12238" max="12238" width="4.75" style="61" customWidth="1"/>
    <col min="12239" max="12244" width="4.875" style="61" customWidth="1"/>
    <col min="12245" max="12245" width="4.875" style="61" bestFit="1" customWidth="1"/>
    <col min="12246" max="12251" width="4.875" style="61" customWidth="1"/>
    <col min="12252" max="12252" width="1.375" style="61" customWidth="1"/>
    <col min="12253" max="12489" width="9" style="61"/>
    <col min="12490" max="12490" width="1.375" style="61" customWidth="1"/>
    <col min="12491" max="12491" width="5.125" style="61" customWidth="1"/>
    <col min="12492" max="12492" width="8.375" style="61" customWidth="1"/>
    <col min="12493" max="12493" width="4.875" style="61" customWidth="1"/>
    <col min="12494" max="12494" width="4.75" style="61" customWidth="1"/>
    <col min="12495" max="12500" width="4.875" style="61" customWidth="1"/>
    <col min="12501" max="12501" width="4.875" style="61" bestFit="1" customWidth="1"/>
    <col min="12502" max="12507" width="4.875" style="61" customWidth="1"/>
    <col min="12508" max="12508" width="1.375" style="61" customWidth="1"/>
    <col min="12509" max="12745" width="9" style="61"/>
    <col min="12746" max="12746" width="1.375" style="61" customWidth="1"/>
    <col min="12747" max="12747" width="5.125" style="61" customWidth="1"/>
    <col min="12748" max="12748" width="8.375" style="61" customWidth="1"/>
    <col min="12749" max="12749" width="4.875" style="61" customWidth="1"/>
    <col min="12750" max="12750" width="4.75" style="61" customWidth="1"/>
    <col min="12751" max="12756" width="4.875" style="61" customWidth="1"/>
    <col min="12757" max="12757" width="4.875" style="61" bestFit="1" customWidth="1"/>
    <col min="12758" max="12763" width="4.875" style="61" customWidth="1"/>
    <col min="12764" max="12764" width="1.375" style="61" customWidth="1"/>
    <col min="12765" max="13001" width="9" style="61"/>
    <col min="13002" max="13002" width="1.375" style="61" customWidth="1"/>
    <col min="13003" max="13003" width="5.125" style="61" customWidth="1"/>
    <col min="13004" max="13004" width="8.375" style="61" customWidth="1"/>
    <col min="13005" max="13005" width="4.875" style="61" customWidth="1"/>
    <col min="13006" max="13006" width="4.75" style="61" customWidth="1"/>
    <col min="13007" max="13012" width="4.875" style="61" customWidth="1"/>
    <col min="13013" max="13013" width="4.875" style="61" bestFit="1" customWidth="1"/>
    <col min="13014" max="13019" width="4.875" style="61" customWidth="1"/>
    <col min="13020" max="13020" width="1.375" style="61" customWidth="1"/>
    <col min="13021" max="13257" width="9" style="61"/>
    <col min="13258" max="13258" width="1.375" style="61" customWidth="1"/>
    <col min="13259" max="13259" width="5.125" style="61" customWidth="1"/>
    <col min="13260" max="13260" width="8.375" style="61" customWidth="1"/>
    <col min="13261" max="13261" width="4.875" style="61" customWidth="1"/>
    <col min="13262" max="13262" width="4.75" style="61" customWidth="1"/>
    <col min="13263" max="13268" width="4.875" style="61" customWidth="1"/>
    <col min="13269" max="13269" width="4.875" style="61" bestFit="1" customWidth="1"/>
    <col min="13270" max="13275" width="4.875" style="61" customWidth="1"/>
    <col min="13276" max="13276" width="1.375" style="61" customWidth="1"/>
    <col min="13277" max="13513" width="9" style="61"/>
    <col min="13514" max="13514" width="1.375" style="61" customWidth="1"/>
    <col min="13515" max="13515" width="5.125" style="61" customWidth="1"/>
    <col min="13516" max="13516" width="8.375" style="61" customWidth="1"/>
    <col min="13517" max="13517" width="4.875" style="61" customWidth="1"/>
    <col min="13518" max="13518" width="4.75" style="61" customWidth="1"/>
    <col min="13519" max="13524" width="4.875" style="61" customWidth="1"/>
    <col min="13525" max="13525" width="4.875" style="61" bestFit="1" customWidth="1"/>
    <col min="13526" max="13531" width="4.875" style="61" customWidth="1"/>
    <col min="13532" max="13532" width="1.375" style="61" customWidth="1"/>
    <col min="13533" max="13769" width="9" style="61"/>
    <col min="13770" max="13770" width="1.375" style="61" customWidth="1"/>
    <col min="13771" max="13771" width="5.125" style="61" customWidth="1"/>
    <col min="13772" max="13772" width="8.375" style="61" customWidth="1"/>
    <col min="13773" max="13773" width="4.875" style="61" customWidth="1"/>
    <col min="13774" max="13774" width="4.75" style="61" customWidth="1"/>
    <col min="13775" max="13780" width="4.875" style="61" customWidth="1"/>
    <col min="13781" max="13781" width="4.875" style="61" bestFit="1" customWidth="1"/>
    <col min="13782" max="13787" width="4.875" style="61" customWidth="1"/>
    <col min="13788" max="13788" width="1.375" style="61" customWidth="1"/>
    <col min="13789" max="14025" width="9" style="61"/>
    <col min="14026" max="14026" width="1.375" style="61" customWidth="1"/>
    <col min="14027" max="14027" width="5.125" style="61" customWidth="1"/>
    <col min="14028" max="14028" width="8.375" style="61" customWidth="1"/>
    <col min="14029" max="14029" width="4.875" style="61" customWidth="1"/>
    <col min="14030" max="14030" width="4.75" style="61" customWidth="1"/>
    <col min="14031" max="14036" width="4.875" style="61" customWidth="1"/>
    <col min="14037" max="14037" width="4.875" style="61" bestFit="1" customWidth="1"/>
    <col min="14038" max="14043" width="4.875" style="61" customWidth="1"/>
    <col min="14044" max="14044" width="1.375" style="61" customWidth="1"/>
    <col min="14045" max="14281" width="9" style="61"/>
    <col min="14282" max="14282" width="1.375" style="61" customWidth="1"/>
    <col min="14283" max="14283" width="5.125" style="61" customWidth="1"/>
    <col min="14284" max="14284" width="8.375" style="61" customWidth="1"/>
    <col min="14285" max="14285" width="4.875" style="61" customWidth="1"/>
    <col min="14286" max="14286" width="4.75" style="61" customWidth="1"/>
    <col min="14287" max="14292" width="4.875" style="61" customWidth="1"/>
    <col min="14293" max="14293" width="4.875" style="61" bestFit="1" customWidth="1"/>
    <col min="14294" max="14299" width="4.875" style="61" customWidth="1"/>
    <col min="14300" max="14300" width="1.375" style="61" customWidth="1"/>
    <col min="14301" max="14537" width="9" style="61"/>
    <col min="14538" max="14538" width="1.375" style="61" customWidth="1"/>
    <col min="14539" max="14539" width="5.125" style="61" customWidth="1"/>
    <col min="14540" max="14540" width="8.375" style="61" customWidth="1"/>
    <col min="14541" max="14541" width="4.875" style="61" customWidth="1"/>
    <col min="14542" max="14542" width="4.75" style="61" customWidth="1"/>
    <col min="14543" max="14548" width="4.875" style="61" customWidth="1"/>
    <col min="14549" max="14549" width="4.875" style="61" bestFit="1" customWidth="1"/>
    <col min="14550" max="14555" width="4.875" style="61" customWidth="1"/>
    <col min="14556" max="14556" width="1.375" style="61" customWidth="1"/>
    <col min="14557" max="14793" width="9" style="61"/>
    <col min="14794" max="14794" width="1.375" style="61" customWidth="1"/>
    <col min="14795" max="14795" width="5.125" style="61" customWidth="1"/>
    <col min="14796" max="14796" width="8.375" style="61" customWidth="1"/>
    <col min="14797" max="14797" width="4.875" style="61" customWidth="1"/>
    <col min="14798" max="14798" width="4.75" style="61" customWidth="1"/>
    <col min="14799" max="14804" width="4.875" style="61" customWidth="1"/>
    <col min="14805" max="14805" width="4.875" style="61" bestFit="1" customWidth="1"/>
    <col min="14806" max="14811" width="4.875" style="61" customWidth="1"/>
    <col min="14812" max="14812" width="1.375" style="61" customWidth="1"/>
    <col min="14813" max="15049" width="9" style="61"/>
    <col min="15050" max="15050" width="1.375" style="61" customWidth="1"/>
    <col min="15051" max="15051" width="5.125" style="61" customWidth="1"/>
    <col min="15052" max="15052" width="8.375" style="61" customWidth="1"/>
    <col min="15053" max="15053" width="4.875" style="61" customWidth="1"/>
    <col min="15054" max="15054" width="4.75" style="61" customWidth="1"/>
    <col min="15055" max="15060" width="4.875" style="61" customWidth="1"/>
    <col min="15061" max="15061" width="4.875" style="61" bestFit="1" customWidth="1"/>
    <col min="15062" max="15067" width="4.875" style="61" customWidth="1"/>
    <col min="15068" max="15068" width="1.375" style="61" customWidth="1"/>
    <col min="15069" max="15305" width="9" style="61"/>
    <col min="15306" max="15306" width="1.375" style="61" customWidth="1"/>
    <col min="15307" max="15307" width="5.125" style="61" customWidth="1"/>
    <col min="15308" max="15308" width="8.375" style="61" customWidth="1"/>
    <col min="15309" max="15309" width="4.875" style="61" customWidth="1"/>
    <col min="15310" max="15310" width="4.75" style="61" customWidth="1"/>
    <col min="15311" max="15316" width="4.875" style="61" customWidth="1"/>
    <col min="15317" max="15317" width="4.875" style="61" bestFit="1" customWidth="1"/>
    <col min="15318" max="15323" width="4.875" style="61" customWidth="1"/>
    <col min="15324" max="15324" width="1.375" style="61" customWidth="1"/>
    <col min="15325" max="15561" width="9" style="61"/>
    <col min="15562" max="15562" width="1.375" style="61" customWidth="1"/>
    <col min="15563" max="15563" width="5.125" style="61" customWidth="1"/>
    <col min="15564" max="15564" width="8.375" style="61" customWidth="1"/>
    <col min="15565" max="15565" width="4.875" style="61" customWidth="1"/>
    <col min="15566" max="15566" width="4.75" style="61" customWidth="1"/>
    <col min="15567" max="15572" width="4.875" style="61" customWidth="1"/>
    <col min="15573" max="15573" width="4.875" style="61" bestFit="1" customWidth="1"/>
    <col min="15574" max="15579" width="4.875" style="61" customWidth="1"/>
    <col min="15580" max="15580" width="1.375" style="61" customWidth="1"/>
    <col min="15581" max="15817" width="9" style="61"/>
    <col min="15818" max="15818" width="1.375" style="61" customWidth="1"/>
    <col min="15819" max="15819" width="5.125" style="61" customWidth="1"/>
    <col min="15820" max="15820" width="8.375" style="61" customWidth="1"/>
    <col min="15821" max="15821" width="4.875" style="61" customWidth="1"/>
    <col min="15822" max="15822" width="4.75" style="61" customWidth="1"/>
    <col min="15823" max="15828" width="4.875" style="61" customWidth="1"/>
    <col min="15829" max="15829" width="4.875" style="61" bestFit="1" customWidth="1"/>
    <col min="15830" max="15835" width="4.875" style="61" customWidth="1"/>
    <col min="15836" max="15836" width="1.375" style="61" customWidth="1"/>
    <col min="15837" max="16073" width="9" style="61"/>
    <col min="16074" max="16074" width="1.375" style="61" customWidth="1"/>
    <col min="16075" max="16075" width="5.125" style="61" customWidth="1"/>
    <col min="16076" max="16076" width="8.375" style="61" customWidth="1"/>
    <col min="16077" max="16077" width="4.875" style="61" customWidth="1"/>
    <col min="16078" max="16078" width="4.75" style="61" customWidth="1"/>
    <col min="16079" max="16084" width="4.875" style="61" customWidth="1"/>
    <col min="16085" max="16085" width="4.875" style="61" bestFit="1" customWidth="1"/>
    <col min="16086" max="16091" width="4.875" style="61" customWidth="1"/>
    <col min="16092" max="16092" width="1.375" style="61" customWidth="1"/>
    <col min="16093" max="16384" width="9" style="61"/>
  </cols>
  <sheetData>
    <row r="1" spans="1:30" ht="21">
      <c r="A1" s="59"/>
      <c r="B1" s="737" t="s">
        <v>450</v>
      </c>
      <c r="C1" s="737"/>
      <c r="D1" s="737"/>
      <c r="E1" s="737"/>
      <c r="F1" s="737"/>
      <c r="G1" s="737"/>
      <c r="H1" s="736" t="s">
        <v>355</v>
      </c>
      <c r="I1" s="736"/>
      <c r="J1" s="736"/>
      <c r="K1" s="736"/>
      <c r="L1" s="736"/>
      <c r="M1" s="736"/>
      <c r="N1" s="736"/>
      <c r="O1" s="736"/>
      <c r="P1" s="736"/>
      <c r="Q1" s="736"/>
      <c r="R1" s="736"/>
      <c r="S1" s="59"/>
      <c r="T1" s="60" t="s">
        <v>185</v>
      </c>
    </row>
    <row r="2" spans="1:30" ht="19.5" thickBot="1">
      <c r="B2" s="62" t="s">
        <v>452</v>
      </c>
      <c r="C2" s="63"/>
      <c r="D2" s="64"/>
      <c r="E2" s="64"/>
      <c r="F2" s="64"/>
      <c r="G2" s="64"/>
      <c r="H2" s="64"/>
      <c r="I2" s="64"/>
      <c r="J2" s="64"/>
      <c r="K2" s="734" t="s">
        <v>632</v>
      </c>
      <c r="L2" s="734"/>
      <c r="M2" s="734"/>
      <c r="N2" s="734"/>
      <c r="O2" s="735">
        <f>注文フォーム!D38</f>
        <v>0</v>
      </c>
      <c r="P2" s="735"/>
      <c r="Q2" s="735"/>
      <c r="R2" s="735"/>
      <c r="T2" s="65" t="s">
        <v>63</v>
      </c>
      <c r="U2" s="65" t="str">
        <f>T3</f>
        <v>水質</v>
      </c>
      <c r="V2" s="65" t="str">
        <f>T15</f>
        <v>建設発生土</v>
      </c>
      <c r="W2" s="65" t="str">
        <f>T24</f>
        <v>土対法の土壌調査</v>
      </c>
      <c r="X2" s="65" t="str">
        <f>T35</f>
        <v>廃棄物</v>
      </c>
      <c r="Y2" s="65" t="str">
        <f>T53</f>
        <v>ダイオキシン類</v>
      </c>
      <c r="Z2" s="66" t="str">
        <f>T129</f>
        <v>その他</v>
      </c>
      <c r="AB2" s="65"/>
    </row>
    <row r="3" spans="1:30" ht="18.75" customHeight="1" thickBot="1">
      <c r="B3" s="753" t="str">
        <f>注文フォーム!B22</f>
        <v>会社名</v>
      </c>
      <c r="C3" s="754"/>
      <c r="D3" s="754"/>
      <c r="E3" s="755">
        <f>注文フォーム!D22</f>
        <v>0</v>
      </c>
      <c r="F3" s="756"/>
      <c r="G3" s="756"/>
      <c r="H3" s="756"/>
      <c r="I3" s="756"/>
      <c r="J3" s="756"/>
      <c r="K3" s="756"/>
      <c r="L3" s="756"/>
      <c r="M3" s="756"/>
      <c r="N3" s="756"/>
      <c r="O3" s="756"/>
      <c r="P3" s="756"/>
      <c r="Q3" s="756"/>
      <c r="R3" s="757"/>
      <c r="T3" s="60" t="s">
        <v>177</v>
      </c>
    </row>
    <row r="4" spans="1:30" ht="18.75" customHeight="1" thickBot="1">
      <c r="B4" s="758" t="s">
        <v>451</v>
      </c>
      <c r="C4" s="759"/>
      <c r="D4" s="759"/>
      <c r="E4" s="738">
        <f>注文フォーム!D23</f>
        <v>0</v>
      </c>
      <c r="F4" s="739"/>
      <c r="G4" s="739"/>
      <c r="H4" s="739"/>
      <c r="I4" s="739"/>
      <c r="J4" s="739"/>
      <c r="K4" s="739"/>
      <c r="L4" s="739"/>
      <c r="M4" s="739"/>
      <c r="N4" s="740"/>
      <c r="O4" s="739">
        <f>注文フォーム!D24</f>
        <v>0</v>
      </c>
      <c r="P4" s="739"/>
      <c r="Q4" s="739"/>
      <c r="R4" s="741"/>
      <c r="T4" s="67" t="s">
        <v>175</v>
      </c>
      <c r="U4" s="67" t="s">
        <v>92</v>
      </c>
      <c r="V4" s="67" t="s">
        <v>93</v>
      </c>
      <c r="W4" s="67" t="s">
        <v>94</v>
      </c>
    </row>
    <row r="5" spans="1:30" ht="12" customHeight="1">
      <c r="B5" s="700" t="s">
        <v>453</v>
      </c>
      <c r="C5" s="701"/>
      <c r="D5" s="702"/>
      <c r="E5" s="750" t="s">
        <v>66</v>
      </c>
      <c r="F5" s="751"/>
      <c r="G5" s="751" t="s">
        <v>67</v>
      </c>
      <c r="H5" s="751"/>
      <c r="I5" s="751"/>
      <c r="J5" s="751" t="s">
        <v>68</v>
      </c>
      <c r="K5" s="751"/>
      <c r="L5" s="751"/>
      <c r="M5" s="751" t="s">
        <v>9</v>
      </c>
      <c r="N5" s="751"/>
      <c r="O5" s="751"/>
      <c r="P5" s="751"/>
      <c r="Q5" s="751"/>
      <c r="R5" s="752"/>
      <c r="T5" s="68" t="s">
        <v>102</v>
      </c>
      <c r="U5" s="68" t="s">
        <v>95</v>
      </c>
      <c r="V5" s="68" t="s">
        <v>99</v>
      </c>
      <c r="W5" s="68" t="s">
        <v>97</v>
      </c>
    </row>
    <row r="6" spans="1:30" ht="30" customHeight="1">
      <c r="B6" s="703"/>
      <c r="C6" s="704"/>
      <c r="D6" s="705"/>
      <c r="E6" s="742">
        <f>注文フォーム!D25</f>
        <v>0</v>
      </c>
      <c r="F6" s="743"/>
      <c r="G6" s="749">
        <f>注文フォーム!D26</f>
        <v>0</v>
      </c>
      <c r="H6" s="745"/>
      <c r="I6" s="743"/>
      <c r="J6" s="744">
        <f>注文フォーム!D27</f>
        <v>0</v>
      </c>
      <c r="K6" s="745"/>
      <c r="L6" s="745"/>
      <c r="M6" s="746">
        <f>注文フォーム!D28</f>
        <v>0</v>
      </c>
      <c r="N6" s="747"/>
      <c r="O6" s="747"/>
      <c r="P6" s="747"/>
      <c r="Q6" s="747"/>
      <c r="R6" s="748"/>
      <c r="T6" s="69" t="s">
        <v>103</v>
      </c>
      <c r="U6" s="69" t="s">
        <v>96</v>
      </c>
      <c r="V6" s="69" t="s">
        <v>101</v>
      </c>
      <c r="W6" s="69" t="s">
        <v>271</v>
      </c>
    </row>
    <row r="7" spans="1:30" ht="18.75" customHeight="1" thickBot="1">
      <c r="B7" s="692" t="s">
        <v>454</v>
      </c>
      <c r="C7" s="693"/>
      <c r="D7" s="693"/>
      <c r="E7" s="70" t="s">
        <v>48</v>
      </c>
      <c r="F7" s="694">
        <f>注文フォーム!D29</f>
        <v>0</v>
      </c>
      <c r="G7" s="695"/>
      <c r="H7" s="695"/>
      <c r="I7" s="695"/>
      <c r="J7" s="695"/>
      <c r="K7" s="696"/>
      <c r="L7" s="71" t="s">
        <v>47</v>
      </c>
      <c r="M7" s="697" t="str">
        <f>注文フォーム!D30&amp;""</f>
        <v/>
      </c>
      <c r="N7" s="698"/>
      <c r="O7" s="698"/>
      <c r="P7" s="698"/>
      <c r="Q7" s="698"/>
      <c r="R7" s="699"/>
      <c r="T7" s="69" t="s">
        <v>104</v>
      </c>
      <c r="U7" s="60" t="s">
        <v>270</v>
      </c>
      <c r="V7" s="69" t="s">
        <v>100</v>
      </c>
      <c r="W7" s="69" t="s">
        <v>272</v>
      </c>
    </row>
    <row r="8" spans="1:30" ht="19.5" thickBot="1">
      <c r="B8" s="62" t="s">
        <v>458</v>
      </c>
      <c r="C8" s="64"/>
      <c r="D8" s="64"/>
      <c r="E8" s="64"/>
      <c r="F8" s="64"/>
      <c r="G8" s="64"/>
      <c r="H8" s="64"/>
      <c r="I8" s="64"/>
      <c r="J8" s="64"/>
      <c r="K8" s="64"/>
      <c r="L8" s="64"/>
      <c r="M8" s="64"/>
      <c r="N8" s="64"/>
      <c r="O8" s="64"/>
      <c r="P8" s="64"/>
      <c r="T8" s="69" t="s">
        <v>105</v>
      </c>
      <c r="U8" s="69" t="s">
        <v>176</v>
      </c>
      <c r="V8" s="60" t="s">
        <v>253</v>
      </c>
      <c r="W8" s="72" t="s">
        <v>273</v>
      </c>
    </row>
    <row r="9" spans="1:30" ht="24.95" customHeight="1">
      <c r="B9" s="730" t="s">
        <v>455</v>
      </c>
      <c r="C9" s="731"/>
      <c r="D9" s="731"/>
      <c r="E9" s="714" t="str">
        <f>読込み用!C28</f>
        <v/>
      </c>
      <c r="F9" s="714"/>
      <c r="G9" s="714"/>
      <c r="H9" s="714"/>
      <c r="I9" s="714"/>
      <c r="J9" s="714"/>
      <c r="K9" s="714"/>
      <c r="L9" s="714"/>
      <c r="M9" s="714"/>
      <c r="N9" s="714"/>
      <c r="O9" s="714"/>
      <c r="P9" s="714"/>
      <c r="Q9" s="714"/>
      <c r="R9" s="715"/>
      <c r="T9" s="69" t="s">
        <v>111</v>
      </c>
      <c r="U9" s="69"/>
      <c r="V9" s="69" t="s">
        <v>252</v>
      </c>
      <c r="W9" s="69" t="s">
        <v>98</v>
      </c>
    </row>
    <row r="10" spans="1:30" ht="24.95" customHeight="1">
      <c r="B10" s="716" t="s">
        <v>456</v>
      </c>
      <c r="C10" s="717"/>
      <c r="D10" s="717"/>
      <c r="E10" s="706" t="str">
        <f>読込み用!C27</f>
        <v/>
      </c>
      <c r="F10" s="707"/>
      <c r="G10" s="707"/>
      <c r="H10" s="707"/>
      <c r="I10" s="707"/>
      <c r="J10" s="707"/>
      <c r="K10" s="707"/>
      <c r="L10" s="707"/>
      <c r="M10" s="707"/>
      <c r="N10" s="707"/>
      <c r="O10" s="707"/>
      <c r="P10" s="707"/>
      <c r="Q10" s="707"/>
      <c r="R10" s="708"/>
      <c r="T10" s="69" t="s">
        <v>106</v>
      </c>
      <c r="U10" s="69"/>
      <c r="V10" s="69"/>
      <c r="W10" s="60" t="s">
        <v>176</v>
      </c>
      <c r="X10" s="69"/>
    </row>
    <row r="11" spans="1:30" ht="38.25" customHeight="1" thickBot="1">
      <c r="B11" s="732" t="s">
        <v>69</v>
      </c>
      <c r="C11" s="733"/>
      <c r="D11" s="733"/>
      <c r="E11" s="73" t="s">
        <v>46</v>
      </c>
      <c r="F11" s="74">
        <f>読込み用!C29</f>
        <v>0</v>
      </c>
      <c r="G11" s="75" t="s">
        <v>45</v>
      </c>
      <c r="H11" s="709" t="s">
        <v>197</v>
      </c>
      <c r="I11" s="710"/>
      <c r="J11" s="711" t="str">
        <f>読込み用!C35</f>
        <v/>
      </c>
      <c r="K11" s="712"/>
      <c r="L11" s="712"/>
      <c r="M11" s="712"/>
      <c r="N11" s="712"/>
      <c r="O11" s="712"/>
      <c r="P11" s="712"/>
      <c r="Q11" s="712"/>
      <c r="R11" s="713"/>
      <c r="T11" s="60" t="s">
        <v>107</v>
      </c>
      <c r="X11" s="69"/>
    </row>
    <row r="12" spans="1:30" ht="19.5" thickBot="1">
      <c r="B12" s="62" t="s">
        <v>633</v>
      </c>
      <c r="C12" s="64"/>
      <c r="D12" s="64"/>
      <c r="E12" s="64"/>
      <c r="F12" s="64"/>
      <c r="G12" s="64"/>
      <c r="H12" s="64"/>
      <c r="I12" s="64"/>
      <c r="J12" s="64"/>
      <c r="K12" s="64"/>
      <c r="L12" s="62"/>
      <c r="M12" s="64"/>
      <c r="N12" s="64"/>
      <c r="O12" s="64"/>
      <c r="T12" s="69" t="s">
        <v>108</v>
      </c>
      <c r="U12" s="69"/>
      <c r="X12" s="69"/>
    </row>
    <row r="13" spans="1:30" ht="12" customHeight="1" thickBot="1">
      <c r="B13" s="721" t="str">
        <f>IF(注文フォーム!$BT$23=TRUE,注文フォーム!A584&amp;読込み用2!AG10&amp;CHAR(10)&amp;CHAR(10)&amp;読込み用!Q69&amp;CHAR(10)&amp;読込み用!C77&amp;"_"&amp;読込み用!C78&amp;"_"&amp;読込み用!C80&amp;読込み用!C81&amp;CHAR(10)&amp;読込み用!Q93&amp;読込み用!C105&amp;SUBSTITUTE(読込み用!D35, CHAR(10), "  "),"契約内容のご確認後、チェックをしてください")</f>
        <v xml:space="preserve">
備考欄 :                                                                                                                                                                                                                                                                                                                                                                                                                 /
                             /
___ _
__
____________[速報送付先]</v>
      </c>
      <c r="C13" s="722"/>
      <c r="D13" s="722"/>
      <c r="E13" s="722"/>
      <c r="F13" s="722"/>
      <c r="G13" s="722"/>
      <c r="H13" s="722"/>
      <c r="I13" s="722"/>
      <c r="J13" s="722"/>
      <c r="K13" s="722"/>
      <c r="L13" s="722"/>
      <c r="M13" s="722"/>
      <c r="N13" s="722"/>
      <c r="O13" s="722"/>
      <c r="P13" s="722"/>
      <c r="Q13" s="722"/>
      <c r="R13" s="723"/>
      <c r="T13" s="76" t="s">
        <v>176</v>
      </c>
      <c r="U13" s="76"/>
      <c r="V13" s="77"/>
      <c r="W13" s="77"/>
      <c r="X13" s="69"/>
    </row>
    <row r="14" spans="1:30" ht="25.5" customHeight="1">
      <c r="B14" s="724"/>
      <c r="C14" s="725"/>
      <c r="D14" s="725"/>
      <c r="E14" s="725"/>
      <c r="F14" s="725"/>
      <c r="G14" s="725"/>
      <c r="H14" s="725"/>
      <c r="I14" s="725"/>
      <c r="J14" s="725"/>
      <c r="K14" s="725"/>
      <c r="L14" s="725"/>
      <c r="M14" s="725"/>
      <c r="N14" s="725"/>
      <c r="O14" s="725"/>
      <c r="P14" s="725"/>
      <c r="Q14" s="725"/>
      <c r="R14" s="726"/>
      <c r="S14" s="44" t="str">
        <f>IF(COUNTIF(L14,"*拭き取り*"),"TREU","FALSE")</f>
        <v>FALSE</v>
      </c>
      <c r="X14" s="69"/>
    </row>
    <row r="15" spans="1:30" ht="12" customHeight="1" thickBot="1">
      <c r="B15" s="724"/>
      <c r="C15" s="725"/>
      <c r="D15" s="725"/>
      <c r="E15" s="725"/>
      <c r="F15" s="725"/>
      <c r="G15" s="725"/>
      <c r="H15" s="725"/>
      <c r="I15" s="725"/>
      <c r="J15" s="725"/>
      <c r="K15" s="725"/>
      <c r="L15" s="725"/>
      <c r="M15" s="725"/>
      <c r="N15" s="725"/>
      <c r="O15" s="725"/>
      <c r="P15" s="725"/>
      <c r="Q15" s="725"/>
      <c r="R15" s="726"/>
      <c r="S15" s="44" t="str">
        <f>IF(COUNTIF(L15,"*拭き取り*"),"TREU","FALSE")</f>
        <v>FALSE</v>
      </c>
      <c r="T15" s="60" t="s">
        <v>109</v>
      </c>
      <c r="X15" s="69"/>
    </row>
    <row r="16" spans="1:30" ht="25.5" customHeight="1" thickBot="1">
      <c r="B16" s="724"/>
      <c r="C16" s="725"/>
      <c r="D16" s="725"/>
      <c r="E16" s="725"/>
      <c r="F16" s="725"/>
      <c r="G16" s="725"/>
      <c r="H16" s="725"/>
      <c r="I16" s="725"/>
      <c r="J16" s="725"/>
      <c r="K16" s="725"/>
      <c r="L16" s="725"/>
      <c r="M16" s="725"/>
      <c r="N16" s="725"/>
      <c r="O16" s="725"/>
      <c r="P16" s="725"/>
      <c r="Q16" s="725"/>
      <c r="R16" s="726"/>
      <c r="T16" s="78" t="s">
        <v>128</v>
      </c>
      <c r="U16" s="79" t="s">
        <v>117</v>
      </c>
      <c r="V16" s="79" t="s">
        <v>118</v>
      </c>
      <c r="W16" s="79" t="s">
        <v>116</v>
      </c>
      <c r="X16" s="78" t="s">
        <v>119</v>
      </c>
      <c r="Y16" s="79" t="s">
        <v>121</v>
      </c>
      <c r="Z16" s="80" t="s">
        <v>168</v>
      </c>
      <c r="AA16" s="79" t="s">
        <v>112</v>
      </c>
      <c r="AB16" s="80" t="s">
        <v>196</v>
      </c>
      <c r="AC16" s="102" t="s">
        <v>123</v>
      </c>
      <c r="AD16" s="103" t="s">
        <v>275</v>
      </c>
    </row>
    <row r="17" spans="2:30" ht="12" customHeight="1">
      <c r="B17" s="724"/>
      <c r="C17" s="725"/>
      <c r="D17" s="725"/>
      <c r="E17" s="725"/>
      <c r="F17" s="725"/>
      <c r="G17" s="725"/>
      <c r="H17" s="725"/>
      <c r="I17" s="725"/>
      <c r="J17" s="725"/>
      <c r="K17" s="725"/>
      <c r="L17" s="725"/>
      <c r="M17" s="725"/>
      <c r="N17" s="725"/>
      <c r="O17" s="725"/>
      <c r="P17" s="725"/>
      <c r="Q17" s="725"/>
      <c r="R17" s="726"/>
      <c r="T17" s="68" t="s">
        <v>194</v>
      </c>
      <c r="U17" s="81" t="s">
        <v>124</v>
      </c>
      <c r="V17" s="81" t="s">
        <v>126</v>
      </c>
      <c r="W17" s="81" t="s">
        <v>124</v>
      </c>
      <c r="X17" s="81" t="s">
        <v>120</v>
      </c>
      <c r="Y17" s="81" t="s">
        <v>122</v>
      </c>
      <c r="Z17" s="81" t="s">
        <v>169</v>
      </c>
      <c r="AA17" s="81" t="s">
        <v>113</v>
      </c>
      <c r="AB17" s="81" t="s">
        <v>110</v>
      </c>
      <c r="AC17" s="69" t="s">
        <v>127</v>
      </c>
      <c r="AD17" s="61" t="s">
        <v>276</v>
      </c>
    </row>
    <row r="18" spans="2:30" ht="25.5" customHeight="1">
      <c r="B18" s="724"/>
      <c r="C18" s="725"/>
      <c r="D18" s="725"/>
      <c r="E18" s="725"/>
      <c r="F18" s="725"/>
      <c r="G18" s="725"/>
      <c r="H18" s="725"/>
      <c r="I18" s="725"/>
      <c r="J18" s="725"/>
      <c r="K18" s="725"/>
      <c r="L18" s="725"/>
      <c r="M18" s="725"/>
      <c r="N18" s="725"/>
      <c r="O18" s="725"/>
      <c r="P18" s="725"/>
      <c r="Q18" s="725"/>
      <c r="R18" s="726"/>
      <c r="T18" s="69" t="s">
        <v>195</v>
      </c>
      <c r="U18" s="60" t="s">
        <v>125</v>
      </c>
      <c r="V18" s="60" t="s">
        <v>176</v>
      </c>
      <c r="W18" s="60" t="s">
        <v>176</v>
      </c>
      <c r="X18" s="60" t="s">
        <v>176</v>
      </c>
      <c r="Y18" s="60" t="s">
        <v>176</v>
      </c>
      <c r="Z18" s="60" t="s">
        <v>176</v>
      </c>
      <c r="AA18" s="60" t="s">
        <v>114</v>
      </c>
      <c r="AB18" s="60" t="s">
        <v>115</v>
      </c>
      <c r="AC18" s="61" t="s">
        <v>176</v>
      </c>
      <c r="AD18" s="61" t="s">
        <v>277</v>
      </c>
    </row>
    <row r="19" spans="2:30" ht="12" customHeight="1">
      <c r="B19" s="724"/>
      <c r="C19" s="725"/>
      <c r="D19" s="725"/>
      <c r="E19" s="725"/>
      <c r="F19" s="725"/>
      <c r="G19" s="725"/>
      <c r="H19" s="725"/>
      <c r="I19" s="725"/>
      <c r="J19" s="725"/>
      <c r="K19" s="725"/>
      <c r="L19" s="725"/>
      <c r="M19" s="725"/>
      <c r="N19" s="725"/>
      <c r="O19" s="725"/>
      <c r="P19" s="725"/>
      <c r="Q19" s="725"/>
      <c r="R19" s="726"/>
      <c r="T19" s="69"/>
      <c r="U19" s="60" t="s">
        <v>176</v>
      </c>
      <c r="AA19" s="60" t="s">
        <v>130</v>
      </c>
      <c r="AB19" s="60" t="s">
        <v>130</v>
      </c>
      <c r="AD19" s="61" t="s">
        <v>278</v>
      </c>
    </row>
    <row r="20" spans="2:30" ht="168" customHeight="1" thickBot="1">
      <c r="B20" s="727"/>
      <c r="C20" s="728"/>
      <c r="D20" s="728"/>
      <c r="E20" s="728"/>
      <c r="F20" s="728"/>
      <c r="G20" s="728"/>
      <c r="H20" s="728"/>
      <c r="I20" s="728"/>
      <c r="J20" s="728"/>
      <c r="K20" s="728"/>
      <c r="L20" s="728"/>
      <c r="M20" s="728"/>
      <c r="N20" s="728"/>
      <c r="O20" s="728"/>
      <c r="P20" s="728"/>
      <c r="Q20" s="728"/>
      <c r="R20" s="729"/>
      <c r="T20" s="69"/>
      <c r="AA20" s="61" t="s">
        <v>176</v>
      </c>
      <c r="AB20" s="60" t="s">
        <v>176</v>
      </c>
    </row>
    <row r="21" spans="2:30" ht="18.75">
      <c r="B21" s="62" t="s">
        <v>460</v>
      </c>
      <c r="C21" s="64"/>
      <c r="D21" s="64"/>
      <c r="E21" s="64"/>
      <c r="F21" s="64"/>
      <c r="G21" s="64"/>
      <c r="H21" s="64"/>
      <c r="I21" s="64"/>
      <c r="J21" s="64"/>
      <c r="K21" s="64"/>
      <c r="L21" s="82"/>
      <c r="M21" s="82"/>
      <c r="N21" s="82"/>
      <c r="O21" s="82"/>
      <c r="P21" s="82"/>
      <c r="Q21" s="82"/>
      <c r="R21" s="82"/>
      <c r="T21" s="69"/>
      <c r="AB21" s="60"/>
    </row>
    <row r="22" spans="2:30" ht="16.5" customHeight="1">
      <c r="B22" s="668" t="s">
        <v>44</v>
      </c>
      <c r="C22" s="661" t="s">
        <v>459</v>
      </c>
      <c r="D22" s="662"/>
      <c r="E22" s="662"/>
      <c r="F22" s="662"/>
      <c r="G22" s="662"/>
      <c r="H22" s="662"/>
      <c r="I22" s="663"/>
      <c r="J22" s="718" t="s">
        <v>76</v>
      </c>
      <c r="K22" s="656"/>
      <c r="L22" s="656"/>
      <c r="M22" s="656"/>
      <c r="N22" s="656"/>
      <c r="O22" s="660" t="s">
        <v>73</v>
      </c>
      <c r="P22" s="659"/>
      <c r="Q22" s="719" t="s">
        <v>352</v>
      </c>
      <c r="R22" s="720"/>
      <c r="V22" s="69"/>
      <c r="W22" s="61"/>
      <c r="AA22" s="83"/>
      <c r="AB22" s="60"/>
      <c r="AC22" s="84"/>
    </row>
    <row r="23" spans="2:30" ht="16.5" customHeight="1">
      <c r="B23" s="669"/>
      <c r="C23" s="664"/>
      <c r="D23" s="665"/>
      <c r="E23" s="665"/>
      <c r="F23" s="665"/>
      <c r="G23" s="665"/>
      <c r="H23" s="665"/>
      <c r="I23" s="666"/>
      <c r="J23" s="655"/>
      <c r="K23" s="656"/>
      <c r="L23" s="656"/>
      <c r="M23" s="656"/>
      <c r="N23" s="656"/>
      <c r="O23" s="659" t="s">
        <v>43</v>
      </c>
      <c r="P23" s="655"/>
      <c r="Q23" s="660" t="s">
        <v>353</v>
      </c>
      <c r="R23" s="655"/>
      <c r="W23" s="61"/>
      <c r="AA23" s="83"/>
      <c r="AB23" s="60"/>
      <c r="AC23" s="83"/>
    </row>
    <row r="24" spans="2:30" ht="16.5" customHeight="1" thickBot="1">
      <c r="B24" s="130">
        <v>1</v>
      </c>
      <c r="C24" s="648" t="str">
        <f>読込み用2!C11</f>
        <v/>
      </c>
      <c r="D24" s="649"/>
      <c r="E24" s="649"/>
      <c r="F24" s="649"/>
      <c r="G24" s="650"/>
      <c r="H24" s="650"/>
      <c r="I24" s="651"/>
      <c r="J24" s="645" t="str">
        <f>読込み用2!D11</f>
        <v/>
      </c>
      <c r="K24" s="646"/>
      <c r="L24" s="646"/>
      <c r="M24" s="646"/>
      <c r="N24" s="646"/>
      <c r="O24" s="644">
        <f>注文フォーム!E69</f>
        <v>0</v>
      </c>
      <c r="P24" s="644"/>
      <c r="Q24" s="647" t="str">
        <f>IF(OR(注文フォーム!$F69=注文フォーム!$CP$6,注文フォーム!$F69=注文フォーム!$CP$7,注文フォーム!$F69=注文フォーム!$CP$8),注文フォーム!M69,"---")</f>
        <v>---</v>
      </c>
      <c r="R24" s="647"/>
      <c r="T24" s="60" t="s">
        <v>129</v>
      </c>
      <c r="AA24" s="83"/>
      <c r="AB24" s="83"/>
    </row>
    <row r="25" spans="2:30" ht="16.5" customHeight="1" thickBot="1">
      <c r="B25" s="130">
        <v>2</v>
      </c>
      <c r="C25" s="648" t="str">
        <f>読込み用2!C12</f>
        <v/>
      </c>
      <c r="D25" s="649"/>
      <c r="E25" s="649"/>
      <c r="F25" s="649"/>
      <c r="G25" s="650"/>
      <c r="H25" s="650"/>
      <c r="I25" s="651"/>
      <c r="J25" s="645" t="str">
        <f>読込み用2!D12</f>
        <v/>
      </c>
      <c r="K25" s="646"/>
      <c r="L25" s="646"/>
      <c r="M25" s="646"/>
      <c r="N25" s="646"/>
      <c r="O25" s="644">
        <f>注文フォーム!E70</f>
        <v>0</v>
      </c>
      <c r="P25" s="644"/>
      <c r="Q25" s="647" t="str">
        <f>IF(OR(注文フォーム!$F70=注文フォーム!$CP$6,注文フォーム!$F70=注文フォーム!$CP$7,注文フォーム!$F70=注文フォーム!$CP$8),注文フォーム!M70,"---")</f>
        <v>---</v>
      </c>
      <c r="R25" s="647"/>
      <c r="T25" s="86" t="s">
        <v>186</v>
      </c>
      <c r="U25" s="86" t="s">
        <v>187</v>
      </c>
      <c r="V25" s="86" t="s">
        <v>130</v>
      </c>
      <c r="AA25" s="83"/>
      <c r="AB25" s="83"/>
    </row>
    <row r="26" spans="2:30" ht="16.5" customHeight="1">
      <c r="B26" s="130">
        <v>3</v>
      </c>
      <c r="C26" s="648" t="str">
        <f>読込み用2!C13</f>
        <v/>
      </c>
      <c r="D26" s="649"/>
      <c r="E26" s="649"/>
      <c r="F26" s="649"/>
      <c r="G26" s="650"/>
      <c r="H26" s="650"/>
      <c r="I26" s="651"/>
      <c r="J26" s="645" t="str">
        <f>読込み用2!D13</f>
        <v/>
      </c>
      <c r="K26" s="646"/>
      <c r="L26" s="646"/>
      <c r="M26" s="646"/>
      <c r="N26" s="646"/>
      <c r="O26" s="644">
        <f>注文フォーム!E71</f>
        <v>0</v>
      </c>
      <c r="P26" s="644"/>
      <c r="Q26" s="647" t="str">
        <f>IF(OR(注文フォーム!$F71=注文フォーム!$CP$6,注文フォーム!$F71=注文フォーム!$CP$7,注文フォーム!$F71=注文フォーム!$CP$8),注文フォーム!M71,"---")</f>
        <v>---</v>
      </c>
      <c r="R26" s="647"/>
      <c r="T26" s="68" t="s">
        <v>150</v>
      </c>
      <c r="U26" s="81" t="s">
        <v>188</v>
      </c>
      <c r="V26" s="81" t="s">
        <v>157</v>
      </c>
      <c r="AA26" s="83"/>
      <c r="AB26" s="83"/>
    </row>
    <row r="27" spans="2:30" ht="16.5" customHeight="1">
      <c r="B27" s="130">
        <v>4</v>
      </c>
      <c r="C27" s="648" t="str">
        <f>読込み用2!C14</f>
        <v/>
      </c>
      <c r="D27" s="649"/>
      <c r="E27" s="649"/>
      <c r="F27" s="649"/>
      <c r="G27" s="650"/>
      <c r="H27" s="650"/>
      <c r="I27" s="651"/>
      <c r="J27" s="645" t="str">
        <f>読込み用2!D14</f>
        <v/>
      </c>
      <c r="K27" s="646"/>
      <c r="L27" s="646"/>
      <c r="M27" s="646"/>
      <c r="N27" s="646"/>
      <c r="O27" s="644">
        <f>注文フォーム!E72</f>
        <v>0</v>
      </c>
      <c r="P27" s="644"/>
      <c r="Q27" s="647" t="str">
        <f>IF(OR(注文フォーム!$F72=注文フォーム!$CP$6,注文フォーム!$F72=注文フォーム!$CP$7,注文フォーム!$F72=注文フォーム!$CP$8),注文フォーム!M72,"---")</f>
        <v>---</v>
      </c>
      <c r="R27" s="647"/>
      <c r="T27" s="60" t="s">
        <v>155</v>
      </c>
      <c r="U27" s="60" t="s">
        <v>176</v>
      </c>
      <c r="V27" s="60" t="s">
        <v>158</v>
      </c>
      <c r="AA27" s="83"/>
      <c r="AB27" s="83"/>
    </row>
    <row r="28" spans="2:30" ht="16.5" customHeight="1">
      <c r="B28" s="130">
        <v>5</v>
      </c>
      <c r="C28" s="648" t="str">
        <f>読込み用2!C15</f>
        <v/>
      </c>
      <c r="D28" s="649"/>
      <c r="E28" s="649"/>
      <c r="F28" s="649"/>
      <c r="G28" s="650"/>
      <c r="H28" s="650"/>
      <c r="I28" s="651"/>
      <c r="J28" s="645" t="str">
        <f>読込み用2!D15</f>
        <v/>
      </c>
      <c r="K28" s="646"/>
      <c r="L28" s="646"/>
      <c r="M28" s="646"/>
      <c r="N28" s="646"/>
      <c r="O28" s="644">
        <f>注文フォーム!E73</f>
        <v>0</v>
      </c>
      <c r="P28" s="644"/>
      <c r="Q28" s="647" t="str">
        <f>IF(OR(注文フォーム!$F73=注文フォーム!$CP$6,注文フォーム!$F73=注文フォーム!$CP$7,注文フォーム!$F73=注文フォーム!$CP$8),注文フォーム!M73,"---")</f>
        <v>---</v>
      </c>
      <c r="R28" s="647"/>
      <c r="T28" s="60" t="s">
        <v>156</v>
      </c>
      <c r="V28" s="69" t="s">
        <v>159</v>
      </c>
      <c r="AA28" s="83"/>
      <c r="AB28" s="83"/>
    </row>
    <row r="29" spans="2:30" ht="16.5" customHeight="1">
      <c r="B29" s="130">
        <v>6</v>
      </c>
      <c r="C29" s="648" t="str">
        <f>読込み用2!C16</f>
        <v/>
      </c>
      <c r="D29" s="649"/>
      <c r="E29" s="649"/>
      <c r="F29" s="649"/>
      <c r="G29" s="650"/>
      <c r="H29" s="650"/>
      <c r="I29" s="651"/>
      <c r="J29" s="645" t="str">
        <f>読込み用2!D16</f>
        <v/>
      </c>
      <c r="K29" s="646"/>
      <c r="L29" s="646"/>
      <c r="M29" s="646"/>
      <c r="N29" s="646"/>
      <c r="O29" s="644">
        <f>注文フォーム!E74</f>
        <v>0</v>
      </c>
      <c r="P29" s="644"/>
      <c r="Q29" s="647" t="str">
        <f>IF(OR(注文フォーム!$F74=注文フォーム!$CP$6,注文フォーム!$F74=注文フォーム!$CP$7,注文フォーム!$F74=注文フォーム!$CP$8),注文フォーム!M74,"---")</f>
        <v>---</v>
      </c>
      <c r="R29" s="647"/>
      <c r="T29" s="60" t="s">
        <v>151</v>
      </c>
      <c r="V29" s="60" t="s">
        <v>160</v>
      </c>
      <c r="AA29" s="83"/>
      <c r="AB29" s="83"/>
    </row>
    <row r="30" spans="2:30" ht="20.45" customHeight="1">
      <c r="B30" s="87" t="s">
        <v>42</v>
      </c>
      <c r="K30" s="88" t="s">
        <v>49</v>
      </c>
      <c r="O30" s="682"/>
      <c r="P30" s="682"/>
      <c r="Q30" s="682"/>
      <c r="R30" s="682"/>
      <c r="T30" s="60" t="s">
        <v>152</v>
      </c>
      <c r="V30" s="60" t="s">
        <v>161</v>
      </c>
    </row>
    <row r="31" spans="2:30" ht="15" customHeight="1">
      <c r="B31" s="683" t="str">
        <f>注文フォーム!F27</f>
        <v>　〒236-0003    横浜市金沢区幸浦2-1-13</v>
      </c>
      <c r="C31" s="684"/>
      <c r="D31" s="684"/>
      <c r="E31" s="684"/>
      <c r="F31" s="684"/>
      <c r="G31" s="684"/>
      <c r="H31" s="684"/>
      <c r="I31" s="685"/>
      <c r="K31" s="673" t="s">
        <v>71</v>
      </c>
      <c r="L31" s="674"/>
      <c r="M31" s="674"/>
      <c r="N31" s="674"/>
      <c r="O31" s="674"/>
      <c r="P31" s="674"/>
      <c r="Q31" s="674"/>
      <c r="R31" s="675"/>
      <c r="T31" s="60" t="s">
        <v>153</v>
      </c>
      <c r="V31" s="60" t="s">
        <v>162</v>
      </c>
    </row>
    <row r="32" spans="2:30" ht="15" customHeight="1">
      <c r="B32" s="686" t="str">
        <f>注文フォーム!F28</f>
        <v xml:space="preserve"> 　　　ユーロフィン日本環境(株)  </v>
      </c>
      <c r="C32" s="687"/>
      <c r="D32" s="687"/>
      <c r="E32" s="687"/>
      <c r="F32" s="687"/>
      <c r="G32" s="687"/>
      <c r="H32" s="687"/>
      <c r="I32" s="688"/>
      <c r="J32" s="83"/>
      <c r="K32" s="652" t="str">
        <f>注文フォーム!G23</f>
        <v>ユーロフィンアーステクノ金沢支店</v>
      </c>
      <c r="L32" s="653"/>
      <c r="M32" s="653"/>
      <c r="N32" s="653"/>
      <c r="O32" s="653"/>
      <c r="P32" s="653"/>
      <c r="Q32" s="653"/>
      <c r="R32" s="654"/>
      <c r="T32" s="60" t="s">
        <v>154</v>
      </c>
      <c r="V32" s="60" t="s">
        <v>163</v>
      </c>
    </row>
    <row r="33" spans="1:28" ht="15" customHeight="1">
      <c r="B33" s="689" t="str">
        <f>注文フォーム!F29</f>
        <v xml:space="preserve">                 金沢支店　受付係　行き </v>
      </c>
      <c r="C33" s="690"/>
      <c r="D33" s="690"/>
      <c r="E33" s="690"/>
      <c r="F33" s="690"/>
      <c r="G33" s="690"/>
      <c r="H33" s="690"/>
      <c r="I33" s="691"/>
      <c r="K33" s="676" t="str">
        <f>注文フォーム!G24</f>
        <v>076-256-3918</v>
      </c>
      <c r="L33" s="677"/>
      <c r="M33" s="677"/>
      <c r="N33" s="677"/>
      <c r="O33" s="677"/>
      <c r="P33" s="677"/>
      <c r="Q33" s="677"/>
      <c r="R33" s="678"/>
      <c r="T33" s="60" t="s">
        <v>176</v>
      </c>
      <c r="V33" s="60" t="s">
        <v>164</v>
      </c>
    </row>
    <row r="34" spans="1:28" ht="15" customHeight="1" thickBot="1">
      <c r="B34" s="670" t="str">
        <f>注文フォーム!F30</f>
        <v xml:space="preserve">    Tel:076-256-3918</v>
      </c>
      <c r="C34" s="671"/>
      <c r="D34" s="671"/>
      <c r="E34" s="671"/>
      <c r="F34" s="671"/>
      <c r="G34" s="671"/>
      <c r="H34" s="671"/>
      <c r="I34" s="672"/>
      <c r="K34" s="679" t="str">
        <f>注文フォーム!G25</f>
        <v>Taiyo_info@etjp.eurofinsasia.com</v>
      </c>
      <c r="L34" s="680"/>
      <c r="M34" s="680"/>
      <c r="N34" s="680"/>
      <c r="O34" s="680"/>
      <c r="P34" s="680"/>
      <c r="Q34" s="680"/>
      <c r="R34" s="681"/>
      <c r="S34" s="59"/>
      <c r="T34" s="77"/>
      <c r="U34" s="77"/>
      <c r="V34" s="77" t="s">
        <v>176</v>
      </c>
    </row>
    <row r="35" spans="1:28" ht="21.75" thickBot="1">
      <c r="A35" s="667" t="s">
        <v>216</v>
      </c>
      <c r="B35" s="667"/>
      <c r="C35" s="667"/>
      <c r="D35" s="667"/>
      <c r="E35" s="667"/>
      <c r="F35" s="667"/>
      <c r="G35" s="667"/>
      <c r="H35" s="667"/>
      <c r="I35" s="667"/>
      <c r="J35" s="667"/>
      <c r="K35" s="59"/>
      <c r="L35" s="59"/>
      <c r="M35" s="59"/>
      <c r="N35" s="59"/>
      <c r="O35" s="59"/>
      <c r="P35" s="59"/>
      <c r="Q35" s="59"/>
      <c r="R35" s="89"/>
      <c r="T35" s="60" t="s">
        <v>178</v>
      </c>
      <c r="AA35" s="59"/>
      <c r="AB35" s="89"/>
    </row>
    <row r="36" spans="1:28" ht="19.5" thickBot="1">
      <c r="B36" s="62" t="s">
        <v>75</v>
      </c>
      <c r="C36" s="64"/>
      <c r="D36" s="64"/>
      <c r="E36" s="64"/>
      <c r="F36" s="64"/>
      <c r="G36" s="64"/>
      <c r="H36" s="64"/>
      <c r="I36" s="64"/>
      <c r="J36" s="64"/>
      <c r="K36" s="64"/>
      <c r="T36" s="90" t="s">
        <v>189</v>
      </c>
      <c r="U36" s="90" t="s">
        <v>191</v>
      </c>
      <c r="V36" s="90" t="s">
        <v>192</v>
      </c>
      <c r="W36" s="90" t="s">
        <v>193</v>
      </c>
      <c r="X36" s="90" t="s">
        <v>190</v>
      </c>
    </row>
    <row r="37" spans="1:28" ht="17.100000000000001" customHeight="1">
      <c r="B37" s="668" t="s">
        <v>44</v>
      </c>
      <c r="C37" s="661" t="s">
        <v>72</v>
      </c>
      <c r="D37" s="662"/>
      <c r="E37" s="662"/>
      <c r="F37" s="662"/>
      <c r="G37" s="662"/>
      <c r="H37" s="662"/>
      <c r="I37" s="663"/>
      <c r="J37" s="655" t="s">
        <v>74</v>
      </c>
      <c r="K37" s="656"/>
      <c r="L37" s="656"/>
      <c r="M37" s="656"/>
      <c r="N37" s="656"/>
      <c r="O37" s="660" t="s">
        <v>17</v>
      </c>
      <c r="P37" s="659"/>
      <c r="Q37" s="660" t="s">
        <v>352</v>
      </c>
      <c r="R37" s="655"/>
      <c r="T37" s="81" t="s">
        <v>131</v>
      </c>
      <c r="U37" s="81" t="s">
        <v>167</v>
      </c>
      <c r="V37" s="81" t="s">
        <v>167</v>
      </c>
      <c r="W37" s="81" t="s">
        <v>167</v>
      </c>
      <c r="X37" s="81" t="s">
        <v>167</v>
      </c>
    </row>
    <row r="38" spans="1:28" ht="29.1" customHeight="1">
      <c r="B38" s="669"/>
      <c r="C38" s="664"/>
      <c r="D38" s="665"/>
      <c r="E38" s="665"/>
      <c r="F38" s="665"/>
      <c r="G38" s="665"/>
      <c r="H38" s="665"/>
      <c r="I38" s="666"/>
      <c r="J38" s="655"/>
      <c r="K38" s="656"/>
      <c r="L38" s="656"/>
      <c r="M38" s="656"/>
      <c r="N38" s="656"/>
      <c r="O38" s="659" t="s">
        <v>43</v>
      </c>
      <c r="P38" s="655"/>
      <c r="Q38" s="660" t="s">
        <v>353</v>
      </c>
      <c r="R38" s="655"/>
      <c r="T38" s="60" t="s">
        <v>132</v>
      </c>
      <c r="AA38" s="83"/>
      <c r="AB38" s="83"/>
    </row>
    <row r="39" spans="1:28" ht="29.1" customHeight="1" thickBot="1">
      <c r="B39" s="130">
        <v>7</v>
      </c>
      <c r="C39" s="648" t="str">
        <f>読込み用2!C17</f>
        <v/>
      </c>
      <c r="D39" s="649"/>
      <c r="E39" s="649"/>
      <c r="F39" s="649"/>
      <c r="G39" s="650"/>
      <c r="H39" s="650"/>
      <c r="I39" s="651"/>
      <c r="J39" s="645" t="str">
        <f>読込み用2!D17</f>
        <v/>
      </c>
      <c r="K39" s="646"/>
      <c r="L39" s="646"/>
      <c r="M39" s="646"/>
      <c r="N39" s="646"/>
      <c r="O39" s="657">
        <f>注文フォーム!E75</f>
        <v>0</v>
      </c>
      <c r="P39" s="658"/>
      <c r="Q39" s="647" t="str">
        <f>IF(OR(注文フォーム!$F75=注文フォーム!$CP$6,注文フォーム!$F75=注文フォーム!$CP$7,注文フォーム!$F75=注文フォーム!$CP$8),注文フォーム!M75,"---")</f>
        <v>---</v>
      </c>
      <c r="R39" s="647"/>
      <c r="T39" s="77" t="s">
        <v>176</v>
      </c>
      <c r="U39" s="77"/>
      <c r="V39" s="77"/>
      <c r="W39" s="77"/>
      <c r="X39" s="77"/>
      <c r="AA39" s="83"/>
      <c r="AB39" s="83"/>
    </row>
    <row r="40" spans="1:28" ht="29.1" customHeight="1" thickBot="1">
      <c r="B40" s="130">
        <v>8</v>
      </c>
      <c r="C40" s="648" t="str">
        <f>読込み用2!C18</f>
        <v/>
      </c>
      <c r="D40" s="649"/>
      <c r="E40" s="649"/>
      <c r="F40" s="649"/>
      <c r="G40" s="650"/>
      <c r="H40" s="650"/>
      <c r="I40" s="651"/>
      <c r="J40" s="645" t="str">
        <f>読込み用2!D18</f>
        <v/>
      </c>
      <c r="K40" s="646"/>
      <c r="L40" s="646"/>
      <c r="M40" s="646"/>
      <c r="N40" s="646"/>
      <c r="O40" s="644">
        <f>注文フォーム!E76</f>
        <v>0</v>
      </c>
      <c r="P40" s="644"/>
      <c r="Q40" s="647" t="str">
        <f>IF(OR(注文フォーム!$F76=注文フォーム!$CP$6,注文フォーム!$F76=注文フォーム!$CP$7,注文フォーム!$F76=注文フォーム!$CP$8),注文フォーム!M76,"---")</f>
        <v>---</v>
      </c>
      <c r="R40" s="647"/>
      <c r="T40" s="60" t="s">
        <v>179</v>
      </c>
      <c r="AA40" s="83"/>
      <c r="AB40" s="83"/>
    </row>
    <row r="41" spans="1:28" ht="29.1" customHeight="1" thickBot="1">
      <c r="B41" s="130">
        <v>9</v>
      </c>
      <c r="C41" s="648" t="str">
        <f>読込み用2!C19</f>
        <v/>
      </c>
      <c r="D41" s="649"/>
      <c r="E41" s="649"/>
      <c r="F41" s="649"/>
      <c r="G41" s="650"/>
      <c r="H41" s="650"/>
      <c r="I41" s="651"/>
      <c r="J41" s="645" t="str">
        <f>読込み用2!D19</f>
        <v/>
      </c>
      <c r="K41" s="646"/>
      <c r="L41" s="646"/>
      <c r="M41" s="646"/>
      <c r="N41" s="646"/>
      <c r="O41" s="644">
        <f>注文フォーム!E77</f>
        <v>0</v>
      </c>
      <c r="P41" s="644"/>
      <c r="Q41" s="647" t="str">
        <f>IF(OR(注文フォーム!$F77=注文フォーム!$CP$6,注文フォーム!$F77=注文フォーム!$CP$7,注文フォーム!$F77=注文フォーム!$CP$8),注文フォーム!M77,"---")</f>
        <v>---</v>
      </c>
      <c r="R41" s="647"/>
      <c r="T41" s="91" t="s">
        <v>183</v>
      </c>
      <c r="U41" s="92" t="s">
        <v>145</v>
      </c>
      <c r="V41" s="92" t="s">
        <v>148</v>
      </c>
      <c r="AA41" s="83"/>
      <c r="AB41" s="83"/>
    </row>
    <row r="42" spans="1:28" ht="29.1" customHeight="1">
      <c r="B42" s="130">
        <v>10</v>
      </c>
      <c r="C42" s="648" t="str">
        <f>読込み用2!C20</f>
        <v/>
      </c>
      <c r="D42" s="649"/>
      <c r="E42" s="649"/>
      <c r="F42" s="649"/>
      <c r="G42" s="650"/>
      <c r="H42" s="650"/>
      <c r="I42" s="651"/>
      <c r="J42" s="645" t="str">
        <f>読込み用2!D20</f>
        <v/>
      </c>
      <c r="K42" s="646"/>
      <c r="L42" s="646"/>
      <c r="M42" s="646"/>
      <c r="N42" s="646"/>
      <c r="O42" s="644">
        <f>注文フォーム!E78</f>
        <v>0</v>
      </c>
      <c r="P42" s="644"/>
      <c r="Q42" s="647" t="str">
        <f>IF(OR(注文フォーム!$F78=注文フォーム!$CP$6,注文フォーム!$F78=注文フォーム!$CP$7,注文フォーム!$F78=注文フォーム!$CP$8),注文フォーム!M78,"---")</f>
        <v>---</v>
      </c>
      <c r="R42" s="647"/>
      <c r="T42" s="93" t="s">
        <v>135</v>
      </c>
      <c r="U42" s="81" t="s">
        <v>146</v>
      </c>
      <c r="V42" s="81" t="s">
        <v>149</v>
      </c>
      <c r="AA42" s="83"/>
      <c r="AB42" s="83"/>
    </row>
    <row r="43" spans="1:28" ht="29.1" customHeight="1">
      <c r="B43" s="130">
        <v>11</v>
      </c>
      <c r="C43" s="648" t="str">
        <f>読込み用2!C21</f>
        <v/>
      </c>
      <c r="D43" s="649"/>
      <c r="E43" s="649"/>
      <c r="F43" s="649"/>
      <c r="G43" s="650"/>
      <c r="H43" s="650"/>
      <c r="I43" s="651"/>
      <c r="J43" s="645" t="str">
        <f>読込み用2!D21</f>
        <v/>
      </c>
      <c r="K43" s="646"/>
      <c r="L43" s="646"/>
      <c r="M43" s="646"/>
      <c r="N43" s="646"/>
      <c r="O43" s="644">
        <f>注文フォーム!E79</f>
        <v>0</v>
      </c>
      <c r="P43" s="644"/>
      <c r="Q43" s="647" t="str">
        <f>IF(OR(注文フォーム!$F79=注文フォーム!$CP$6,注文フォーム!$F79=注文フォーム!$CP$7,注文フォーム!$F79=注文フォーム!$CP$8),注文フォーム!M79,"---")</f>
        <v>---</v>
      </c>
      <c r="R43" s="647"/>
      <c r="T43" s="60" t="s">
        <v>136</v>
      </c>
      <c r="U43" s="60" t="s">
        <v>147</v>
      </c>
      <c r="AA43" s="83"/>
      <c r="AB43" s="83"/>
    </row>
    <row r="44" spans="1:28" ht="29.1" customHeight="1">
      <c r="B44" s="130">
        <v>12</v>
      </c>
      <c r="C44" s="648" t="str">
        <f>読込み用2!C22</f>
        <v/>
      </c>
      <c r="D44" s="649"/>
      <c r="E44" s="649"/>
      <c r="F44" s="649"/>
      <c r="G44" s="650"/>
      <c r="H44" s="650"/>
      <c r="I44" s="651"/>
      <c r="J44" s="645" t="str">
        <f>読込み用2!D22</f>
        <v/>
      </c>
      <c r="K44" s="646"/>
      <c r="L44" s="646"/>
      <c r="M44" s="646"/>
      <c r="N44" s="646"/>
      <c r="O44" s="644">
        <f>注文フォーム!E80</f>
        <v>0</v>
      </c>
      <c r="P44" s="644"/>
      <c r="Q44" s="647" t="str">
        <f>IF(OR(注文フォーム!$F80=注文フォーム!$CP$6,注文フォーム!$F80=注文フォーム!$CP$7,注文フォーム!$F80=注文フォーム!$CP$8),注文フォーム!M80,"---")</f>
        <v>---</v>
      </c>
      <c r="R44" s="647"/>
      <c r="T44" s="60" t="s">
        <v>137</v>
      </c>
      <c r="U44" s="60" t="s">
        <v>184</v>
      </c>
      <c r="AA44" s="83"/>
      <c r="AB44" s="83"/>
    </row>
    <row r="45" spans="1:28" ht="29.1" customHeight="1">
      <c r="B45" s="130">
        <v>13</v>
      </c>
      <c r="C45" s="648" t="str">
        <f>読込み用2!C23</f>
        <v/>
      </c>
      <c r="D45" s="649"/>
      <c r="E45" s="649"/>
      <c r="F45" s="649"/>
      <c r="G45" s="650"/>
      <c r="H45" s="650"/>
      <c r="I45" s="651"/>
      <c r="J45" s="645" t="str">
        <f>読込み用2!D23</f>
        <v/>
      </c>
      <c r="K45" s="646"/>
      <c r="L45" s="646"/>
      <c r="M45" s="646"/>
      <c r="N45" s="646"/>
      <c r="O45" s="644">
        <f>注文フォーム!E81</f>
        <v>0</v>
      </c>
      <c r="P45" s="644"/>
      <c r="Q45" s="647" t="str">
        <f>IF(OR(注文フォーム!$F81=注文フォーム!$CP$6,注文フォーム!$F81=注文フォーム!$CP$7,注文フォーム!$F81=注文フォーム!$CP$8),注文フォーム!M81,"---")</f>
        <v>---</v>
      </c>
      <c r="R45" s="647"/>
      <c r="T45" s="60" t="s">
        <v>138</v>
      </c>
      <c r="U45" s="60" t="s">
        <v>176</v>
      </c>
      <c r="AA45" s="83"/>
      <c r="AB45" s="83"/>
    </row>
    <row r="46" spans="1:28" ht="29.1" customHeight="1">
      <c r="B46" s="130">
        <v>14</v>
      </c>
      <c r="C46" s="648" t="str">
        <f>読込み用2!C24</f>
        <v/>
      </c>
      <c r="D46" s="649"/>
      <c r="E46" s="649"/>
      <c r="F46" s="649"/>
      <c r="G46" s="650"/>
      <c r="H46" s="650"/>
      <c r="I46" s="651"/>
      <c r="J46" s="645" t="str">
        <f>読込み用2!D24</f>
        <v/>
      </c>
      <c r="K46" s="646"/>
      <c r="L46" s="646"/>
      <c r="M46" s="646"/>
      <c r="N46" s="646"/>
      <c r="O46" s="644">
        <f>注文フォーム!E82</f>
        <v>0</v>
      </c>
      <c r="P46" s="644"/>
      <c r="Q46" s="647" t="str">
        <f>IF(OR(注文フォーム!$F82=注文フォーム!$CP$6,注文フォーム!$F82=注文フォーム!$CP$7,注文フォーム!$F82=注文フォーム!$CP$8),注文フォーム!M82,"---")</f>
        <v>---</v>
      </c>
      <c r="R46" s="647"/>
      <c r="T46" s="60" t="s">
        <v>139</v>
      </c>
      <c r="AA46" s="83"/>
      <c r="AB46" s="83"/>
    </row>
    <row r="47" spans="1:28" ht="29.1" customHeight="1">
      <c r="B47" s="130">
        <v>15</v>
      </c>
      <c r="C47" s="648" t="str">
        <f>読込み用2!C25</f>
        <v/>
      </c>
      <c r="D47" s="649"/>
      <c r="E47" s="649"/>
      <c r="F47" s="649"/>
      <c r="G47" s="650"/>
      <c r="H47" s="650"/>
      <c r="I47" s="651"/>
      <c r="J47" s="645" t="str">
        <f>読込み用2!D25</f>
        <v/>
      </c>
      <c r="K47" s="646"/>
      <c r="L47" s="646"/>
      <c r="M47" s="646"/>
      <c r="N47" s="646"/>
      <c r="O47" s="644">
        <f>注文フォーム!E83</f>
        <v>0</v>
      </c>
      <c r="P47" s="644"/>
      <c r="Q47" s="647" t="str">
        <f>IF(OR(注文フォーム!$F83=注文フォーム!$CP$6,注文フォーム!$F83=注文フォーム!$CP$7,注文フォーム!$F83=注文フォーム!$CP$8),注文フォーム!M83,"---")</f>
        <v>---</v>
      </c>
      <c r="R47" s="647"/>
      <c r="T47" s="60" t="s">
        <v>140</v>
      </c>
      <c r="AA47" s="83"/>
      <c r="AB47" s="83"/>
    </row>
    <row r="48" spans="1:28" ht="29.1" customHeight="1">
      <c r="B48" s="130">
        <v>16</v>
      </c>
      <c r="C48" s="648" t="str">
        <f>読込み用2!C26</f>
        <v/>
      </c>
      <c r="D48" s="649"/>
      <c r="E48" s="649"/>
      <c r="F48" s="649"/>
      <c r="G48" s="650"/>
      <c r="H48" s="650"/>
      <c r="I48" s="651"/>
      <c r="J48" s="645" t="str">
        <f>読込み用2!D26</f>
        <v/>
      </c>
      <c r="K48" s="646"/>
      <c r="L48" s="646"/>
      <c r="M48" s="646"/>
      <c r="N48" s="646"/>
      <c r="O48" s="644">
        <f>注文フォーム!E84</f>
        <v>0</v>
      </c>
      <c r="P48" s="644"/>
      <c r="Q48" s="647" t="str">
        <f>IF(OR(注文フォーム!$F84=注文フォーム!$CP$6,注文フォーム!$F84=注文フォーム!$CP$7,注文フォーム!$F84=注文フォーム!$CP$8),注文フォーム!M84,"---")</f>
        <v>---</v>
      </c>
      <c r="R48" s="647"/>
      <c r="T48" s="60" t="s">
        <v>141</v>
      </c>
      <c r="AA48" s="83"/>
      <c r="AB48" s="83"/>
    </row>
    <row r="49" spans="2:28" ht="29.1" customHeight="1">
      <c r="B49" s="130">
        <v>17</v>
      </c>
      <c r="C49" s="648" t="str">
        <f>読込み用2!C27</f>
        <v/>
      </c>
      <c r="D49" s="649"/>
      <c r="E49" s="649"/>
      <c r="F49" s="649"/>
      <c r="G49" s="650"/>
      <c r="H49" s="650"/>
      <c r="I49" s="651"/>
      <c r="J49" s="645" t="str">
        <f>読込み用2!D27</f>
        <v/>
      </c>
      <c r="K49" s="646"/>
      <c r="L49" s="646"/>
      <c r="M49" s="646"/>
      <c r="N49" s="646"/>
      <c r="O49" s="644">
        <f>注文フォーム!E85</f>
        <v>0</v>
      </c>
      <c r="P49" s="644"/>
      <c r="Q49" s="647" t="str">
        <f>IF(OR(注文フォーム!$F85=注文フォーム!$CP$6,注文フォーム!$F85=注文フォーム!$CP$7,注文フォーム!$F85=注文フォーム!$CP$8),注文フォーム!M85,"---")</f>
        <v>---</v>
      </c>
      <c r="R49" s="647"/>
      <c r="T49" s="60" t="s">
        <v>142</v>
      </c>
      <c r="AA49" s="83"/>
      <c r="AB49" s="83"/>
    </row>
    <row r="50" spans="2:28" ht="29.1" customHeight="1">
      <c r="B50" s="130">
        <v>18</v>
      </c>
      <c r="C50" s="648" t="str">
        <f>読込み用2!C28</f>
        <v/>
      </c>
      <c r="D50" s="649"/>
      <c r="E50" s="649"/>
      <c r="F50" s="649"/>
      <c r="G50" s="650"/>
      <c r="H50" s="650"/>
      <c r="I50" s="651"/>
      <c r="J50" s="645" t="str">
        <f>読込み用2!D28</f>
        <v/>
      </c>
      <c r="K50" s="646"/>
      <c r="L50" s="646"/>
      <c r="M50" s="646"/>
      <c r="N50" s="646"/>
      <c r="O50" s="644">
        <f>注文フォーム!E86</f>
        <v>0</v>
      </c>
      <c r="P50" s="644"/>
      <c r="Q50" s="647" t="str">
        <f>IF(OR(注文フォーム!$F86=注文フォーム!$CP$6,注文フォーム!$F86=注文フォーム!$CP$7,注文フォーム!$F86=注文フォーム!$CP$8),注文フォーム!M86,"---")</f>
        <v>---</v>
      </c>
      <c r="R50" s="647"/>
      <c r="T50" s="60" t="s">
        <v>143</v>
      </c>
      <c r="AA50" s="83"/>
      <c r="AB50" s="83"/>
    </row>
    <row r="51" spans="2:28" ht="29.1" customHeight="1">
      <c r="B51" s="130">
        <v>19</v>
      </c>
      <c r="C51" s="648" t="str">
        <f>読込み用2!C29</f>
        <v/>
      </c>
      <c r="D51" s="649"/>
      <c r="E51" s="649"/>
      <c r="F51" s="649"/>
      <c r="G51" s="650"/>
      <c r="H51" s="650"/>
      <c r="I51" s="651"/>
      <c r="J51" s="645" t="str">
        <f>読込み用2!D29</f>
        <v/>
      </c>
      <c r="K51" s="646"/>
      <c r="L51" s="646"/>
      <c r="M51" s="646"/>
      <c r="N51" s="646"/>
      <c r="O51" s="644">
        <f>注文フォーム!E87</f>
        <v>0</v>
      </c>
      <c r="P51" s="644"/>
      <c r="Q51" s="647" t="str">
        <f>IF(OR(注文フォーム!$F87=注文フォーム!$CP$6,注文フォーム!$F87=注文フォーム!$CP$7,注文フォーム!$F87=注文フォーム!$CP$8),注文フォーム!M87,"---")</f>
        <v>---</v>
      </c>
      <c r="R51" s="647"/>
      <c r="T51" s="60" t="s">
        <v>144</v>
      </c>
      <c r="AA51" s="83"/>
      <c r="AB51" s="83"/>
    </row>
    <row r="52" spans="2:28" ht="29.1" customHeight="1" thickBot="1">
      <c r="B52" s="130">
        <v>20</v>
      </c>
      <c r="C52" s="648" t="str">
        <f>読込み用2!C30</f>
        <v/>
      </c>
      <c r="D52" s="649"/>
      <c r="E52" s="649"/>
      <c r="F52" s="649"/>
      <c r="G52" s="650"/>
      <c r="H52" s="650"/>
      <c r="I52" s="651"/>
      <c r="J52" s="645" t="str">
        <f>読込み用2!D30</f>
        <v/>
      </c>
      <c r="K52" s="646"/>
      <c r="L52" s="646"/>
      <c r="M52" s="646"/>
      <c r="N52" s="646"/>
      <c r="O52" s="644">
        <f>注文フォーム!E88</f>
        <v>0</v>
      </c>
      <c r="P52" s="644"/>
      <c r="Q52" s="647" t="str">
        <f>IF(OR(注文フォーム!$F88=注文フォーム!$CP$6,注文フォーム!$F88=注文フォーム!$CP$7,注文フォーム!$F88=注文フォーム!$CP$8),注文フォーム!M88,"---")</f>
        <v>---</v>
      </c>
      <c r="R52" s="647"/>
      <c r="T52" s="77" t="s">
        <v>176</v>
      </c>
      <c r="U52" s="77"/>
      <c r="V52" s="77"/>
      <c r="AA52" s="83"/>
      <c r="AB52" s="83"/>
    </row>
    <row r="53" spans="2:28" ht="29.1" customHeight="1">
      <c r="B53" s="130">
        <v>21</v>
      </c>
      <c r="C53" s="648" t="str">
        <f>読込み用2!C31</f>
        <v/>
      </c>
      <c r="D53" s="649"/>
      <c r="E53" s="649"/>
      <c r="F53" s="649"/>
      <c r="G53" s="650"/>
      <c r="H53" s="650"/>
      <c r="I53" s="651"/>
      <c r="J53" s="645" t="str">
        <f>読込み用2!D31</f>
        <v/>
      </c>
      <c r="K53" s="646"/>
      <c r="L53" s="646"/>
      <c r="M53" s="646"/>
      <c r="N53" s="646"/>
      <c r="O53" s="644">
        <f>注文フォーム!E89</f>
        <v>0</v>
      </c>
      <c r="P53" s="644"/>
      <c r="Q53" s="647" t="str">
        <f>IF(OR(注文フォーム!$F89=注文フォーム!$CP$6,注文フォーム!$F89=注文フォーム!$CP$7,注文フォーム!$F89=注文フォーム!$CP$8),注文フォーム!M89,"---")</f>
        <v>---</v>
      </c>
      <c r="R53" s="647"/>
      <c r="T53" s="60" t="s">
        <v>180</v>
      </c>
      <c r="AA53" s="83"/>
      <c r="AB53" s="83"/>
    </row>
    <row r="54" spans="2:28" ht="29.1" customHeight="1">
      <c r="B54" s="130">
        <v>22</v>
      </c>
      <c r="C54" s="648" t="str">
        <f>読込み用2!C32</f>
        <v/>
      </c>
      <c r="D54" s="649"/>
      <c r="E54" s="649"/>
      <c r="F54" s="649"/>
      <c r="G54" s="650"/>
      <c r="H54" s="650"/>
      <c r="I54" s="651"/>
      <c r="J54" s="645" t="str">
        <f>読込み用2!D32</f>
        <v/>
      </c>
      <c r="K54" s="646"/>
      <c r="L54" s="646"/>
      <c r="M54" s="646"/>
      <c r="N54" s="646"/>
      <c r="O54" s="644">
        <f>注文フォーム!E90</f>
        <v>0</v>
      </c>
      <c r="P54" s="644"/>
      <c r="Q54" s="647" t="str">
        <f>IF(OR(注文フォーム!$F90=注文フォーム!$CP$6,注文フォーム!$F90=注文フォーム!$CP$7,注文フォーム!$F90=注文フォーム!$CP$8),注文フォーム!M90,"---")</f>
        <v>---</v>
      </c>
      <c r="R54" s="647"/>
      <c r="T54" s="60" t="s">
        <v>180</v>
      </c>
      <c r="AA54" s="83"/>
      <c r="AB54" s="83"/>
    </row>
    <row r="55" spans="2:28" ht="29.1" customHeight="1">
      <c r="B55" s="130">
        <v>23</v>
      </c>
      <c r="C55" s="648" t="str">
        <f>読込み用2!C33</f>
        <v/>
      </c>
      <c r="D55" s="649"/>
      <c r="E55" s="649"/>
      <c r="F55" s="649"/>
      <c r="G55" s="650"/>
      <c r="H55" s="650"/>
      <c r="I55" s="651"/>
      <c r="J55" s="645" t="str">
        <f>読込み用2!D33</f>
        <v/>
      </c>
      <c r="K55" s="646"/>
      <c r="L55" s="646"/>
      <c r="M55" s="646"/>
      <c r="N55" s="646"/>
      <c r="O55" s="644">
        <f>注文フォーム!E91</f>
        <v>0</v>
      </c>
      <c r="P55" s="644"/>
      <c r="Q55" s="647" t="str">
        <f>IF(OR(注文フォーム!$F91=注文フォーム!$CP$6,注文フォーム!$F91=注文フォーム!$CP$7,注文フォーム!$F91=注文フォーム!$CP$8),注文フォーム!M91,"---")</f>
        <v>---</v>
      </c>
      <c r="R55" s="647"/>
      <c r="T55" s="60" t="s">
        <v>180</v>
      </c>
      <c r="AA55" s="83"/>
      <c r="AB55" s="83"/>
    </row>
    <row r="56" spans="2:28" ht="29.1" customHeight="1">
      <c r="B56" s="130">
        <v>24</v>
      </c>
      <c r="C56" s="648" t="str">
        <f>読込み用2!C34</f>
        <v/>
      </c>
      <c r="D56" s="649"/>
      <c r="E56" s="649"/>
      <c r="F56" s="649"/>
      <c r="G56" s="650"/>
      <c r="H56" s="650"/>
      <c r="I56" s="651"/>
      <c r="J56" s="645" t="str">
        <f>読込み用2!D34</f>
        <v/>
      </c>
      <c r="K56" s="646"/>
      <c r="L56" s="646"/>
      <c r="M56" s="646"/>
      <c r="N56" s="646"/>
      <c r="O56" s="644">
        <f>注文フォーム!E92</f>
        <v>0</v>
      </c>
      <c r="P56" s="644"/>
      <c r="Q56" s="647" t="str">
        <f>IF(OR(注文フォーム!$F92=注文フォーム!$CP$6,注文フォーム!$F92=注文フォーム!$CP$7,注文フォーム!$F92=注文フォーム!$CP$8),注文フォーム!M92,"---")</f>
        <v>---</v>
      </c>
      <c r="R56" s="647"/>
      <c r="T56" s="60" t="s">
        <v>180</v>
      </c>
      <c r="AA56" s="83"/>
      <c r="AB56" s="83"/>
    </row>
    <row r="57" spans="2:28" ht="29.1" customHeight="1">
      <c r="B57" s="130">
        <v>25</v>
      </c>
      <c r="C57" s="648" t="str">
        <f>読込み用2!C35</f>
        <v/>
      </c>
      <c r="D57" s="649"/>
      <c r="E57" s="649"/>
      <c r="F57" s="649"/>
      <c r="G57" s="650"/>
      <c r="H57" s="650"/>
      <c r="I57" s="651"/>
      <c r="J57" s="645" t="str">
        <f>読込み用2!D35</f>
        <v/>
      </c>
      <c r="K57" s="646"/>
      <c r="L57" s="646"/>
      <c r="M57" s="646"/>
      <c r="N57" s="646"/>
      <c r="O57" s="644">
        <f>注文フォーム!E93</f>
        <v>0</v>
      </c>
      <c r="P57" s="644"/>
      <c r="Q57" s="647" t="str">
        <f>IF(OR(注文フォーム!$F93=注文フォーム!$CP$6,注文フォーム!$F93=注文フォーム!$CP$7,注文フォーム!$F93=注文フォーム!$CP$8),注文フォーム!M93,"---")</f>
        <v>---</v>
      </c>
      <c r="R57" s="647"/>
      <c r="T57" s="60" t="s">
        <v>180</v>
      </c>
      <c r="AA57" s="83"/>
      <c r="AB57" s="83"/>
    </row>
    <row r="58" spans="2:28" ht="29.1" customHeight="1">
      <c r="B58" s="130">
        <v>26</v>
      </c>
      <c r="C58" s="648" t="str">
        <f>読込み用2!C36</f>
        <v/>
      </c>
      <c r="D58" s="649"/>
      <c r="E58" s="649"/>
      <c r="F58" s="649"/>
      <c r="G58" s="650"/>
      <c r="H58" s="650"/>
      <c r="I58" s="651"/>
      <c r="J58" s="645" t="str">
        <f>読込み用2!D36</f>
        <v/>
      </c>
      <c r="K58" s="646"/>
      <c r="L58" s="646"/>
      <c r="M58" s="646"/>
      <c r="N58" s="646"/>
      <c r="O58" s="644">
        <f>注文フォーム!E94</f>
        <v>0</v>
      </c>
      <c r="P58" s="644"/>
      <c r="Q58" s="647" t="str">
        <f>IF(OR(注文フォーム!$F94=注文フォーム!$CP$6,注文フォーム!$F94=注文フォーム!$CP$7,注文フォーム!$F94=注文フォーム!$CP$8),注文フォーム!M94,"---")</f>
        <v>---</v>
      </c>
      <c r="R58" s="647"/>
      <c r="T58" s="60" t="s">
        <v>180</v>
      </c>
      <c r="AA58" s="83"/>
      <c r="AB58" s="83"/>
    </row>
    <row r="59" spans="2:28" ht="29.1" customHeight="1">
      <c r="B59" s="130">
        <v>27</v>
      </c>
      <c r="C59" s="648" t="str">
        <f>読込み用2!C37</f>
        <v/>
      </c>
      <c r="D59" s="649"/>
      <c r="E59" s="649"/>
      <c r="F59" s="649"/>
      <c r="G59" s="650"/>
      <c r="H59" s="650"/>
      <c r="I59" s="651"/>
      <c r="J59" s="645" t="str">
        <f>読込み用2!D37</f>
        <v/>
      </c>
      <c r="K59" s="646"/>
      <c r="L59" s="646"/>
      <c r="M59" s="646"/>
      <c r="N59" s="646"/>
      <c r="O59" s="644">
        <f>注文フォーム!E95</f>
        <v>0</v>
      </c>
      <c r="P59" s="644"/>
      <c r="Q59" s="647" t="str">
        <f>IF(OR(注文フォーム!$F95=注文フォーム!$CP$6,注文フォーム!$F95=注文フォーム!$CP$7,注文フォーム!$F95=注文フォーム!$CP$8),注文フォーム!M95,"---")</f>
        <v>---</v>
      </c>
      <c r="R59" s="647"/>
      <c r="T59" s="60" t="s">
        <v>180</v>
      </c>
      <c r="AA59" s="83"/>
      <c r="AB59" s="83"/>
    </row>
    <row r="60" spans="2:28" ht="29.1" customHeight="1">
      <c r="B60" s="130">
        <v>28</v>
      </c>
      <c r="C60" s="648" t="str">
        <f>読込み用2!C38</f>
        <v/>
      </c>
      <c r="D60" s="649"/>
      <c r="E60" s="649"/>
      <c r="F60" s="649"/>
      <c r="G60" s="650"/>
      <c r="H60" s="650"/>
      <c r="I60" s="651"/>
      <c r="J60" s="645" t="str">
        <f>読込み用2!D38</f>
        <v/>
      </c>
      <c r="K60" s="646"/>
      <c r="L60" s="646"/>
      <c r="M60" s="646"/>
      <c r="N60" s="646"/>
      <c r="O60" s="644">
        <f>注文フォーム!E96</f>
        <v>0</v>
      </c>
      <c r="P60" s="644"/>
      <c r="Q60" s="647" t="str">
        <f>IF(OR(注文フォーム!$F96=注文フォーム!$CP$6,注文フォーム!$F96=注文フォーム!$CP$7,注文フォーム!$F96=注文フォーム!$CP$8),注文フォーム!M96,"---")</f>
        <v>---</v>
      </c>
      <c r="R60" s="647"/>
      <c r="T60" s="60" t="s">
        <v>180</v>
      </c>
      <c r="AA60" s="83"/>
      <c r="AB60" s="83"/>
    </row>
    <row r="61" spans="2:28" ht="29.1" customHeight="1">
      <c r="B61" s="130">
        <v>29</v>
      </c>
      <c r="C61" s="648" t="str">
        <f>読込み用2!C39</f>
        <v/>
      </c>
      <c r="D61" s="649"/>
      <c r="E61" s="649"/>
      <c r="F61" s="649"/>
      <c r="G61" s="650"/>
      <c r="H61" s="650"/>
      <c r="I61" s="651"/>
      <c r="J61" s="645" t="str">
        <f>読込み用2!D39</f>
        <v/>
      </c>
      <c r="K61" s="646"/>
      <c r="L61" s="646"/>
      <c r="M61" s="646"/>
      <c r="N61" s="646"/>
      <c r="O61" s="644">
        <f>注文フォーム!E97</f>
        <v>0</v>
      </c>
      <c r="P61" s="644"/>
      <c r="Q61" s="647" t="str">
        <f>IF(OR(注文フォーム!$F97=注文フォーム!$CP$6,注文フォーム!$F97=注文フォーム!$CP$7,注文フォーム!$F97=注文フォーム!$CP$8),注文フォーム!M97,"---")</f>
        <v>---</v>
      </c>
      <c r="R61" s="647"/>
      <c r="T61" s="60" t="s">
        <v>180</v>
      </c>
      <c r="AA61" s="83"/>
      <c r="AB61" s="83"/>
    </row>
    <row r="62" spans="2:28" ht="29.1" customHeight="1">
      <c r="B62" s="130">
        <v>30</v>
      </c>
      <c r="C62" s="648" t="str">
        <f>読込み用2!C40</f>
        <v/>
      </c>
      <c r="D62" s="649"/>
      <c r="E62" s="649"/>
      <c r="F62" s="649"/>
      <c r="G62" s="650"/>
      <c r="H62" s="650"/>
      <c r="I62" s="651"/>
      <c r="J62" s="645" t="str">
        <f>読込み用2!D40</f>
        <v/>
      </c>
      <c r="K62" s="646"/>
      <c r="L62" s="646"/>
      <c r="M62" s="646"/>
      <c r="N62" s="646"/>
      <c r="O62" s="644">
        <f>注文フォーム!E98</f>
        <v>0</v>
      </c>
      <c r="P62" s="644"/>
      <c r="Q62" s="647" t="str">
        <f>IF(OR(注文フォーム!$F98=注文フォーム!$CP$6,注文フォーム!$F98=注文フォーム!$CP$7,注文フォーム!$F98=注文フォーム!$CP$8),注文フォーム!M98,"---")</f>
        <v>---</v>
      </c>
      <c r="R62" s="647"/>
      <c r="T62" s="60" t="s">
        <v>180</v>
      </c>
      <c r="AA62" s="83"/>
      <c r="AB62" s="83"/>
    </row>
    <row r="63" spans="2:28" ht="29.1" customHeight="1">
      <c r="B63" s="130">
        <v>31</v>
      </c>
      <c r="C63" s="648" t="str">
        <f>読込み用2!C41</f>
        <v/>
      </c>
      <c r="D63" s="649"/>
      <c r="E63" s="649"/>
      <c r="F63" s="649"/>
      <c r="G63" s="650"/>
      <c r="H63" s="650"/>
      <c r="I63" s="651"/>
      <c r="J63" s="645" t="str">
        <f>読込み用2!D41</f>
        <v/>
      </c>
      <c r="K63" s="646"/>
      <c r="L63" s="646"/>
      <c r="M63" s="646"/>
      <c r="N63" s="646"/>
      <c r="O63" s="644">
        <f>注文フォーム!E99</f>
        <v>0</v>
      </c>
      <c r="P63" s="644"/>
      <c r="Q63" s="647" t="str">
        <f>IF(OR(注文フォーム!$F99=注文フォーム!$CP$6,注文フォーム!$F99=注文フォーム!$CP$7,注文フォーム!$F99=注文フォーム!$CP$8),注文フォーム!M99,"---")</f>
        <v>---</v>
      </c>
      <c r="R63" s="647"/>
      <c r="T63" s="60" t="s">
        <v>180</v>
      </c>
      <c r="AA63" s="83"/>
      <c r="AB63" s="83"/>
    </row>
    <row r="64" spans="2:28" ht="29.1" customHeight="1">
      <c r="B64" s="130">
        <v>32</v>
      </c>
      <c r="C64" s="648" t="str">
        <f>読込み用2!C42</f>
        <v/>
      </c>
      <c r="D64" s="649"/>
      <c r="E64" s="649"/>
      <c r="F64" s="649"/>
      <c r="G64" s="650"/>
      <c r="H64" s="650"/>
      <c r="I64" s="651"/>
      <c r="J64" s="645" t="str">
        <f>読込み用2!D42</f>
        <v/>
      </c>
      <c r="K64" s="646"/>
      <c r="L64" s="646"/>
      <c r="M64" s="646"/>
      <c r="N64" s="646"/>
      <c r="O64" s="644">
        <f>注文フォーム!E100</f>
        <v>0</v>
      </c>
      <c r="P64" s="644"/>
      <c r="Q64" s="647" t="str">
        <f>IF(OR(注文フォーム!$F100=注文フォーム!$CP$6,注文フォーム!$F100=注文フォーム!$CP$7,注文フォーム!$F100=注文フォーム!$CP$8),注文フォーム!M100,"---")</f>
        <v>---</v>
      </c>
      <c r="R64" s="647"/>
      <c r="T64" s="60" t="s">
        <v>180</v>
      </c>
      <c r="AA64" s="83"/>
      <c r="AB64" s="83"/>
    </row>
    <row r="65" spans="2:28" ht="29.1" customHeight="1">
      <c r="B65" s="130">
        <v>33</v>
      </c>
      <c r="C65" s="648" t="str">
        <f>読込み用2!C43</f>
        <v/>
      </c>
      <c r="D65" s="649"/>
      <c r="E65" s="649"/>
      <c r="F65" s="649"/>
      <c r="G65" s="650"/>
      <c r="H65" s="650"/>
      <c r="I65" s="651"/>
      <c r="J65" s="645" t="str">
        <f>読込み用2!D43</f>
        <v/>
      </c>
      <c r="K65" s="646"/>
      <c r="L65" s="646"/>
      <c r="M65" s="646"/>
      <c r="N65" s="646"/>
      <c r="O65" s="644">
        <f>注文フォーム!E101</f>
        <v>0</v>
      </c>
      <c r="P65" s="644"/>
      <c r="Q65" s="647" t="str">
        <f>IF(OR(注文フォーム!$F101=注文フォーム!$CP$6,注文フォーム!$F101=注文フォーム!$CP$7,注文フォーム!$F101=注文フォーム!$CP$8),注文フォーム!M101,"---")</f>
        <v>---</v>
      </c>
      <c r="R65" s="647"/>
      <c r="T65" s="60" t="s">
        <v>180</v>
      </c>
      <c r="AA65" s="83"/>
      <c r="AB65" s="83"/>
    </row>
    <row r="66" spans="2:28" ht="29.1" customHeight="1">
      <c r="B66" s="130">
        <v>34</v>
      </c>
      <c r="C66" s="648" t="str">
        <f>読込み用2!C44</f>
        <v/>
      </c>
      <c r="D66" s="649"/>
      <c r="E66" s="649"/>
      <c r="F66" s="649"/>
      <c r="G66" s="650"/>
      <c r="H66" s="650"/>
      <c r="I66" s="651"/>
      <c r="J66" s="645" t="str">
        <f>読込み用2!D44</f>
        <v/>
      </c>
      <c r="K66" s="646"/>
      <c r="L66" s="646"/>
      <c r="M66" s="646"/>
      <c r="N66" s="646"/>
      <c r="O66" s="644">
        <f>注文フォーム!E102</f>
        <v>0</v>
      </c>
      <c r="P66" s="644"/>
      <c r="Q66" s="647" t="str">
        <f>IF(OR(注文フォーム!$F102=注文フォーム!$CP$6,注文フォーム!$F102=注文フォーム!$CP$7,注文フォーム!$F102=注文フォーム!$CP$8),注文フォーム!M102,"---")</f>
        <v>---</v>
      </c>
      <c r="R66" s="647"/>
      <c r="T66" s="60" t="s">
        <v>180</v>
      </c>
      <c r="AA66" s="83"/>
      <c r="AB66" s="83"/>
    </row>
    <row r="67" spans="2:28" ht="29.1" customHeight="1">
      <c r="B67" s="130">
        <v>35</v>
      </c>
      <c r="C67" s="648" t="str">
        <f>読込み用2!C45</f>
        <v/>
      </c>
      <c r="D67" s="649"/>
      <c r="E67" s="649"/>
      <c r="F67" s="649"/>
      <c r="G67" s="650"/>
      <c r="H67" s="650"/>
      <c r="I67" s="651"/>
      <c r="J67" s="645" t="str">
        <f>読込み用2!D45</f>
        <v/>
      </c>
      <c r="K67" s="646"/>
      <c r="L67" s="646"/>
      <c r="M67" s="646"/>
      <c r="N67" s="646"/>
      <c r="O67" s="644">
        <f>注文フォーム!E103</f>
        <v>0</v>
      </c>
      <c r="P67" s="644"/>
      <c r="Q67" s="647" t="str">
        <f>IF(OR(注文フォーム!$F103=注文フォーム!$CP$6,注文フォーム!$F103=注文フォーム!$CP$7,注文フォーム!$F103=注文フォーム!$CP$8),注文フォーム!M103,"---")</f>
        <v>---</v>
      </c>
      <c r="R67" s="647"/>
      <c r="T67" s="60" t="s">
        <v>180</v>
      </c>
      <c r="AA67" s="83"/>
      <c r="AB67" s="83"/>
    </row>
    <row r="68" spans="2:28" ht="29.1" customHeight="1">
      <c r="B68" s="130">
        <v>36</v>
      </c>
      <c r="C68" s="648" t="str">
        <f>読込み用2!C46</f>
        <v/>
      </c>
      <c r="D68" s="649"/>
      <c r="E68" s="649"/>
      <c r="F68" s="649"/>
      <c r="G68" s="650"/>
      <c r="H68" s="650"/>
      <c r="I68" s="651"/>
      <c r="J68" s="645" t="str">
        <f>読込み用2!D46</f>
        <v/>
      </c>
      <c r="K68" s="646"/>
      <c r="L68" s="646"/>
      <c r="M68" s="646"/>
      <c r="N68" s="646"/>
      <c r="O68" s="644">
        <f>注文フォーム!E104</f>
        <v>0</v>
      </c>
      <c r="P68" s="644"/>
      <c r="Q68" s="647" t="str">
        <f>IF(OR(注文フォーム!$F104=注文フォーム!$CP$6,注文フォーム!$F104=注文フォーム!$CP$7,注文フォーム!$F104=注文フォーム!$CP$8),注文フォーム!M104,"---")</f>
        <v>---</v>
      </c>
      <c r="R68" s="647"/>
      <c r="T68" s="60" t="s">
        <v>180</v>
      </c>
      <c r="AA68" s="83"/>
      <c r="AB68" s="83"/>
    </row>
    <row r="69" spans="2:28" ht="29.1" customHeight="1">
      <c r="B69" s="130">
        <v>37</v>
      </c>
      <c r="C69" s="648" t="str">
        <f>読込み用2!C47</f>
        <v/>
      </c>
      <c r="D69" s="649"/>
      <c r="E69" s="649"/>
      <c r="F69" s="649"/>
      <c r="G69" s="650"/>
      <c r="H69" s="650"/>
      <c r="I69" s="651"/>
      <c r="J69" s="645" t="str">
        <f>読込み用2!D47</f>
        <v/>
      </c>
      <c r="K69" s="646"/>
      <c r="L69" s="646"/>
      <c r="M69" s="646"/>
      <c r="N69" s="646"/>
      <c r="O69" s="644">
        <f>注文フォーム!E105</f>
        <v>0</v>
      </c>
      <c r="P69" s="644"/>
      <c r="Q69" s="647" t="str">
        <f>IF(OR(注文フォーム!$F105=注文フォーム!$CP$6,注文フォーム!$F105=注文フォーム!$CP$7,注文フォーム!$F105=注文フォーム!$CP$8),注文フォーム!M105,"---")</f>
        <v>---</v>
      </c>
      <c r="R69" s="647"/>
      <c r="T69" s="60" t="s">
        <v>180</v>
      </c>
      <c r="AA69" s="83"/>
      <c r="AB69" s="83"/>
    </row>
    <row r="70" spans="2:28" ht="29.1" customHeight="1">
      <c r="B70" s="130">
        <v>38</v>
      </c>
      <c r="C70" s="648" t="str">
        <f>読込み用2!C48</f>
        <v/>
      </c>
      <c r="D70" s="649"/>
      <c r="E70" s="649"/>
      <c r="F70" s="649"/>
      <c r="G70" s="650"/>
      <c r="H70" s="650"/>
      <c r="I70" s="651"/>
      <c r="J70" s="645" t="str">
        <f>読込み用2!D48</f>
        <v/>
      </c>
      <c r="K70" s="646"/>
      <c r="L70" s="646"/>
      <c r="M70" s="646"/>
      <c r="N70" s="646"/>
      <c r="O70" s="644">
        <f>注文フォーム!E106</f>
        <v>0</v>
      </c>
      <c r="P70" s="644"/>
      <c r="Q70" s="647" t="str">
        <f>IF(OR(注文フォーム!$F106=注文フォーム!$CP$6,注文フォーム!$F106=注文フォーム!$CP$7,注文フォーム!$F106=注文フォーム!$CP$8),注文フォーム!M106,"---")</f>
        <v>---</v>
      </c>
      <c r="R70" s="647"/>
      <c r="T70" s="60" t="s">
        <v>180</v>
      </c>
      <c r="AA70" s="83"/>
      <c r="AB70" s="83"/>
    </row>
    <row r="71" spans="2:28" ht="29.1" customHeight="1">
      <c r="B71" s="130">
        <v>39</v>
      </c>
      <c r="C71" s="648" t="str">
        <f>読込み用2!C49</f>
        <v/>
      </c>
      <c r="D71" s="649"/>
      <c r="E71" s="649"/>
      <c r="F71" s="649"/>
      <c r="G71" s="650"/>
      <c r="H71" s="650"/>
      <c r="I71" s="651"/>
      <c r="J71" s="645" t="str">
        <f>読込み用2!D49</f>
        <v/>
      </c>
      <c r="K71" s="646"/>
      <c r="L71" s="646"/>
      <c r="M71" s="646"/>
      <c r="N71" s="646"/>
      <c r="O71" s="644">
        <f>注文フォーム!E107</f>
        <v>0</v>
      </c>
      <c r="P71" s="644"/>
      <c r="Q71" s="647" t="str">
        <f>IF(OR(注文フォーム!$F107=注文フォーム!$CP$6,注文フォーム!$F107=注文フォーム!$CP$7,注文フォーム!$F107=注文フォーム!$CP$8),注文フォーム!M107,"---")</f>
        <v>---</v>
      </c>
      <c r="R71" s="647"/>
      <c r="T71" s="60" t="s">
        <v>180</v>
      </c>
      <c r="AA71" s="83"/>
      <c r="AB71" s="83"/>
    </row>
    <row r="72" spans="2:28" ht="29.1" customHeight="1">
      <c r="B72" s="130">
        <v>40</v>
      </c>
      <c r="C72" s="648" t="str">
        <f>読込み用2!C50</f>
        <v/>
      </c>
      <c r="D72" s="649"/>
      <c r="E72" s="649"/>
      <c r="F72" s="649"/>
      <c r="G72" s="650"/>
      <c r="H72" s="650"/>
      <c r="I72" s="651"/>
      <c r="J72" s="645" t="str">
        <f>読込み用2!D50</f>
        <v/>
      </c>
      <c r="K72" s="646"/>
      <c r="L72" s="646"/>
      <c r="M72" s="646"/>
      <c r="N72" s="646"/>
      <c r="O72" s="644">
        <f>注文フォーム!E108</f>
        <v>0</v>
      </c>
      <c r="P72" s="644"/>
      <c r="Q72" s="647" t="str">
        <f>IF(OR(注文フォーム!$F108=注文フォーム!$CP$6,注文フォーム!$F108=注文フォーム!$CP$7,注文フォーム!$F108=注文フォーム!$CP$8),注文フォーム!M108,"---")</f>
        <v>---</v>
      </c>
      <c r="R72" s="647"/>
      <c r="T72" s="60" t="s">
        <v>180</v>
      </c>
      <c r="AA72" s="83"/>
      <c r="AB72" s="83"/>
    </row>
    <row r="73" spans="2:28" ht="29.1" customHeight="1">
      <c r="B73" s="130">
        <v>41</v>
      </c>
      <c r="C73" s="648" t="str">
        <f>読込み用2!C51</f>
        <v/>
      </c>
      <c r="D73" s="649"/>
      <c r="E73" s="649"/>
      <c r="F73" s="649"/>
      <c r="G73" s="650"/>
      <c r="H73" s="650"/>
      <c r="I73" s="651"/>
      <c r="J73" s="645" t="str">
        <f>読込み用2!D51</f>
        <v/>
      </c>
      <c r="K73" s="646"/>
      <c r="L73" s="646"/>
      <c r="M73" s="646"/>
      <c r="N73" s="646"/>
      <c r="O73" s="644">
        <f>注文フォーム!E109</f>
        <v>0</v>
      </c>
      <c r="P73" s="644"/>
      <c r="Q73" s="647" t="str">
        <f>IF(OR(注文フォーム!$F109=注文フォーム!$CP$6,注文フォーム!$F109=注文フォーム!$CP$7,注文フォーム!$F109=注文フォーム!$CP$8),注文フォーム!M109,"---")</f>
        <v>---</v>
      </c>
      <c r="R73" s="647"/>
      <c r="T73" s="60" t="s">
        <v>180</v>
      </c>
      <c r="AA73" s="83"/>
      <c r="AB73" s="83"/>
    </row>
    <row r="74" spans="2:28" ht="29.1" customHeight="1">
      <c r="B74" s="130">
        <v>42</v>
      </c>
      <c r="C74" s="648" t="str">
        <f>読込み用2!C52</f>
        <v/>
      </c>
      <c r="D74" s="649"/>
      <c r="E74" s="649"/>
      <c r="F74" s="649"/>
      <c r="G74" s="650"/>
      <c r="H74" s="650"/>
      <c r="I74" s="651"/>
      <c r="J74" s="645" t="str">
        <f>読込み用2!D52</f>
        <v/>
      </c>
      <c r="K74" s="646"/>
      <c r="L74" s="646"/>
      <c r="M74" s="646"/>
      <c r="N74" s="646"/>
      <c r="O74" s="644">
        <f>注文フォーム!E110</f>
        <v>0</v>
      </c>
      <c r="P74" s="644"/>
      <c r="Q74" s="647" t="str">
        <f>IF(OR(注文フォーム!$F110=注文フォーム!$CP$6,注文フォーム!$F110=注文フォーム!$CP$7,注文フォーム!$F110=注文フォーム!$CP$8),注文フォーム!M110,"---")</f>
        <v>---</v>
      </c>
      <c r="R74" s="647"/>
      <c r="T74" s="60" t="s">
        <v>180</v>
      </c>
      <c r="AA74" s="83"/>
      <c r="AB74" s="83"/>
    </row>
    <row r="75" spans="2:28" ht="29.1" customHeight="1">
      <c r="B75" s="130">
        <v>43</v>
      </c>
      <c r="C75" s="648" t="str">
        <f>読込み用2!C53</f>
        <v/>
      </c>
      <c r="D75" s="649"/>
      <c r="E75" s="649"/>
      <c r="F75" s="649"/>
      <c r="G75" s="650"/>
      <c r="H75" s="650"/>
      <c r="I75" s="651"/>
      <c r="J75" s="645" t="str">
        <f>読込み用2!D53</f>
        <v/>
      </c>
      <c r="K75" s="646"/>
      <c r="L75" s="646"/>
      <c r="M75" s="646"/>
      <c r="N75" s="646"/>
      <c r="O75" s="644">
        <f>注文フォーム!E111</f>
        <v>0</v>
      </c>
      <c r="P75" s="644"/>
      <c r="Q75" s="647" t="str">
        <f>IF(OR(注文フォーム!$F111=注文フォーム!$CP$6,注文フォーム!$F111=注文フォーム!$CP$7,注文フォーム!$F111=注文フォーム!$CP$8),注文フォーム!M111,"---")</f>
        <v>---</v>
      </c>
      <c r="R75" s="647"/>
      <c r="T75" s="60" t="s">
        <v>180</v>
      </c>
      <c r="AA75" s="83"/>
      <c r="AB75" s="83"/>
    </row>
    <row r="76" spans="2:28" ht="29.1" customHeight="1">
      <c r="B76" s="130">
        <v>44</v>
      </c>
      <c r="C76" s="648" t="str">
        <f>読込み用2!C54</f>
        <v/>
      </c>
      <c r="D76" s="649"/>
      <c r="E76" s="649"/>
      <c r="F76" s="649"/>
      <c r="G76" s="650"/>
      <c r="H76" s="650"/>
      <c r="I76" s="651"/>
      <c r="J76" s="645" t="str">
        <f>読込み用2!D54</f>
        <v/>
      </c>
      <c r="K76" s="646"/>
      <c r="L76" s="646"/>
      <c r="M76" s="646"/>
      <c r="N76" s="646"/>
      <c r="O76" s="644">
        <f>注文フォーム!E112</f>
        <v>0</v>
      </c>
      <c r="P76" s="644"/>
      <c r="Q76" s="647" t="str">
        <f>IF(OR(注文フォーム!$F112=注文フォーム!$CP$6,注文フォーム!$F112=注文フォーム!$CP$7,注文フォーム!$F112=注文フォーム!$CP$8),注文フォーム!M112,"---")</f>
        <v>---</v>
      </c>
      <c r="R76" s="647"/>
      <c r="T76" s="60" t="s">
        <v>180</v>
      </c>
      <c r="AA76" s="83"/>
      <c r="AB76" s="83"/>
    </row>
    <row r="77" spans="2:28" ht="29.1" customHeight="1">
      <c r="B77" s="130">
        <v>45</v>
      </c>
      <c r="C77" s="648" t="str">
        <f>読込み用2!C55</f>
        <v/>
      </c>
      <c r="D77" s="649"/>
      <c r="E77" s="649"/>
      <c r="F77" s="649"/>
      <c r="G77" s="650"/>
      <c r="H77" s="650"/>
      <c r="I77" s="651"/>
      <c r="J77" s="645" t="str">
        <f>読込み用2!D55</f>
        <v/>
      </c>
      <c r="K77" s="646"/>
      <c r="L77" s="646"/>
      <c r="M77" s="646"/>
      <c r="N77" s="646"/>
      <c r="O77" s="644">
        <f>注文フォーム!E113</f>
        <v>0</v>
      </c>
      <c r="P77" s="644"/>
      <c r="Q77" s="647" t="str">
        <f>IF(OR(注文フォーム!$F113=注文フォーム!$CP$6,注文フォーム!$F113=注文フォーム!$CP$7,注文フォーム!$F113=注文フォーム!$CP$8),注文フォーム!M113,"---")</f>
        <v>---</v>
      </c>
      <c r="R77" s="647"/>
      <c r="T77" s="60" t="s">
        <v>180</v>
      </c>
      <c r="AA77" s="83"/>
      <c r="AB77" s="83"/>
    </row>
    <row r="78" spans="2:28" ht="29.1" customHeight="1">
      <c r="B78" s="130">
        <v>46</v>
      </c>
      <c r="C78" s="648" t="str">
        <f>読込み用2!C56</f>
        <v/>
      </c>
      <c r="D78" s="649"/>
      <c r="E78" s="649"/>
      <c r="F78" s="649"/>
      <c r="G78" s="650"/>
      <c r="H78" s="650"/>
      <c r="I78" s="651"/>
      <c r="J78" s="645" t="str">
        <f>読込み用2!D56</f>
        <v/>
      </c>
      <c r="K78" s="646"/>
      <c r="L78" s="646"/>
      <c r="M78" s="646"/>
      <c r="N78" s="646"/>
      <c r="O78" s="644">
        <f>注文フォーム!E114</f>
        <v>0</v>
      </c>
      <c r="P78" s="644"/>
      <c r="Q78" s="647" t="str">
        <f>IF(OR(注文フォーム!$F114=注文フォーム!$CP$6,注文フォーム!$F114=注文フォーム!$CP$7,注文フォーム!$F114=注文フォーム!$CP$8),注文フォーム!M114,"---")</f>
        <v>---</v>
      </c>
      <c r="R78" s="647"/>
      <c r="T78" s="60" t="s">
        <v>180</v>
      </c>
      <c r="AA78" s="83"/>
      <c r="AB78" s="83"/>
    </row>
    <row r="79" spans="2:28" ht="29.1" customHeight="1">
      <c r="B79" s="130">
        <v>47</v>
      </c>
      <c r="C79" s="648" t="str">
        <f>読込み用2!C57</f>
        <v/>
      </c>
      <c r="D79" s="649"/>
      <c r="E79" s="649"/>
      <c r="F79" s="649"/>
      <c r="G79" s="650"/>
      <c r="H79" s="650"/>
      <c r="I79" s="651"/>
      <c r="J79" s="645" t="str">
        <f>読込み用2!D57</f>
        <v/>
      </c>
      <c r="K79" s="646"/>
      <c r="L79" s="646"/>
      <c r="M79" s="646"/>
      <c r="N79" s="646"/>
      <c r="O79" s="644">
        <f>注文フォーム!E115</f>
        <v>0</v>
      </c>
      <c r="P79" s="644"/>
      <c r="Q79" s="647" t="str">
        <f>IF(OR(注文フォーム!$F115=注文フォーム!$CP$6,注文フォーム!$F115=注文フォーム!$CP$7,注文フォーム!$F115=注文フォーム!$CP$8),注文フォーム!M115,"---")</f>
        <v>---</v>
      </c>
      <c r="R79" s="647"/>
      <c r="T79" s="60" t="s">
        <v>180</v>
      </c>
      <c r="AA79" s="83"/>
      <c r="AB79" s="83"/>
    </row>
    <row r="80" spans="2:28" ht="29.1" customHeight="1">
      <c r="B80" s="130">
        <v>48</v>
      </c>
      <c r="C80" s="648" t="str">
        <f>読込み用2!C58</f>
        <v/>
      </c>
      <c r="D80" s="649"/>
      <c r="E80" s="649"/>
      <c r="F80" s="649"/>
      <c r="G80" s="650"/>
      <c r="H80" s="650"/>
      <c r="I80" s="651"/>
      <c r="J80" s="645" t="str">
        <f>読込み用2!D58</f>
        <v/>
      </c>
      <c r="K80" s="646"/>
      <c r="L80" s="646"/>
      <c r="M80" s="646"/>
      <c r="N80" s="646"/>
      <c r="O80" s="644">
        <f>注文フォーム!E116</f>
        <v>0</v>
      </c>
      <c r="P80" s="644"/>
      <c r="Q80" s="647" t="str">
        <f>IF(OR(注文フォーム!$F116=注文フォーム!$CP$6,注文フォーム!$F116=注文フォーム!$CP$7,注文フォーム!$F116=注文フォーム!$CP$8),注文フォーム!M116,"---")</f>
        <v>---</v>
      </c>
      <c r="R80" s="647"/>
      <c r="T80" s="60" t="s">
        <v>180</v>
      </c>
      <c r="AA80" s="83"/>
      <c r="AB80" s="83"/>
    </row>
    <row r="81" spans="2:28" ht="29.1" customHeight="1">
      <c r="B81" s="130">
        <v>49</v>
      </c>
      <c r="C81" s="648" t="str">
        <f>読込み用2!C59</f>
        <v/>
      </c>
      <c r="D81" s="649"/>
      <c r="E81" s="649"/>
      <c r="F81" s="649"/>
      <c r="G81" s="650"/>
      <c r="H81" s="650"/>
      <c r="I81" s="651"/>
      <c r="J81" s="645" t="str">
        <f>読込み用2!D59</f>
        <v/>
      </c>
      <c r="K81" s="646"/>
      <c r="L81" s="646"/>
      <c r="M81" s="646"/>
      <c r="N81" s="646"/>
      <c r="O81" s="644">
        <f>注文フォーム!E117</f>
        <v>0</v>
      </c>
      <c r="P81" s="644"/>
      <c r="Q81" s="647" t="str">
        <f>IF(OR(注文フォーム!$F117=注文フォーム!$CP$6,注文フォーム!$F117=注文フォーム!$CP$7,注文フォーム!$F117=注文フォーム!$CP$8),注文フォーム!M117,"---")</f>
        <v>---</v>
      </c>
      <c r="R81" s="647"/>
      <c r="T81" s="60" t="s">
        <v>180</v>
      </c>
      <c r="AA81" s="83"/>
      <c r="AB81" s="83"/>
    </row>
    <row r="82" spans="2:28" ht="29.1" customHeight="1">
      <c r="B82" s="130">
        <v>50</v>
      </c>
      <c r="C82" s="648" t="str">
        <f>読込み用2!C60</f>
        <v/>
      </c>
      <c r="D82" s="649"/>
      <c r="E82" s="649"/>
      <c r="F82" s="649"/>
      <c r="G82" s="650"/>
      <c r="H82" s="650"/>
      <c r="I82" s="651"/>
      <c r="J82" s="645" t="str">
        <f>読込み用2!D60</f>
        <v/>
      </c>
      <c r="K82" s="646"/>
      <c r="L82" s="646"/>
      <c r="M82" s="646"/>
      <c r="N82" s="646"/>
      <c r="O82" s="644">
        <f>注文フォーム!E118</f>
        <v>0</v>
      </c>
      <c r="P82" s="644"/>
      <c r="Q82" s="647" t="str">
        <f>IF(OR(注文フォーム!$F118=注文フォーム!$CP$6,注文フォーム!$F118=注文フォーム!$CP$7,注文フォーム!$F118=注文フォーム!$CP$8),注文フォーム!M118,"---")</f>
        <v>---</v>
      </c>
      <c r="R82" s="647"/>
      <c r="T82" s="60" t="s">
        <v>180</v>
      </c>
      <c r="AA82" s="83"/>
      <c r="AB82" s="83"/>
    </row>
    <row r="83" spans="2:28" ht="29.1" customHeight="1">
      <c r="B83" s="130">
        <v>51</v>
      </c>
      <c r="C83" s="648" t="str">
        <f>読込み用2!C61</f>
        <v/>
      </c>
      <c r="D83" s="649"/>
      <c r="E83" s="649"/>
      <c r="F83" s="649"/>
      <c r="G83" s="650"/>
      <c r="H83" s="650"/>
      <c r="I83" s="651"/>
      <c r="J83" s="645" t="str">
        <f>読込み用2!D61</f>
        <v/>
      </c>
      <c r="K83" s="646"/>
      <c r="L83" s="646"/>
      <c r="M83" s="646"/>
      <c r="N83" s="646"/>
      <c r="O83" s="644">
        <f>注文フォーム!E119</f>
        <v>0</v>
      </c>
      <c r="P83" s="644"/>
      <c r="Q83" s="647" t="str">
        <f>IF(OR(注文フォーム!$F119=注文フォーム!$CP$6,注文フォーム!$F119=注文フォーム!$CP$7,注文フォーム!$F119=注文フォーム!$CP$8),注文フォーム!M119,"---")</f>
        <v>---</v>
      </c>
      <c r="R83" s="647"/>
      <c r="T83" s="60" t="s">
        <v>180</v>
      </c>
      <c r="AA83" s="83"/>
      <c r="AB83" s="83"/>
    </row>
    <row r="84" spans="2:28" ht="29.1" customHeight="1">
      <c r="B84" s="130">
        <v>52</v>
      </c>
      <c r="C84" s="648" t="str">
        <f>読込み用2!C62</f>
        <v/>
      </c>
      <c r="D84" s="649"/>
      <c r="E84" s="649"/>
      <c r="F84" s="649"/>
      <c r="G84" s="650"/>
      <c r="H84" s="650"/>
      <c r="I84" s="651"/>
      <c r="J84" s="645" t="str">
        <f>読込み用2!D62</f>
        <v/>
      </c>
      <c r="K84" s="646"/>
      <c r="L84" s="646"/>
      <c r="M84" s="646"/>
      <c r="N84" s="646"/>
      <c r="O84" s="644">
        <f>注文フォーム!E120</f>
        <v>0</v>
      </c>
      <c r="P84" s="644"/>
      <c r="Q84" s="647" t="str">
        <f>IF(OR(注文フォーム!$F120=注文フォーム!$CP$6,注文フォーム!$F120=注文フォーム!$CP$7,注文フォーム!$F120=注文フォーム!$CP$8),注文フォーム!M120,"---")</f>
        <v>---</v>
      </c>
      <c r="R84" s="647"/>
      <c r="T84" s="60" t="s">
        <v>180</v>
      </c>
      <c r="AA84" s="83"/>
      <c r="AB84" s="83"/>
    </row>
    <row r="85" spans="2:28" ht="29.1" customHeight="1">
      <c r="B85" s="130">
        <v>53</v>
      </c>
      <c r="C85" s="648" t="str">
        <f>読込み用2!C63</f>
        <v/>
      </c>
      <c r="D85" s="649"/>
      <c r="E85" s="649"/>
      <c r="F85" s="649"/>
      <c r="G85" s="650"/>
      <c r="H85" s="650"/>
      <c r="I85" s="651"/>
      <c r="J85" s="645" t="str">
        <f>読込み用2!D63</f>
        <v/>
      </c>
      <c r="K85" s="646"/>
      <c r="L85" s="646"/>
      <c r="M85" s="646"/>
      <c r="N85" s="646"/>
      <c r="O85" s="644">
        <f>注文フォーム!E121</f>
        <v>0</v>
      </c>
      <c r="P85" s="644"/>
      <c r="Q85" s="647" t="str">
        <f>IF(OR(注文フォーム!$F121=注文フォーム!$CP$6,注文フォーム!$F121=注文フォーム!$CP$7,注文フォーム!$F121=注文フォーム!$CP$8),注文フォーム!M121,"---")</f>
        <v>---</v>
      </c>
      <c r="R85" s="647"/>
      <c r="T85" s="60" t="s">
        <v>180</v>
      </c>
      <c r="AA85" s="83"/>
      <c r="AB85" s="83"/>
    </row>
    <row r="86" spans="2:28" ht="29.1" customHeight="1">
      <c r="B86" s="130">
        <v>54</v>
      </c>
      <c r="C86" s="648" t="str">
        <f>読込み用2!C64</f>
        <v/>
      </c>
      <c r="D86" s="649"/>
      <c r="E86" s="649"/>
      <c r="F86" s="649"/>
      <c r="G86" s="650"/>
      <c r="H86" s="650"/>
      <c r="I86" s="651"/>
      <c r="J86" s="645" t="str">
        <f>読込み用2!D64</f>
        <v/>
      </c>
      <c r="K86" s="646"/>
      <c r="L86" s="646"/>
      <c r="M86" s="646"/>
      <c r="N86" s="646"/>
      <c r="O86" s="644">
        <f>注文フォーム!E122</f>
        <v>0</v>
      </c>
      <c r="P86" s="644"/>
      <c r="Q86" s="647" t="str">
        <f>IF(OR(注文フォーム!$F122=注文フォーム!$CP$6,注文フォーム!$F122=注文フォーム!$CP$7,注文フォーム!$F122=注文フォーム!$CP$8),注文フォーム!M122,"---")</f>
        <v>---</v>
      </c>
      <c r="R86" s="647"/>
      <c r="T86" s="60" t="s">
        <v>180</v>
      </c>
      <c r="AA86" s="83"/>
      <c r="AB86" s="83"/>
    </row>
    <row r="87" spans="2:28" ht="29.1" customHeight="1">
      <c r="B87" s="130">
        <v>55</v>
      </c>
      <c r="C87" s="648" t="str">
        <f>読込み用2!C65</f>
        <v/>
      </c>
      <c r="D87" s="649"/>
      <c r="E87" s="649"/>
      <c r="F87" s="649"/>
      <c r="G87" s="650"/>
      <c r="H87" s="650"/>
      <c r="I87" s="651"/>
      <c r="J87" s="645" t="str">
        <f>読込み用2!D65</f>
        <v/>
      </c>
      <c r="K87" s="646"/>
      <c r="L87" s="646"/>
      <c r="M87" s="646"/>
      <c r="N87" s="646"/>
      <c r="O87" s="644">
        <f>注文フォーム!E123</f>
        <v>0</v>
      </c>
      <c r="P87" s="644"/>
      <c r="Q87" s="647" t="str">
        <f>IF(OR(注文フォーム!$F123=注文フォーム!$CP$6,注文フォーム!$F123=注文フォーム!$CP$7,注文フォーム!$F123=注文フォーム!$CP$8),注文フォーム!M123,"---")</f>
        <v>---</v>
      </c>
      <c r="R87" s="647"/>
      <c r="T87" s="60" t="s">
        <v>180</v>
      </c>
      <c r="AA87" s="83"/>
      <c r="AB87" s="83"/>
    </row>
    <row r="88" spans="2:28" ht="29.1" customHeight="1">
      <c r="B88" s="130">
        <v>56</v>
      </c>
      <c r="C88" s="648" t="str">
        <f>読込み用2!C66</f>
        <v/>
      </c>
      <c r="D88" s="649"/>
      <c r="E88" s="649"/>
      <c r="F88" s="649"/>
      <c r="G88" s="650"/>
      <c r="H88" s="650"/>
      <c r="I88" s="651"/>
      <c r="J88" s="645" t="str">
        <f>読込み用2!D66</f>
        <v/>
      </c>
      <c r="K88" s="646"/>
      <c r="L88" s="646"/>
      <c r="M88" s="646"/>
      <c r="N88" s="646"/>
      <c r="O88" s="644">
        <f>注文フォーム!E124</f>
        <v>0</v>
      </c>
      <c r="P88" s="644"/>
      <c r="Q88" s="647" t="str">
        <f>IF(OR(注文フォーム!$F124=注文フォーム!$CP$6,注文フォーム!$F124=注文フォーム!$CP$7,注文フォーム!$F124=注文フォーム!$CP$8),注文フォーム!M124,"---")</f>
        <v>---</v>
      </c>
      <c r="R88" s="647"/>
      <c r="T88" s="60" t="s">
        <v>180</v>
      </c>
      <c r="AA88" s="83"/>
      <c r="AB88" s="83"/>
    </row>
    <row r="89" spans="2:28" ht="29.1" customHeight="1">
      <c r="B89" s="130">
        <v>57</v>
      </c>
      <c r="C89" s="648" t="str">
        <f>読込み用2!C67</f>
        <v/>
      </c>
      <c r="D89" s="649"/>
      <c r="E89" s="649"/>
      <c r="F89" s="649"/>
      <c r="G89" s="650"/>
      <c r="H89" s="650"/>
      <c r="I89" s="651"/>
      <c r="J89" s="645" t="str">
        <f>読込み用2!D67</f>
        <v/>
      </c>
      <c r="K89" s="646"/>
      <c r="L89" s="646"/>
      <c r="M89" s="646"/>
      <c r="N89" s="646"/>
      <c r="O89" s="644">
        <f>注文フォーム!E125</f>
        <v>0</v>
      </c>
      <c r="P89" s="644"/>
      <c r="Q89" s="647" t="str">
        <f>IF(OR(注文フォーム!$F125=注文フォーム!$CP$6,注文フォーム!$F125=注文フォーム!$CP$7,注文フォーム!$F125=注文フォーム!$CP$8),注文フォーム!M125,"---")</f>
        <v>---</v>
      </c>
      <c r="R89" s="647"/>
      <c r="T89" s="60" t="s">
        <v>180</v>
      </c>
      <c r="AA89" s="83"/>
      <c r="AB89" s="83"/>
    </row>
    <row r="90" spans="2:28" ht="29.1" customHeight="1">
      <c r="B90" s="130">
        <v>58</v>
      </c>
      <c r="C90" s="648" t="str">
        <f>読込み用2!C68</f>
        <v/>
      </c>
      <c r="D90" s="649"/>
      <c r="E90" s="649"/>
      <c r="F90" s="649"/>
      <c r="G90" s="650"/>
      <c r="H90" s="650"/>
      <c r="I90" s="651"/>
      <c r="J90" s="645" t="str">
        <f>読込み用2!D68</f>
        <v/>
      </c>
      <c r="K90" s="646"/>
      <c r="L90" s="646"/>
      <c r="M90" s="646"/>
      <c r="N90" s="646"/>
      <c r="O90" s="644">
        <f>注文フォーム!E126</f>
        <v>0</v>
      </c>
      <c r="P90" s="644"/>
      <c r="Q90" s="647" t="str">
        <f>IF(OR(注文フォーム!$F126=注文フォーム!$CP$6,注文フォーム!$F126=注文フォーム!$CP$7,注文フォーム!$F126=注文フォーム!$CP$8),注文フォーム!M126,"---")</f>
        <v>---</v>
      </c>
      <c r="R90" s="647"/>
      <c r="T90" s="60" t="s">
        <v>180</v>
      </c>
      <c r="AA90" s="83"/>
      <c r="AB90" s="83"/>
    </row>
    <row r="91" spans="2:28" ht="29.1" customHeight="1">
      <c r="B91" s="130">
        <v>59</v>
      </c>
      <c r="C91" s="648" t="str">
        <f>読込み用2!C69</f>
        <v/>
      </c>
      <c r="D91" s="649"/>
      <c r="E91" s="649"/>
      <c r="F91" s="649"/>
      <c r="G91" s="650"/>
      <c r="H91" s="650"/>
      <c r="I91" s="651"/>
      <c r="J91" s="645" t="str">
        <f>読込み用2!D69</f>
        <v/>
      </c>
      <c r="K91" s="646"/>
      <c r="L91" s="646"/>
      <c r="M91" s="646"/>
      <c r="N91" s="646"/>
      <c r="O91" s="644">
        <f>注文フォーム!E127</f>
        <v>0</v>
      </c>
      <c r="P91" s="644"/>
      <c r="Q91" s="647" t="str">
        <f>IF(OR(注文フォーム!$F127=注文フォーム!$CP$6,注文フォーム!$F127=注文フォーム!$CP$7,注文フォーム!$F127=注文フォーム!$CP$8),注文フォーム!M127,"---")</f>
        <v>---</v>
      </c>
      <c r="R91" s="647"/>
      <c r="T91" s="60" t="s">
        <v>180</v>
      </c>
      <c r="AA91" s="83"/>
      <c r="AB91" s="83"/>
    </row>
    <row r="92" spans="2:28" ht="29.1" customHeight="1">
      <c r="B92" s="130">
        <v>60</v>
      </c>
      <c r="C92" s="648" t="str">
        <f>読込み用2!C70</f>
        <v/>
      </c>
      <c r="D92" s="649"/>
      <c r="E92" s="649"/>
      <c r="F92" s="649"/>
      <c r="G92" s="650"/>
      <c r="H92" s="650"/>
      <c r="I92" s="651"/>
      <c r="J92" s="645" t="str">
        <f>読込み用2!D70</f>
        <v/>
      </c>
      <c r="K92" s="646"/>
      <c r="L92" s="646"/>
      <c r="M92" s="646"/>
      <c r="N92" s="646"/>
      <c r="O92" s="644">
        <f>注文フォーム!E128</f>
        <v>0</v>
      </c>
      <c r="P92" s="644"/>
      <c r="Q92" s="647" t="str">
        <f>IF(OR(注文フォーム!$F128=注文フォーム!$CP$6,注文フォーム!$F128=注文フォーム!$CP$7,注文フォーム!$F128=注文フォーム!$CP$8),注文フォーム!M128,"---")</f>
        <v>---</v>
      </c>
      <c r="R92" s="647"/>
      <c r="T92" s="60" t="s">
        <v>180</v>
      </c>
      <c r="AA92" s="83"/>
      <c r="AB92" s="83"/>
    </row>
    <row r="93" spans="2:28" ht="29.1" customHeight="1">
      <c r="B93" s="130">
        <v>61</v>
      </c>
      <c r="C93" s="648" t="str">
        <f>読込み用2!C71</f>
        <v/>
      </c>
      <c r="D93" s="649"/>
      <c r="E93" s="649"/>
      <c r="F93" s="649"/>
      <c r="G93" s="650"/>
      <c r="H93" s="650"/>
      <c r="I93" s="651"/>
      <c r="J93" s="645" t="str">
        <f>読込み用2!D71</f>
        <v/>
      </c>
      <c r="K93" s="646"/>
      <c r="L93" s="646"/>
      <c r="M93" s="646"/>
      <c r="N93" s="646"/>
      <c r="O93" s="644">
        <f>注文フォーム!E129</f>
        <v>0</v>
      </c>
      <c r="P93" s="644"/>
      <c r="Q93" s="647" t="str">
        <f>IF(OR(注文フォーム!$F129=注文フォーム!$CP$6,注文フォーム!$F129=注文フォーム!$CP$7,注文フォーム!$F129=注文フォーム!$CP$8),注文フォーム!M129,"---")</f>
        <v>---</v>
      </c>
      <c r="R93" s="647"/>
      <c r="T93" s="60" t="s">
        <v>180</v>
      </c>
      <c r="AA93" s="83"/>
      <c r="AB93" s="83"/>
    </row>
    <row r="94" spans="2:28" ht="29.1" customHeight="1">
      <c r="B94" s="130">
        <v>62</v>
      </c>
      <c r="C94" s="648" t="str">
        <f>読込み用2!C72</f>
        <v/>
      </c>
      <c r="D94" s="649"/>
      <c r="E94" s="649"/>
      <c r="F94" s="649"/>
      <c r="G94" s="650"/>
      <c r="H94" s="650"/>
      <c r="I94" s="651"/>
      <c r="J94" s="645" t="str">
        <f>読込み用2!D72</f>
        <v/>
      </c>
      <c r="K94" s="646"/>
      <c r="L94" s="646"/>
      <c r="M94" s="646"/>
      <c r="N94" s="646"/>
      <c r="O94" s="644">
        <f>注文フォーム!E130</f>
        <v>0</v>
      </c>
      <c r="P94" s="644"/>
      <c r="Q94" s="647" t="str">
        <f>IF(OR(注文フォーム!$F130=注文フォーム!$CP$6,注文フォーム!$F130=注文フォーム!$CP$7,注文フォーム!$F130=注文フォーム!$CP$8),注文フォーム!M130,"---")</f>
        <v>---</v>
      </c>
      <c r="R94" s="647"/>
      <c r="T94" s="60" t="s">
        <v>180</v>
      </c>
      <c r="AA94" s="83"/>
      <c r="AB94" s="83"/>
    </row>
    <row r="95" spans="2:28" ht="29.1" customHeight="1">
      <c r="B95" s="130">
        <v>63</v>
      </c>
      <c r="C95" s="648" t="str">
        <f>読込み用2!C73</f>
        <v/>
      </c>
      <c r="D95" s="649"/>
      <c r="E95" s="649"/>
      <c r="F95" s="649"/>
      <c r="G95" s="650"/>
      <c r="H95" s="650"/>
      <c r="I95" s="651"/>
      <c r="J95" s="645" t="str">
        <f>読込み用2!D73</f>
        <v/>
      </c>
      <c r="K95" s="646"/>
      <c r="L95" s="646"/>
      <c r="M95" s="646"/>
      <c r="N95" s="646"/>
      <c r="O95" s="644">
        <f>注文フォーム!E131</f>
        <v>0</v>
      </c>
      <c r="P95" s="644"/>
      <c r="Q95" s="647" t="str">
        <f>IF(OR(注文フォーム!$F131=注文フォーム!$CP$6,注文フォーム!$F131=注文フォーム!$CP$7,注文フォーム!$F131=注文フォーム!$CP$8),注文フォーム!M131,"---")</f>
        <v>---</v>
      </c>
      <c r="R95" s="647"/>
      <c r="T95" s="60" t="s">
        <v>180</v>
      </c>
      <c r="AA95" s="83"/>
      <c r="AB95" s="83"/>
    </row>
    <row r="96" spans="2:28" ht="29.1" customHeight="1">
      <c r="B96" s="130">
        <v>64</v>
      </c>
      <c r="C96" s="648" t="str">
        <f>読込み用2!C74</f>
        <v/>
      </c>
      <c r="D96" s="649"/>
      <c r="E96" s="649"/>
      <c r="F96" s="649"/>
      <c r="G96" s="650"/>
      <c r="H96" s="650"/>
      <c r="I96" s="651"/>
      <c r="J96" s="645" t="str">
        <f>読込み用2!D74</f>
        <v/>
      </c>
      <c r="K96" s="646"/>
      <c r="L96" s="646"/>
      <c r="M96" s="646"/>
      <c r="N96" s="646"/>
      <c r="O96" s="644">
        <f>注文フォーム!E132</f>
        <v>0</v>
      </c>
      <c r="P96" s="644"/>
      <c r="Q96" s="647" t="str">
        <f>IF(OR(注文フォーム!$F132=注文フォーム!$CP$6,注文フォーム!$F132=注文フォーム!$CP$7,注文フォーム!$F132=注文フォーム!$CP$8),注文フォーム!M132,"---")</f>
        <v>---</v>
      </c>
      <c r="R96" s="647"/>
      <c r="T96" s="60" t="s">
        <v>180</v>
      </c>
      <c r="AA96" s="83"/>
      <c r="AB96" s="83"/>
    </row>
    <row r="97" spans="2:28" ht="29.1" customHeight="1">
      <c r="B97" s="130">
        <v>65</v>
      </c>
      <c r="C97" s="648" t="str">
        <f>読込み用2!C75</f>
        <v/>
      </c>
      <c r="D97" s="649"/>
      <c r="E97" s="649"/>
      <c r="F97" s="649"/>
      <c r="G97" s="650"/>
      <c r="H97" s="650"/>
      <c r="I97" s="651"/>
      <c r="J97" s="645" t="str">
        <f>読込み用2!D75</f>
        <v/>
      </c>
      <c r="K97" s="646"/>
      <c r="L97" s="646"/>
      <c r="M97" s="646"/>
      <c r="N97" s="646"/>
      <c r="O97" s="644">
        <f>注文フォーム!E133</f>
        <v>0</v>
      </c>
      <c r="P97" s="644"/>
      <c r="Q97" s="647" t="str">
        <f>IF(OR(注文フォーム!$F133=注文フォーム!$CP$6,注文フォーム!$F133=注文フォーム!$CP$7,注文フォーム!$F133=注文フォーム!$CP$8),注文フォーム!M133,"---")</f>
        <v>---</v>
      </c>
      <c r="R97" s="647"/>
      <c r="T97" s="60" t="s">
        <v>180</v>
      </c>
      <c r="AA97" s="83"/>
      <c r="AB97" s="83"/>
    </row>
    <row r="98" spans="2:28" ht="29.1" customHeight="1">
      <c r="B98" s="130">
        <v>66</v>
      </c>
      <c r="C98" s="648" t="str">
        <f>読込み用2!C76</f>
        <v/>
      </c>
      <c r="D98" s="649"/>
      <c r="E98" s="649"/>
      <c r="F98" s="649"/>
      <c r="G98" s="650"/>
      <c r="H98" s="650"/>
      <c r="I98" s="651"/>
      <c r="J98" s="645" t="str">
        <f>読込み用2!D76</f>
        <v/>
      </c>
      <c r="K98" s="646"/>
      <c r="L98" s="646"/>
      <c r="M98" s="646"/>
      <c r="N98" s="646"/>
      <c r="O98" s="644">
        <f>注文フォーム!E134</f>
        <v>0</v>
      </c>
      <c r="P98" s="644"/>
      <c r="Q98" s="647" t="str">
        <f>IF(OR(注文フォーム!$F134=注文フォーム!$CP$6,注文フォーム!$F134=注文フォーム!$CP$7,注文フォーム!$F134=注文フォーム!$CP$8),注文フォーム!M134,"---")</f>
        <v>---</v>
      </c>
      <c r="R98" s="647"/>
      <c r="T98" s="60" t="s">
        <v>180</v>
      </c>
      <c r="AA98" s="83"/>
      <c r="AB98" s="83"/>
    </row>
    <row r="99" spans="2:28" ht="29.1" customHeight="1">
      <c r="B99" s="130">
        <v>67</v>
      </c>
      <c r="C99" s="648" t="str">
        <f>読込み用2!C77</f>
        <v/>
      </c>
      <c r="D99" s="649"/>
      <c r="E99" s="649"/>
      <c r="F99" s="649"/>
      <c r="G99" s="650"/>
      <c r="H99" s="650"/>
      <c r="I99" s="651"/>
      <c r="J99" s="645" t="str">
        <f>読込み用2!D77</f>
        <v/>
      </c>
      <c r="K99" s="646"/>
      <c r="L99" s="646"/>
      <c r="M99" s="646"/>
      <c r="N99" s="646"/>
      <c r="O99" s="644">
        <f>注文フォーム!E135</f>
        <v>0</v>
      </c>
      <c r="P99" s="644"/>
      <c r="Q99" s="647" t="str">
        <f>IF(OR(注文フォーム!$F135=注文フォーム!$CP$6,注文フォーム!$F135=注文フォーム!$CP$7,注文フォーム!$F135=注文フォーム!$CP$8),注文フォーム!M135,"---")</f>
        <v>---</v>
      </c>
      <c r="R99" s="647"/>
      <c r="T99" s="60" t="s">
        <v>180</v>
      </c>
      <c r="AA99" s="83"/>
      <c r="AB99" s="83"/>
    </row>
    <row r="100" spans="2:28" ht="29.1" customHeight="1">
      <c r="B100" s="130">
        <v>68</v>
      </c>
      <c r="C100" s="648" t="str">
        <f>読込み用2!C78</f>
        <v/>
      </c>
      <c r="D100" s="649"/>
      <c r="E100" s="649"/>
      <c r="F100" s="649"/>
      <c r="G100" s="650"/>
      <c r="H100" s="650"/>
      <c r="I100" s="651"/>
      <c r="J100" s="645" t="str">
        <f>読込み用2!D78</f>
        <v/>
      </c>
      <c r="K100" s="646"/>
      <c r="L100" s="646"/>
      <c r="M100" s="646"/>
      <c r="N100" s="646"/>
      <c r="O100" s="644">
        <f>注文フォーム!E136</f>
        <v>0</v>
      </c>
      <c r="P100" s="644"/>
      <c r="Q100" s="647" t="str">
        <f>IF(OR(注文フォーム!$F136=注文フォーム!$CP$6,注文フォーム!$F136=注文フォーム!$CP$7,注文フォーム!$F136=注文フォーム!$CP$8),注文フォーム!M136,"---")</f>
        <v>---</v>
      </c>
      <c r="R100" s="647"/>
      <c r="T100" s="60" t="s">
        <v>180</v>
      </c>
      <c r="AA100" s="83"/>
      <c r="AB100" s="83"/>
    </row>
    <row r="101" spans="2:28" ht="29.1" customHeight="1">
      <c r="B101" s="130">
        <v>69</v>
      </c>
      <c r="C101" s="648" t="str">
        <f>読込み用2!C79</f>
        <v/>
      </c>
      <c r="D101" s="649"/>
      <c r="E101" s="649"/>
      <c r="F101" s="649"/>
      <c r="G101" s="650"/>
      <c r="H101" s="650"/>
      <c r="I101" s="651"/>
      <c r="J101" s="645" t="str">
        <f>読込み用2!D79</f>
        <v/>
      </c>
      <c r="K101" s="646"/>
      <c r="L101" s="646"/>
      <c r="M101" s="646"/>
      <c r="N101" s="646"/>
      <c r="O101" s="644">
        <f>注文フォーム!E137</f>
        <v>0</v>
      </c>
      <c r="P101" s="644"/>
      <c r="Q101" s="647" t="str">
        <f>IF(OR(注文フォーム!$F137=注文フォーム!$CP$6,注文フォーム!$F137=注文フォーム!$CP$7,注文フォーム!$F137=注文フォーム!$CP$8),注文フォーム!M137,"---")</f>
        <v>---</v>
      </c>
      <c r="R101" s="647"/>
      <c r="T101" s="60" t="s">
        <v>180</v>
      </c>
      <c r="AA101" s="83"/>
      <c r="AB101" s="83"/>
    </row>
    <row r="102" spans="2:28" ht="29.1" customHeight="1">
      <c r="B102" s="130">
        <v>70</v>
      </c>
      <c r="C102" s="648" t="str">
        <f>読込み用2!C80</f>
        <v/>
      </c>
      <c r="D102" s="649"/>
      <c r="E102" s="649"/>
      <c r="F102" s="649"/>
      <c r="G102" s="650"/>
      <c r="H102" s="650"/>
      <c r="I102" s="651"/>
      <c r="J102" s="645" t="str">
        <f>読込み用2!D80</f>
        <v/>
      </c>
      <c r="K102" s="646"/>
      <c r="L102" s="646"/>
      <c r="M102" s="646"/>
      <c r="N102" s="646"/>
      <c r="O102" s="644">
        <f>注文フォーム!E138</f>
        <v>0</v>
      </c>
      <c r="P102" s="644"/>
      <c r="Q102" s="647" t="str">
        <f>IF(OR(注文フォーム!$F138=注文フォーム!$CP$6,注文フォーム!$F138=注文フォーム!$CP$7,注文フォーム!$F138=注文フォーム!$CP$8),注文フォーム!M138,"---")</f>
        <v>---</v>
      </c>
      <c r="R102" s="647"/>
      <c r="T102" s="60" t="s">
        <v>180</v>
      </c>
      <c r="AA102" s="83"/>
      <c r="AB102" s="83"/>
    </row>
    <row r="103" spans="2:28" ht="29.1" customHeight="1">
      <c r="B103" s="130">
        <v>71</v>
      </c>
      <c r="C103" s="648" t="str">
        <f>読込み用2!C81</f>
        <v/>
      </c>
      <c r="D103" s="649"/>
      <c r="E103" s="649"/>
      <c r="F103" s="649"/>
      <c r="G103" s="650"/>
      <c r="H103" s="650"/>
      <c r="I103" s="651"/>
      <c r="J103" s="645" t="str">
        <f>読込み用2!D81</f>
        <v/>
      </c>
      <c r="K103" s="646"/>
      <c r="L103" s="646"/>
      <c r="M103" s="646"/>
      <c r="N103" s="646"/>
      <c r="O103" s="644">
        <f>注文フォーム!E139</f>
        <v>0</v>
      </c>
      <c r="P103" s="644"/>
      <c r="Q103" s="647" t="str">
        <f>IF(OR(注文フォーム!$F139=注文フォーム!$CP$6,注文フォーム!$F139=注文フォーム!$CP$7,注文フォーム!$F139=注文フォーム!$CP$8),注文フォーム!M139,"---")</f>
        <v>---</v>
      </c>
      <c r="R103" s="647"/>
      <c r="T103" s="60" t="s">
        <v>180</v>
      </c>
      <c r="AA103" s="83"/>
      <c r="AB103" s="83"/>
    </row>
    <row r="104" spans="2:28" ht="29.1" customHeight="1">
      <c r="B104" s="130">
        <v>72</v>
      </c>
      <c r="C104" s="648" t="str">
        <f>読込み用2!C82</f>
        <v/>
      </c>
      <c r="D104" s="649"/>
      <c r="E104" s="649"/>
      <c r="F104" s="649"/>
      <c r="G104" s="650"/>
      <c r="H104" s="650"/>
      <c r="I104" s="651"/>
      <c r="J104" s="645" t="str">
        <f>読込み用2!D82</f>
        <v/>
      </c>
      <c r="K104" s="646"/>
      <c r="L104" s="646"/>
      <c r="M104" s="646"/>
      <c r="N104" s="646"/>
      <c r="O104" s="644">
        <f>注文フォーム!E140</f>
        <v>0</v>
      </c>
      <c r="P104" s="644"/>
      <c r="Q104" s="647" t="str">
        <f>IF(OR(注文フォーム!$F140=注文フォーム!$CP$6,注文フォーム!$F140=注文フォーム!$CP$7,注文フォーム!$F140=注文フォーム!$CP$8),注文フォーム!M140,"---")</f>
        <v>---</v>
      </c>
      <c r="R104" s="647"/>
      <c r="T104" s="60" t="s">
        <v>180</v>
      </c>
      <c r="AA104" s="83"/>
      <c r="AB104" s="83"/>
    </row>
    <row r="105" spans="2:28" ht="29.1" customHeight="1">
      <c r="B105" s="130">
        <v>73</v>
      </c>
      <c r="C105" s="648" t="str">
        <f>読込み用2!C83</f>
        <v/>
      </c>
      <c r="D105" s="649"/>
      <c r="E105" s="649"/>
      <c r="F105" s="649"/>
      <c r="G105" s="650"/>
      <c r="H105" s="650"/>
      <c r="I105" s="651"/>
      <c r="J105" s="645" t="str">
        <f>読込み用2!D83</f>
        <v/>
      </c>
      <c r="K105" s="646"/>
      <c r="L105" s="646"/>
      <c r="M105" s="646"/>
      <c r="N105" s="646"/>
      <c r="O105" s="644">
        <f>注文フォーム!E141</f>
        <v>0</v>
      </c>
      <c r="P105" s="644"/>
      <c r="Q105" s="647" t="str">
        <f>IF(OR(注文フォーム!$F141=注文フォーム!$CP$6,注文フォーム!$F141=注文フォーム!$CP$7,注文フォーム!$F141=注文フォーム!$CP$8),注文フォーム!M141,"---")</f>
        <v>---</v>
      </c>
      <c r="R105" s="647"/>
      <c r="T105" s="60" t="s">
        <v>180</v>
      </c>
      <c r="AA105" s="83"/>
      <c r="AB105" s="83"/>
    </row>
    <row r="106" spans="2:28" ht="29.1" customHeight="1">
      <c r="B106" s="130">
        <v>74</v>
      </c>
      <c r="C106" s="648" t="str">
        <f>読込み用2!C84</f>
        <v/>
      </c>
      <c r="D106" s="649"/>
      <c r="E106" s="649"/>
      <c r="F106" s="649"/>
      <c r="G106" s="650"/>
      <c r="H106" s="650"/>
      <c r="I106" s="651"/>
      <c r="J106" s="645" t="str">
        <f>読込み用2!D84</f>
        <v/>
      </c>
      <c r="K106" s="646"/>
      <c r="L106" s="646"/>
      <c r="M106" s="646"/>
      <c r="N106" s="646"/>
      <c r="O106" s="644">
        <f>注文フォーム!E142</f>
        <v>0</v>
      </c>
      <c r="P106" s="644"/>
      <c r="Q106" s="647" t="str">
        <f>IF(OR(注文フォーム!$F142=注文フォーム!$CP$6,注文フォーム!$F142=注文フォーム!$CP$7,注文フォーム!$F142=注文フォーム!$CP$8),注文フォーム!M142,"---")</f>
        <v>---</v>
      </c>
      <c r="R106" s="647"/>
      <c r="T106" s="60" t="s">
        <v>180</v>
      </c>
      <c r="AA106" s="83"/>
      <c r="AB106" s="83"/>
    </row>
    <row r="107" spans="2:28" ht="29.1" customHeight="1">
      <c r="B107" s="130">
        <v>75</v>
      </c>
      <c r="C107" s="648" t="str">
        <f>読込み用2!C85</f>
        <v/>
      </c>
      <c r="D107" s="649"/>
      <c r="E107" s="649"/>
      <c r="F107" s="649"/>
      <c r="G107" s="650"/>
      <c r="H107" s="650"/>
      <c r="I107" s="651"/>
      <c r="J107" s="645" t="str">
        <f>読込み用2!D85</f>
        <v/>
      </c>
      <c r="K107" s="646"/>
      <c r="L107" s="646"/>
      <c r="M107" s="646"/>
      <c r="N107" s="646"/>
      <c r="O107" s="644">
        <f>注文フォーム!E143</f>
        <v>0</v>
      </c>
      <c r="P107" s="644"/>
      <c r="Q107" s="647" t="str">
        <f>IF(OR(注文フォーム!$F143=注文フォーム!$CP$6,注文フォーム!$F143=注文フォーム!$CP$7,注文フォーム!$F143=注文フォーム!$CP$8),注文フォーム!M143,"---")</f>
        <v>---</v>
      </c>
      <c r="R107" s="647"/>
      <c r="T107" s="60" t="s">
        <v>180</v>
      </c>
      <c r="AA107" s="83"/>
      <c r="AB107" s="83"/>
    </row>
    <row r="108" spans="2:28" ht="29.1" customHeight="1">
      <c r="B108" s="130">
        <v>76</v>
      </c>
      <c r="C108" s="648" t="str">
        <f>読込み用2!C86</f>
        <v/>
      </c>
      <c r="D108" s="649"/>
      <c r="E108" s="649"/>
      <c r="F108" s="649"/>
      <c r="G108" s="650"/>
      <c r="H108" s="650"/>
      <c r="I108" s="651"/>
      <c r="J108" s="645" t="str">
        <f>読込み用2!D86</f>
        <v/>
      </c>
      <c r="K108" s="646"/>
      <c r="L108" s="646"/>
      <c r="M108" s="646"/>
      <c r="N108" s="646"/>
      <c r="O108" s="644">
        <f>注文フォーム!E144</f>
        <v>0</v>
      </c>
      <c r="P108" s="644"/>
      <c r="Q108" s="647" t="str">
        <f>IF(OR(注文フォーム!$F144=注文フォーム!$CP$6,注文フォーム!$F144=注文フォーム!$CP$7,注文フォーム!$F144=注文フォーム!$CP$8),注文フォーム!M144,"---")</f>
        <v>---</v>
      </c>
      <c r="R108" s="647"/>
      <c r="T108" s="60" t="s">
        <v>180</v>
      </c>
      <c r="AA108" s="83"/>
      <c r="AB108" s="83"/>
    </row>
    <row r="109" spans="2:28" ht="29.1" customHeight="1">
      <c r="B109" s="130">
        <v>77</v>
      </c>
      <c r="C109" s="648" t="str">
        <f>読込み用2!C87</f>
        <v/>
      </c>
      <c r="D109" s="649"/>
      <c r="E109" s="649"/>
      <c r="F109" s="649"/>
      <c r="G109" s="650"/>
      <c r="H109" s="650"/>
      <c r="I109" s="651"/>
      <c r="J109" s="645" t="str">
        <f>読込み用2!D87</f>
        <v/>
      </c>
      <c r="K109" s="646"/>
      <c r="L109" s="646"/>
      <c r="M109" s="646"/>
      <c r="N109" s="646"/>
      <c r="O109" s="644">
        <f>注文フォーム!E145</f>
        <v>0</v>
      </c>
      <c r="P109" s="644"/>
      <c r="Q109" s="647" t="str">
        <f>IF(OR(注文フォーム!$F145=注文フォーム!$CP$6,注文フォーム!$F145=注文フォーム!$CP$7,注文フォーム!$F145=注文フォーム!$CP$8),注文フォーム!M145,"---")</f>
        <v>---</v>
      </c>
      <c r="R109" s="647"/>
      <c r="T109" s="60" t="s">
        <v>180</v>
      </c>
      <c r="AA109" s="83"/>
      <c r="AB109" s="83"/>
    </row>
    <row r="110" spans="2:28" ht="29.1" customHeight="1">
      <c r="B110" s="130">
        <v>78</v>
      </c>
      <c r="C110" s="648" t="str">
        <f>読込み用2!C88</f>
        <v/>
      </c>
      <c r="D110" s="649"/>
      <c r="E110" s="649"/>
      <c r="F110" s="649"/>
      <c r="G110" s="650"/>
      <c r="H110" s="650"/>
      <c r="I110" s="651"/>
      <c r="J110" s="645" t="str">
        <f>読込み用2!D88</f>
        <v/>
      </c>
      <c r="K110" s="646"/>
      <c r="L110" s="646"/>
      <c r="M110" s="646"/>
      <c r="N110" s="646"/>
      <c r="O110" s="644">
        <f>注文フォーム!E146</f>
        <v>0</v>
      </c>
      <c r="P110" s="644"/>
      <c r="Q110" s="647" t="str">
        <f>IF(OR(注文フォーム!$F146=注文フォーム!$CP$6,注文フォーム!$F146=注文フォーム!$CP$7,注文フォーム!$F146=注文フォーム!$CP$8),注文フォーム!M146,"---")</f>
        <v>---</v>
      </c>
      <c r="R110" s="647"/>
      <c r="T110" s="60" t="s">
        <v>180</v>
      </c>
      <c r="AA110" s="83"/>
      <c r="AB110" s="83"/>
    </row>
    <row r="111" spans="2:28" ht="29.1" customHeight="1">
      <c r="B111" s="130">
        <v>79</v>
      </c>
      <c r="C111" s="648" t="str">
        <f>読込み用2!C89</f>
        <v/>
      </c>
      <c r="D111" s="649"/>
      <c r="E111" s="649"/>
      <c r="F111" s="649"/>
      <c r="G111" s="650"/>
      <c r="H111" s="650"/>
      <c r="I111" s="651"/>
      <c r="J111" s="645" t="str">
        <f>読込み用2!D89</f>
        <v/>
      </c>
      <c r="K111" s="646"/>
      <c r="L111" s="646"/>
      <c r="M111" s="646"/>
      <c r="N111" s="646"/>
      <c r="O111" s="644">
        <f>注文フォーム!E147</f>
        <v>0</v>
      </c>
      <c r="P111" s="644"/>
      <c r="Q111" s="647" t="str">
        <f>IF(OR(注文フォーム!$F147=注文フォーム!$CP$6,注文フォーム!$F147=注文フォーム!$CP$7,注文フォーム!$F147=注文フォーム!$CP$8),注文フォーム!M147,"---")</f>
        <v>---</v>
      </c>
      <c r="R111" s="647"/>
      <c r="T111" s="60" t="s">
        <v>180</v>
      </c>
      <c r="AA111" s="83"/>
      <c r="AB111" s="83"/>
    </row>
    <row r="112" spans="2:28" ht="29.1" customHeight="1">
      <c r="B112" s="130">
        <v>80</v>
      </c>
      <c r="C112" s="648" t="str">
        <f>読込み用2!C90</f>
        <v/>
      </c>
      <c r="D112" s="649"/>
      <c r="E112" s="649"/>
      <c r="F112" s="649"/>
      <c r="G112" s="650"/>
      <c r="H112" s="650"/>
      <c r="I112" s="651"/>
      <c r="J112" s="645" t="str">
        <f>読込み用2!D90</f>
        <v/>
      </c>
      <c r="K112" s="646"/>
      <c r="L112" s="646"/>
      <c r="M112" s="646"/>
      <c r="N112" s="646"/>
      <c r="O112" s="644">
        <f>注文フォーム!E148</f>
        <v>0</v>
      </c>
      <c r="P112" s="644"/>
      <c r="Q112" s="647" t="str">
        <f>IF(OR(注文フォーム!$F148=注文フォーム!$CP$6,注文フォーム!$F148=注文フォーム!$CP$7,注文フォーム!$F148=注文フォーム!$CP$8),注文フォーム!M148,"---")</f>
        <v>---</v>
      </c>
      <c r="R112" s="647"/>
      <c r="T112" s="60" t="s">
        <v>180</v>
      </c>
      <c r="AA112" s="83"/>
      <c r="AB112" s="83"/>
    </row>
    <row r="113" spans="2:29" ht="29.1" customHeight="1">
      <c r="B113" s="130">
        <v>81</v>
      </c>
      <c r="C113" s="648" t="str">
        <f>読込み用2!C91</f>
        <v/>
      </c>
      <c r="D113" s="649"/>
      <c r="E113" s="649"/>
      <c r="F113" s="649"/>
      <c r="G113" s="650"/>
      <c r="H113" s="650"/>
      <c r="I113" s="651"/>
      <c r="J113" s="645" t="str">
        <f>読込み用2!D91</f>
        <v/>
      </c>
      <c r="K113" s="646"/>
      <c r="L113" s="646"/>
      <c r="M113" s="646"/>
      <c r="N113" s="646"/>
      <c r="O113" s="644">
        <f>注文フォーム!E149</f>
        <v>0</v>
      </c>
      <c r="P113" s="644"/>
      <c r="Q113" s="647" t="str">
        <f>IF(OR(注文フォーム!$F149=注文フォーム!$CP$6,注文フォーム!$F149=注文フォーム!$CP$7,注文フォーム!$F149=注文フォーム!$CP$8),注文フォーム!M149,"---")</f>
        <v>---</v>
      </c>
      <c r="R113" s="647"/>
      <c r="T113" s="60" t="s">
        <v>180</v>
      </c>
      <c r="AA113" s="83"/>
      <c r="AB113" s="83"/>
    </row>
    <row r="114" spans="2:29" ht="29.1" customHeight="1">
      <c r="B114" s="130">
        <v>82</v>
      </c>
      <c r="C114" s="648" t="str">
        <f>読込み用2!C92</f>
        <v/>
      </c>
      <c r="D114" s="649"/>
      <c r="E114" s="649"/>
      <c r="F114" s="649"/>
      <c r="G114" s="650"/>
      <c r="H114" s="650"/>
      <c r="I114" s="651"/>
      <c r="J114" s="645" t="str">
        <f>読込み用2!D92</f>
        <v/>
      </c>
      <c r="K114" s="646"/>
      <c r="L114" s="646"/>
      <c r="M114" s="646"/>
      <c r="N114" s="646"/>
      <c r="O114" s="644">
        <f>注文フォーム!E150</f>
        <v>0</v>
      </c>
      <c r="P114" s="644"/>
      <c r="Q114" s="647" t="str">
        <f>IF(OR(注文フォーム!$F150=注文フォーム!$CP$6,注文フォーム!$F150=注文フォーム!$CP$7,注文フォーム!$F150=注文フォーム!$CP$8),注文フォーム!M150,"---")</f>
        <v>---</v>
      </c>
      <c r="R114" s="647"/>
      <c r="T114" s="60" t="s">
        <v>180</v>
      </c>
      <c r="AA114" s="83"/>
      <c r="AB114" s="83"/>
    </row>
    <row r="115" spans="2:29" ht="29.1" customHeight="1">
      <c r="B115" s="130">
        <v>83</v>
      </c>
      <c r="C115" s="648" t="str">
        <f>読込み用2!C93</f>
        <v/>
      </c>
      <c r="D115" s="649"/>
      <c r="E115" s="649"/>
      <c r="F115" s="649"/>
      <c r="G115" s="650"/>
      <c r="H115" s="650"/>
      <c r="I115" s="651"/>
      <c r="J115" s="645" t="str">
        <f>読込み用2!D93</f>
        <v/>
      </c>
      <c r="K115" s="646"/>
      <c r="L115" s="646"/>
      <c r="M115" s="646"/>
      <c r="N115" s="646"/>
      <c r="O115" s="644">
        <f>注文フォーム!E151</f>
        <v>0</v>
      </c>
      <c r="P115" s="644"/>
      <c r="Q115" s="647" t="str">
        <f>IF(OR(注文フォーム!$F151=注文フォーム!$CP$6,注文フォーム!$F151=注文フォーム!$CP$7,注文フォーム!$F151=注文フォーム!$CP$8),注文フォーム!M151,"---")</f>
        <v>---</v>
      </c>
      <c r="R115" s="647"/>
      <c r="T115" s="60" t="s">
        <v>180</v>
      </c>
      <c r="AA115" s="83"/>
      <c r="AB115" s="83"/>
    </row>
    <row r="116" spans="2:29" ht="29.1" customHeight="1">
      <c r="B116" s="130">
        <v>84</v>
      </c>
      <c r="C116" s="648" t="str">
        <f>読込み用2!C94</f>
        <v/>
      </c>
      <c r="D116" s="649"/>
      <c r="E116" s="649"/>
      <c r="F116" s="649"/>
      <c r="G116" s="650"/>
      <c r="H116" s="650"/>
      <c r="I116" s="651"/>
      <c r="J116" s="645" t="str">
        <f>読込み用2!D94</f>
        <v/>
      </c>
      <c r="K116" s="646"/>
      <c r="L116" s="646"/>
      <c r="M116" s="646"/>
      <c r="N116" s="646"/>
      <c r="O116" s="644">
        <f>注文フォーム!E152</f>
        <v>0</v>
      </c>
      <c r="P116" s="644"/>
      <c r="Q116" s="647" t="str">
        <f>IF(OR(注文フォーム!$F152=注文フォーム!$CP$6,注文フォーム!$F152=注文フォーム!$CP$7,注文フォーム!$F152=注文フォーム!$CP$8),注文フォーム!M152,"---")</f>
        <v>---</v>
      </c>
      <c r="R116" s="647"/>
      <c r="T116" s="60" t="s">
        <v>180</v>
      </c>
      <c r="AA116" s="83"/>
      <c r="AB116" s="83"/>
    </row>
    <row r="117" spans="2:29" ht="29.1" customHeight="1">
      <c r="B117" s="130">
        <v>85</v>
      </c>
      <c r="C117" s="648" t="str">
        <f>読込み用2!C95</f>
        <v/>
      </c>
      <c r="D117" s="649"/>
      <c r="E117" s="649"/>
      <c r="F117" s="649"/>
      <c r="G117" s="650"/>
      <c r="H117" s="650"/>
      <c r="I117" s="651"/>
      <c r="J117" s="645" t="str">
        <f>読込み用2!D95</f>
        <v/>
      </c>
      <c r="K117" s="646"/>
      <c r="L117" s="646"/>
      <c r="M117" s="646"/>
      <c r="N117" s="646"/>
      <c r="O117" s="644">
        <f>注文フォーム!E153</f>
        <v>0</v>
      </c>
      <c r="P117" s="644"/>
      <c r="Q117" s="647" t="str">
        <f>IF(OR(注文フォーム!$F153=注文フォーム!$CP$6,注文フォーム!$F153=注文フォーム!$CP$7,注文フォーム!$F153=注文フォーム!$CP$8),注文フォーム!M153,"---")</f>
        <v>---</v>
      </c>
      <c r="R117" s="647"/>
      <c r="T117" s="60" t="s">
        <v>180</v>
      </c>
      <c r="AA117" s="83"/>
      <c r="AB117" s="83"/>
    </row>
    <row r="118" spans="2:29" ht="29.1" customHeight="1">
      <c r="B118" s="130">
        <v>86</v>
      </c>
      <c r="C118" s="648" t="str">
        <f>読込み用2!C96</f>
        <v/>
      </c>
      <c r="D118" s="649"/>
      <c r="E118" s="649"/>
      <c r="F118" s="649"/>
      <c r="G118" s="650"/>
      <c r="H118" s="650"/>
      <c r="I118" s="651"/>
      <c r="J118" s="645" t="str">
        <f>読込み用2!D96</f>
        <v/>
      </c>
      <c r="K118" s="646"/>
      <c r="L118" s="646"/>
      <c r="M118" s="646"/>
      <c r="N118" s="646"/>
      <c r="O118" s="644">
        <f>注文フォーム!E154</f>
        <v>0</v>
      </c>
      <c r="P118" s="644"/>
      <c r="Q118" s="647" t="str">
        <f>IF(OR(注文フォーム!$F154=注文フォーム!$CP$6,注文フォーム!$F154=注文フォーム!$CP$7,注文フォーム!$F154=注文フォーム!$CP$8),注文フォーム!M154,"---")</f>
        <v>---</v>
      </c>
      <c r="R118" s="647"/>
      <c r="T118" s="60" t="s">
        <v>180</v>
      </c>
      <c r="AA118" s="83"/>
      <c r="AB118" s="83"/>
    </row>
    <row r="119" spans="2:29" ht="29.1" customHeight="1">
      <c r="B119" s="130">
        <v>87</v>
      </c>
      <c r="C119" s="648" t="str">
        <f>読込み用2!C97</f>
        <v/>
      </c>
      <c r="D119" s="649"/>
      <c r="E119" s="649"/>
      <c r="F119" s="649"/>
      <c r="G119" s="650"/>
      <c r="H119" s="650"/>
      <c r="I119" s="651"/>
      <c r="J119" s="645" t="str">
        <f>読込み用2!D97</f>
        <v/>
      </c>
      <c r="K119" s="646"/>
      <c r="L119" s="646"/>
      <c r="M119" s="646"/>
      <c r="N119" s="646"/>
      <c r="O119" s="644">
        <f>注文フォーム!E155</f>
        <v>0</v>
      </c>
      <c r="P119" s="644"/>
      <c r="Q119" s="647" t="str">
        <f>IF(OR(注文フォーム!$F155=注文フォーム!$CP$6,注文フォーム!$F155=注文フォーム!$CP$7,注文フォーム!$F155=注文フォーム!$CP$8),注文フォーム!M155,"---")</f>
        <v>---</v>
      </c>
      <c r="R119" s="647"/>
      <c r="T119" s="60" t="s">
        <v>180</v>
      </c>
      <c r="AA119" s="83"/>
      <c r="AB119" s="83"/>
    </row>
    <row r="120" spans="2:29" ht="29.1" customHeight="1">
      <c r="B120" s="130">
        <v>88</v>
      </c>
      <c r="C120" s="648" t="str">
        <f>読込み用2!C98</f>
        <v/>
      </c>
      <c r="D120" s="649"/>
      <c r="E120" s="649"/>
      <c r="F120" s="649"/>
      <c r="G120" s="650"/>
      <c r="H120" s="650"/>
      <c r="I120" s="651"/>
      <c r="J120" s="645" t="str">
        <f>読込み用2!D98</f>
        <v/>
      </c>
      <c r="K120" s="646"/>
      <c r="L120" s="646"/>
      <c r="M120" s="646"/>
      <c r="N120" s="646"/>
      <c r="O120" s="644">
        <f>注文フォーム!E156</f>
        <v>0</v>
      </c>
      <c r="P120" s="644"/>
      <c r="Q120" s="647" t="str">
        <f>IF(OR(注文フォーム!$F156=注文フォーム!$CP$6,注文フォーム!$F156=注文フォーム!$CP$7,注文フォーム!$F156=注文フォーム!$CP$8),注文フォーム!M156,"---")</f>
        <v>---</v>
      </c>
      <c r="R120" s="647"/>
      <c r="T120" s="60" t="s">
        <v>180</v>
      </c>
      <c r="AA120" s="83"/>
      <c r="AB120" s="83"/>
    </row>
    <row r="121" spans="2:29" ht="29.1" customHeight="1">
      <c r="B121" s="130">
        <v>89</v>
      </c>
      <c r="C121" s="648" t="str">
        <f>読込み用2!C99</f>
        <v/>
      </c>
      <c r="D121" s="649"/>
      <c r="E121" s="649"/>
      <c r="F121" s="649"/>
      <c r="G121" s="650"/>
      <c r="H121" s="650"/>
      <c r="I121" s="651"/>
      <c r="J121" s="645" t="str">
        <f>読込み用2!D99</f>
        <v/>
      </c>
      <c r="K121" s="646"/>
      <c r="L121" s="646"/>
      <c r="M121" s="646"/>
      <c r="N121" s="646"/>
      <c r="O121" s="644">
        <f>注文フォーム!E157</f>
        <v>0</v>
      </c>
      <c r="P121" s="644"/>
      <c r="Q121" s="647" t="str">
        <f>IF(OR(注文フォーム!$F157=注文フォーム!$CP$6,注文フォーム!$F157=注文フォーム!$CP$7,注文フォーム!$F157=注文フォーム!$CP$8),注文フォーム!M157,"---")</f>
        <v>---</v>
      </c>
      <c r="R121" s="647"/>
      <c r="T121" s="60" t="s">
        <v>180</v>
      </c>
      <c r="AA121" s="83"/>
      <c r="AB121" s="83"/>
    </row>
    <row r="122" spans="2:29" ht="29.1" customHeight="1">
      <c r="B122" s="130">
        <v>90</v>
      </c>
      <c r="C122" s="648" t="str">
        <f>読込み用2!C100</f>
        <v/>
      </c>
      <c r="D122" s="649"/>
      <c r="E122" s="649"/>
      <c r="F122" s="649"/>
      <c r="G122" s="650"/>
      <c r="H122" s="650"/>
      <c r="I122" s="651"/>
      <c r="J122" s="645" t="str">
        <f>読込み用2!D100</f>
        <v/>
      </c>
      <c r="K122" s="646"/>
      <c r="L122" s="646"/>
      <c r="M122" s="646"/>
      <c r="N122" s="646"/>
      <c r="O122" s="644">
        <f>注文フォーム!E158</f>
        <v>0</v>
      </c>
      <c r="P122" s="644"/>
      <c r="Q122" s="647" t="str">
        <f>IF(OR(注文フォーム!$F158=注文フォーム!$CP$6,注文フォーム!$F158=注文フォーム!$CP$7,注文フォーム!$F158=注文フォーム!$CP$8),注文フォーム!M158,"---")</f>
        <v>---</v>
      </c>
      <c r="R122" s="647"/>
      <c r="T122" s="60" t="s">
        <v>180</v>
      </c>
      <c r="AA122" s="83"/>
      <c r="AB122" s="83"/>
    </row>
    <row r="123" spans="2:29" ht="29.1" customHeight="1" thickBot="1">
      <c r="B123" s="130">
        <v>91</v>
      </c>
      <c r="C123" s="648" t="str">
        <f>読込み用2!C101</f>
        <v/>
      </c>
      <c r="D123" s="649"/>
      <c r="E123" s="649"/>
      <c r="F123" s="649"/>
      <c r="G123" s="650"/>
      <c r="H123" s="650"/>
      <c r="I123" s="651"/>
      <c r="J123" s="645" t="str">
        <f>読込み用2!D101</f>
        <v/>
      </c>
      <c r="K123" s="646"/>
      <c r="L123" s="646"/>
      <c r="M123" s="646"/>
      <c r="N123" s="646"/>
      <c r="O123" s="644">
        <f>注文フォーム!E159</f>
        <v>0</v>
      </c>
      <c r="P123" s="644"/>
      <c r="Q123" s="647" t="str">
        <f>IF(OR(注文フォーム!$F159=注文フォーム!$CP$6,注文フォーム!$F159=注文フォーム!$CP$7,注文フォーム!$F159=注文フォーム!$CP$8),注文フォーム!M159,"---")</f>
        <v>---</v>
      </c>
      <c r="R123" s="647"/>
      <c r="T123" s="60" t="s">
        <v>180</v>
      </c>
      <c r="AA123" s="83"/>
      <c r="AB123" s="83"/>
    </row>
    <row r="124" spans="2:29" ht="29.1" customHeight="1" thickBot="1">
      <c r="B124" s="130">
        <v>92</v>
      </c>
      <c r="C124" s="648" t="str">
        <f>読込み用2!C102</f>
        <v/>
      </c>
      <c r="D124" s="649"/>
      <c r="E124" s="649"/>
      <c r="F124" s="649"/>
      <c r="G124" s="650"/>
      <c r="H124" s="650"/>
      <c r="I124" s="651"/>
      <c r="J124" s="645" t="str">
        <f>読込み用2!D102</f>
        <v/>
      </c>
      <c r="K124" s="646"/>
      <c r="L124" s="646"/>
      <c r="M124" s="646"/>
      <c r="N124" s="646"/>
      <c r="O124" s="644">
        <f>注文フォーム!E160</f>
        <v>0</v>
      </c>
      <c r="P124" s="644"/>
      <c r="Q124" s="647" t="str">
        <f>IF(OR(注文フォーム!$F160=注文フォーム!$CP$6,注文フォーム!$F160=注文フォーム!$CP$7,注文フォーム!$F160=注文フォーム!$CP$8),注文フォーム!M160,"---")</f>
        <v>---</v>
      </c>
      <c r="R124" s="647"/>
      <c r="T124" s="94" t="s">
        <v>133</v>
      </c>
      <c r="U124" s="94" t="s">
        <v>181</v>
      </c>
      <c r="V124" s="94" t="s">
        <v>170</v>
      </c>
      <c r="W124" s="94" t="s">
        <v>171</v>
      </c>
      <c r="X124" s="94" t="s">
        <v>172</v>
      </c>
      <c r="Y124" s="94" t="s">
        <v>173</v>
      </c>
      <c r="Z124" s="94" t="s">
        <v>280</v>
      </c>
      <c r="AA124" s="95" t="s">
        <v>281</v>
      </c>
      <c r="AB124" s="95" t="s">
        <v>165</v>
      </c>
      <c r="AC124" s="94" t="s">
        <v>182</v>
      </c>
    </row>
    <row r="125" spans="2:29" ht="29.1" customHeight="1">
      <c r="B125" s="130">
        <v>93</v>
      </c>
      <c r="C125" s="648" t="str">
        <f>読込み用2!C103</f>
        <v/>
      </c>
      <c r="D125" s="649"/>
      <c r="E125" s="649"/>
      <c r="F125" s="649"/>
      <c r="G125" s="650"/>
      <c r="H125" s="650"/>
      <c r="I125" s="651"/>
      <c r="J125" s="645" t="str">
        <f>読込み用2!D103</f>
        <v/>
      </c>
      <c r="K125" s="646"/>
      <c r="L125" s="646"/>
      <c r="M125" s="646"/>
      <c r="N125" s="646"/>
      <c r="O125" s="644">
        <f>注文フォーム!E161</f>
        <v>0</v>
      </c>
      <c r="P125" s="644"/>
      <c r="Q125" s="647" t="str">
        <f>IF(OR(注文フォーム!$F161=注文フォーム!$CP$6,注文フォーム!$F161=注文フォーム!$CP$7,注文フォーム!$F161=注文フォーム!$CP$8),注文フォーム!M161,"---")</f>
        <v>---</v>
      </c>
      <c r="R125" s="647"/>
      <c r="T125" s="81" t="s">
        <v>286</v>
      </c>
      <c r="U125" s="81" t="s">
        <v>286</v>
      </c>
      <c r="V125" s="81" t="s">
        <v>286</v>
      </c>
      <c r="W125" s="81" t="s">
        <v>284</v>
      </c>
      <c r="X125" s="81" t="s">
        <v>287</v>
      </c>
      <c r="Y125" s="81" t="s">
        <v>288</v>
      </c>
      <c r="Z125" s="81" t="s">
        <v>289</v>
      </c>
      <c r="AA125" s="96" t="s">
        <v>283</v>
      </c>
      <c r="AB125" s="97" t="s">
        <v>165</v>
      </c>
      <c r="AC125" s="81" t="s">
        <v>176</v>
      </c>
    </row>
    <row r="126" spans="2:29" ht="29.1" customHeight="1">
      <c r="B126" s="130">
        <v>94</v>
      </c>
      <c r="C126" s="648" t="str">
        <f>読込み用2!C104</f>
        <v/>
      </c>
      <c r="D126" s="649"/>
      <c r="E126" s="649"/>
      <c r="F126" s="649"/>
      <c r="G126" s="650"/>
      <c r="H126" s="650"/>
      <c r="I126" s="651"/>
      <c r="J126" s="645" t="str">
        <f>読込み用2!D104</f>
        <v/>
      </c>
      <c r="K126" s="646"/>
      <c r="L126" s="646"/>
      <c r="M126" s="646"/>
      <c r="N126" s="646"/>
      <c r="O126" s="644">
        <f>注文フォーム!E162</f>
        <v>0</v>
      </c>
      <c r="P126" s="644"/>
      <c r="Q126" s="647" t="str">
        <f>IF(OR(注文フォーム!$F162=注文フォーム!$CP$6,注文フォーム!$F162=注文フォーム!$CP$7,注文フォーム!$F162=注文フォーム!$CP$8),注文フォーム!M162,"---")</f>
        <v>---</v>
      </c>
      <c r="R126" s="647"/>
      <c r="W126" s="60" t="s">
        <v>285</v>
      </c>
      <c r="X126" s="60" t="s">
        <v>279</v>
      </c>
      <c r="Y126" s="60" t="s">
        <v>279</v>
      </c>
      <c r="AA126" s="104" t="s">
        <v>282</v>
      </c>
      <c r="AC126" s="60"/>
    </row>
    <row r="127" spans="2:29" ht="29.1" customHeight="1" thickBot="1">
      <c r="B127" s="130">
        <v>95</v>
      </c>
      <c r="C127" s="648" t="str">
        <f>読込み用2!C105</f>
        <v/>
      </c>
      <c r="D127" s="649"/>
      <c r="E127" s="649"/>
      <c r="F127" s="649"/>
      <c r="G127" s="650"/>
      <c r="H127" s="650"/>
      <c r="I127" s="651"/>
      <c r="J127" s="645" t="str">
        <f>読込み用2!D105</f>
        <v/>
      </c>
      <c r="K127" s="646"/>
      <c r="L127" s="646"/>
      <c r="M127" s="646"/>
      <c r="N127" s="646"/>
      <c r="O127" s="644">
        <f>注文フォーム!E163</f>
        <v>0</v>
      </c>
      <c r="P127" s="644"/>
      <c r="Q127" s="647" t="str">
        <f>IF(OR(注文フォーム!$F163=注文フォーム!$CP$6,注文フォーム!$F163=注文フォーム!$CP$7,注文フォーム!$F163=注文フォーム!$CP$8),注文フォーム!M163,"---")</f>
        <v>---</v>
      </c>
      <c r="R127" s="647"/>
      <c r="T127" s="77"/>
      <c r="U127" s="77"/>
      <c r="V127" s="77"/>
      <c r="W127" s="77"/>
      <c r="X127" s="77"/>
      <c r="Y127" s="77"/>
      <c r="Z127" s="77"/>
      <c r="AA127" s="98" t="s">
        <v>174</v>
      </c>
      <c r="AB127" s="85"/>
      <c r="AC127" s="77"/>
    </row>
    <row r="128" spans="2:29" ht="29.1" customHeight="1" thickBot="1">
      <c r="B128" s="130">
        <v>96</v>
      </c>
      <c r="C128" s="648" t="str">
        <f>読込み用2!C106</f>
        <v/>
      </c>
      <c r="D128" s="649"/>
      <c r="E128" s="649"/>
      <c r="F128" s="649"/>
      <c r="G128" s="650"/>
      <c r="H128" s="650"/>
      <c r="I128" s="651"/>
      <c r="J128" s="645" t="str">
        <f>読込み用2!D106</f>
        <v/>
      </c>
      <c r="K128" s="646"/>
      <c r="L128" s="646"/>
      <c r="M128" s="646"/>
      <c r="N128" s="646"/>
      <c r="O128" s="644">
        <f>注文フォーム!E164</f>
        <v>0</v>
      </c>
      <c r="P128" s="644"/>
      <c r="Q128" s="647" t="str">
        <f>IF(OR(注文フォーム!$F164=注文フォーム!$CP$6,注文フォーム!$F164=注文フォーム!$CP$7,注文フォーム!$F164=注文フォーム!$CP$8),注文フォーム!M164,"---")</f>
        <v>---</v>
      </c>
      <c r="R128" s="647"/>
      <c r="AA128" s="83"/>
      <c r="AB128" s="83"/>
    </row>
    <row r="129" spans="2:28" ht="29.1" customHeight="1" thickBot="1">
      <c r="B129" s="130">
        <v>97</v>
      </c>
      <c r="C129" s="648" t="str">
        <f>読込み用2!C107</f>
        <v/>
      </c>
      <c r="D129" s="649"/>
      <c r="E129" s="649"/>
      <c r="F129" s="649"/>
      <c r="G129" s="650"/>
      <c r="H129" s="650"/>
      <c r="I129" s="651"/>
      <c r="J129" s="645" t="str">
        <f>読込み用2!D107</f>
        <v/>
      </c>
      <c r="K129" s="646"/>
      <c r="L129" s="646"/>
      <c r="M129" s="646"/>
      <c r="N129" s="646"/>
      <c r="O129" s="644">
        <f>注文フォーム!E165</f>
        <v>0</v>
      </c>
      <c r="P129" s="644"/>
      <c r="Q129" s="647" t="str">
        <f>IF(OR(注文フォーム!$F165=注文フォーム!$CP$6,注文フォーム!$F165=注文フォーム!$CP$7,注文フォーム!$F165=注文フォーム!$CP$8),注文フォーム!M165,"---")</f>
        <v>---</v>
      </c>
      <c r="R129" s="647"/>
      <c r="T129" s="99" t="s">
        <v>134</v>
      </c>
      <c r="AA129" s="83"/>
      <c r="AB129" s="83"/>
    </row>
    <row r="130" spans="2:28" ht="29.1" customHeight="1">
      <c r="B130" s="130">
        <v>98</v>
      </c>
      <c r="C130" s="648" t="str">
        <f>読込み用2!C108</f>
        <v/>
      </c>
      <c r="D130" s="649"/>
      <c r="E130" s="649"/>
      <c r="F130" s="649"/>
      <c r="G130" s="650"/>
      <c r="H130" s="650"/>
      <c r="I130" s="651"/>
      <c r="J130" s="645" t="str">
        <f>読込み用2!D108</f>
        <v/>
      </c>
      <c r="K130" s="646"/>
      <c r="L130" s="646"/>
      <c r="M130" s="646"/>
      <c r="N130" s="646"/>
      <c r="O130" s="644">
        <f>注文フォーム!E166</f>
        <v>0</v>
      </c>
      <c r="P130" s="644"/>
      <c r="Q130" s="647" t="str">
        <f>IF(OR(注文フォーム!$F166=注文フォーム!$CP$6,注文フォーム!$F166=注文フォーム!$CP$7,注文フォーム!$F166=注文フォーム!$CP$8),注文フォーム!M166,"---")</f>
        <v>---</v>
      </c>
      <c r="R130" s="647"/>
      <c r="T130" s="100" t="s">
        <v>166</v>
      </c>
      <c r="AA130" s="83"/>
      <c r="AB130" s="83"/>
    </row>
    <row r="131" spans="2:28" ht="29.1" customHeight="1" thickBot="1">
      <c r="B131" s="130">
        <v>99</v>
      </c>
      <c r="C131" s="648" t="str">
        <f>読込み用2!C109</f>
        <v/>
      </c>
      <c r="D131" s="649"/>
      <c r="E131" s="649"/>
      <c r="F131" s="649"/>
      <c r="G131" s="650"/>
      <c r="H131" s="650"/>
      <c r="I131" s="651"/>
      <c r="J131" s="645" t="str">
        <f>読込み用2!D109</f>
        <v/>
      </c>
      <c r="K131" s="646"/>
      <c r="L131" s="646"/>
      <c r="M131" s="646"/>
      <c r="N131" s="646"/>
      <c r="O131" s="644">
        <f>注文フォーム!E167</f>
        <v>0</v>
      </c>
      <c r="P131" s="644"/>
      <c r="Q131" s="647" t="str">
        <f>IF(OR(注文フォーム!$F167=注文フォーム!$CP$6,注文フォーム!$F167=注文フォーム!$CP$7,注文フォーム!$F167=注文フォーム!$CP$8),注文フォーム!M167,"---")</f>
        <v>---</v>
      </c>
      <c r="R131" s="647"/>
      <c r="T131" s="101" t="s">
        <v>166</v>
      </c>
      <c r="AA131" s="83"/>
      <c r="AB131" s="83"/>
    </row>
    <row r="132" spans="2:28" ht="31.5" customHeight="1">
      <c r="B132" s="130">
        <v>100</v>
      </c>
      <c r="C132" s="648" t="str">
        <f>読込み用2!C110</f>
        <v/>
      </c>
      <c r="D132" s="649"/>
      <c r="E132" s="649"/>
      <c r="F132" s="649"/>
      <c r="G132" s="650"/>
      <c r="H132" s="650"/>
      <c r="I132" s="651"/>
      <c r="J132" s="645" t="str">
        <f>読込み用2!D110</f>
        <v/>
      </c>
      <c r="K132" s="646"/>
      <c r="L132" s="646"/>
      <c r="M132" s="646"/>
      <c r="N132" s="646"/>
      <c r="O132" s="644">
        <f>注文フォーム!E168</f>
        <v>0</v>
      </c>
      <c r="P132" s="644"/>
      <c r="Q132" s="647" t="str">
        <f>IF(OR(注文フォーム!$F168=注文フォーム!$CP$6,注文フォーム!$F168=注文フォーム!$CP$7,注文フォーム!$F168=注文フォーム!$CP$8),注文フォーム!M168,"---")</f>
        <v>---</v>
      </c>
      <c r="R132" s="647"/>
      <c r="AA132" s="83"/>
      <c r="AB132" s="83"/>
    </row>
    <row r="133" spans="2:28" ht="31.5" customHeight="1">
      <c r="B133" s="64"/>
      <c r="C133" s="64"/>
      <c r="D133" s="64"/>
      <c r="E133" s="64"/>
      <c r="F133" s="64"/>
      <c r="G133" s="64"/>
      <c r="H133" s="64"/>
      <c r="I133" s="64"/>
      <c r="J133" s="64"/>
      <c r="K133" s="64"/>
      <c r="L133" s="64"/>
      <c r="M133" s="64"/>
      <c r="N133" s="64"/>
      <c r="O133" s="64"/>
      <c r="P133" s="64"/>
      <c r="AA133" s="83"/>
      <c r="AB133" s="83"/>
    </row>
    <row r="134" spans="2:28" ht="18.75">
      <c r="B134" s="64"/>
      <c r="C134" s="64"/>
      <c r="D134" s="64"/>
      <c r="E134" s="64"/>
      <c r="F134" s="64"/>
      <c r="G134" s="64"/>
      <c r="H134" s="64"/>
      <c r="I134" s="64"/>
      <c r="J134" s="64"/>
      <c r="K134" s="64"/>
      <c r="L134" s="64"/>
      <c r="M134" s="64"/>
      <c r="N134" s="64"/>
      <c r="O134" s="64"/>
      <c r="P134" s="64"/>
      <c r="AA134" s="83"/>
      <c r="AB134" s="83"/>
    </row>
    <row r="135" spans="2:28" ht="18.75">
      <c r="B135" s="64"/>
      <c r="C135" s="64"/>
      <c r="D135" s="64"/>
      <c r="E135" s="64"/>
      <c r="F135" s="64"/>
      <c r="G135" s="64"/>
      <c r="H135" s="64"/>
      <c r="I135" s="64"/>
      <c r="J135" s="64"/>
      <c r="K135" s="64"/>
      <c r="L135" s="64"/>
      <c r="M135" s="64"/>
      <c r="N135" s="64"/>
      <c r="O135" s="64"/>
      <c r="P135" s="64"/>
      <c r="AA135" s="83"/>
      <c r="AB135" s="83"/>
    </row>
    <row r="136" spans="2:28" ht="18.75">
      <c r="B136" s="64"/>
      <c r="C136" s="64"/>
      <c r="D136" s="64"/>
      <c r="E136" s="64"/>
      <c r="F136" s="64"/>
      <c r="G136" s="64"/>
      <c r="H136" s="64"/>
      <c r="I136" s="64"/>
      <c r="J136" s="64"/>
      <c r="K136" s="64"/>
      <c r="L136" s="64"/>
      <c r="M136" s="64"/>
      <c r="N136" s="64"/>
      <c r="O136" s="64"/>
      <c r="P136" s="64"/>
    </row>
    <row r="137" spans="2:28" ht="18.75">
      <c r="B137" s="64"/>
      <c r="C137" s="64"/>
      <c r="D137" s="64"/>
      <c r="E137" s="64"/>
      <c r="F137" s="64"/>
      <c r="G137" s="64"/>
      <c r="H137" s="64"/>
      <c r="I137" s="64"/>
      <c r="J137" s="64"/>
      <c r="K137" s="64"/>
      <c r="L137" s="64"/>
      <c r="M137" s="64"/>
      <c r="N137" s="64"/>
      <c r="O137" s="64"/>
      <c r="P137" s="64"/>
    </row>
    <row r="138" spans="2:28" ht="18.75">
      <c r="B138" s="64"/>
      <c r="C138" s="64"/>
      <c r="D138" s="64"/>
      <c r="E138" s="64"/>
      <c r="F138" s="64"/>
      <c r="G138" s="64"/>
      <c r="H138" s="64"/>
      <c r="I138" s="64"/>
      <c r="J138" s="64"/>
      <c r="K138" s="64"/>
      <c r="L138" s="64"/>
      <c r="M138" s="64"/>
      <c r="N138" s="64"/>
      <c r="O138" s="64"/>
      <c r="P138" s="64"/>
    </row>
    <row r="139" spans="2:28" ht="18.75">
      <c r="B139" s="64"/>
      <c r="C139" s="64"/>
      <c r="D139" s="64"/>
      <c r="E139" s="64"/>
      <c r="F139" s="64"/>
      <c r="G139" s="64"/>
      <c r="H139" s="64"/>
      <c r="I139" s="64"/>
      <c r="J139" s="64"/>
      <c r="K139" s="64"/>
      <c r="L139" s="64"/>
      <c r="M139" s="64"/>
      <c r="N139" s="64"/>
      <c r="O139" s="64"/>
      <c r="P139" s="64"/>
    </row>
    <row r="140" spans="2:28" ht="18.75">
      <c r="B140" s="64"/>
      <c r="C140" s="64"/>
      <c r="D140" s="64"/>
      <c r="E140" s="64"/>
      <c r="F140" s="64"/>
      <c r="G140" s="64"/>
      <c r="H140" s="64"/>
      <c r="I140" s="64"/>
      <c r="J140" s="64"/>
      <c r="K140" s="64"/>
      <c r="L140" s="64"/>
      <c r="M140" s="64"/>
      <c r="N140" s="64"/>
      <c r="O140" s="64"/>
      <c r="P140" s="64"/>
    </row>
  </sheetData>
  <sheetProtection sheet="1" objects="1" scenarios="1"/>
  <mergeCells count="453">
    <mergeCell ref="C123:I123"/>
    <mergeCell ref="J123:N123"/>
    <mergeCell ref="O123:P123"/>
    <mergeCell ref="Q123:R123"/>
    <mergeCell ref="C120:I120"/>
    <mergeCell ref="J120:N120"/>
    <mergeCell ref="O120:P120"/>
    <mergeCell ref="Q120:R120"/>
    <mergeCell ref="C121:I121"/>
    <mergeCell ref="J121:N121"/>
    <mergeCell ref="O121:P121"/>
    <mergeCell ref="Q121:R121"/>
    <mergeCell ref="C122:I122"/>
    <mergeCell ref="J122:N122"/>
    <mergeCell ref="O122:P122"/>
    <mergeCell ref="Q122:R122"/>
    <mergeCell ref="C117:I117"/>
    <mergeCell ref="J117:N117"/>
    <mergeCell ref="O117:P117"/>
    <mergeCell ref="Q117:R117"/>
    <mergeCell ref="C118:I118"/>
    <mergeCell ref="J118:N118"/>
    <mergeCell ref="O118:P118"/>
    <mergeCell ref="Q118:R118"/>
    <mergeCell ref="C119:I119"/>
    <mergeCell ref="J119:N119"/>
    <mergeCell ref="O119:P119"/>
    <mergeCell ref="Q119:R119"/>
    <mergeCell ref="C114:I114"/>
    <mergeCell ref="J114:N114"/>
    <mergeCell ref="O114:P114"/>
    <mergeCell ref="Q114:R114"/>
    <mergeCell ref="C115:I115"/>
    <mergeCell ref="J115:N115"/>
    <mergeCell ref="O115:P115"/>
    <mergeCell ref="Q115:R115"/>
    <mergeCell ref="C116:I116"/>
    <mergeCell ref="J116:N116"/>
    <mergeCell ref="O116:P116"/>
    <mergeCell ref="Q116:R116"/>
    <mergeCell ref="C111:I111"/>
    <mergeCell ref="J111:N111"/>
    <mergeCell ref="O111:P111"/>
    <mergeCell ref="Q111:R111"/>
    <mergeCell ref="C112:I112"/>
    <mergeCell ref="J112:N112"/>
    <mergeCell ref="O112:P112"/>
    <mergeCell ref="Q112:R112"/>
    <mergeCell ref="C113:I113"/>
    <mergeCell ref="J113:N113"/>
    <mergeCell ref="O113:P113"/>
    <mergeCell ref="Q113:R113"/>
    <mergeCell ref="C108:I108"/>
    <mergeCell ref="J108:N108"/>
    <mergeCell ref="O108:P108"/>
    <mergeCell ref="Q108:R108"/>
    <mergeCell ref="C109:I109"/>
    <mergeCell ref="J109:N109"/>
    <mergeCell ref="O109:P109"/>
    <mergeCell ref="Q109:R109"/>
    <mergeCell ref="C110:I110"/>
    <mergeCell ref="J110:N110"/>
    <mergeCell ref="O110:P110"/>
    <mergeCell ref="Q110:R110"/>
    <mergeCell ref="C105:I105"/>
    <mergeCell ref="J105:N105"/>
    <mergeCell ref="O105:P105"/>
    <mergeCell ref="Q105:R105"/>
    <mergeCell ref="C106:I106"/>
    <mergeCell ref="J106:N106"/>
    <mergeCell ref="O106:P106"/>
    <mergeCell ref="Q106:R106"/>
    <mergeCell ref="C107:I107"/>
    <mergeCell ref="J107:N107"/>
    <mergeCell ref="O107:P107"/>
    <mergeCell ref="Q107:R107"/>
    <mergeCell ref="C102:I102"/>
    <mergeCell ref="J102:N102"/>
    <mergeCell ref="O102:P102"/>
    <mergeCell ref="Q102:R102"/>
    <mergeCell ref="C103:I103"/>
    <mergeCell ref="J103:N103"/>
    <mergeCell ref="O103:P103"/>
    <mergeCell ref="Q103:R103"/>
    <mergeCell ref="C104:I104"/>
    <mergeCell ref="J104:N104"/>
    <mergeCell ref="O104:P104"/>
    <mergeCell ref="Q104:R104"/>
    <mergeCell ref="C99:I99"/>
    <mergeCell ref="J99:N99"/>
    <mergeCell ref="O99:P99"/>
    <mergeCell ref="Q99:R99"/>
    <mergeCell ref="C100:I100"/>
    <mergeCell ref="J100:N100"/>
    <mergeCell ref="O100:P100"/>
    <mergeCell ref="Q100:R100"/>
    <mergeCell ref="C101:I101"/>
    <mergeCell ref="J101:N101"/>
    <mergeCell ref="O101:P101"/>
    <mergeCell ref="Q101:R101"/>
    <mergeCell ref="C96:I96"/>
    <mergeCell ref="J96:N96"/>
    <mergeCell ref="O96:P96"/>
    <mergeCell ref="Q96:R96"/>
    <mergeCell ref="C97:I97"/>
    <mergeCell ref="J97:N97"/>
    <mergeCell ref="O97:P97"/>
    <mergeCell ref="Q97:R97"/>
    <mergeCell ref="C98:I98"/>
    <mergeCell ref="J98:N98"/>
    <mergeCell ref="O98:P98"/>
    <mergeCell ref="Q98:R98"/>
    <mergeCell ref="C93:I93"/>
    <mergeCell ref="J93:N93"/>
    <mergeCell ref="O93:P93"/>
    <mergeCell ref="Q93:R93"/>
    <mergeCell ref="C94:I94"/>
    <mergeCell ref="J94:N94"/>
    <mergeCell ref="O94:P94"/>
    <mergeCell ref="Q94:R94"/>
    <mergeCell ref="C95:I95"/>
    <mergeCell ref="J95:N95"/>
    <mergeCell ref="O95:P95"/>
    <mergeCell ref="Q95:R95"/>
    <mergeCell ref="C90:I90"/>
    <mergeCell ref="J90:N90"/>
    <mergeCell ref="O90:P90"/>
    <mergeCell ref="Q90:R90"/>
    <mergeCell ref="C91:I91"/>
    <mergeCell ref="J91:N91"/>
    <mergeCell ref="O91:P91"/>
    <mergeCell ref="Q91:R91"/>
    <mergeCell ref="C92:I92"/>
    <mergeCell ref="J92:N92"/>
    <mergeCell ref="O92:P92"/>
    <mergeCell ref="Q92:R92"/>
    <mergeCell ref="C87:I87"/>
    <mergeCell ref="J87:N87"/>
    <mergeCell ref="O87:P87"/>
    <mergeCell ref="Q87:R87"/>
    <mergeCell ref="C88:I88"/>
    <mergeCell ref="J88:N88"/>
    <mergeCell ref="O88:P88"/>
    <mergeCell ref="Q88:R88"/>
    <mergeCell ref="C89:I89"/>
    <mergeCell ref="J89:N89"/>
    <mergeCell ref="O89:P89"/>
    <mergeCell ref="Q89:R89"/>
    <mergeCell ref="C84:I84"/>
    <mergeCell ref="J84:N84"/>
    <mergeCell ref="O84:P84"/>
    <mergeCell ref="Q84:R84"/>
    <mergeCell ref="C85:I85"/>
    <mergeCell ref="J85:N85"/>
    <mergeCell ref="O85:P85"/>
    <mergeCell ref="Q85:R85"/>
    <mergeCell ref="C86:I86"/>
    <mergeCell ref="J86:N86"/>
    <mergeCell ref="O86:P86"/>
    <mergeCell ref="Q86:R86"/>
    <mergeCell ref="C81:I81"/>
    <mergeCell ref="J81:N81"/>
    <mergeCell ref="O81:P81"/>
    <mergeCell ref="Q81:R81"/>
    <mergeCell ref="C82:I82"/>
    <mergeCell ref="J82:N82"/>
    <mergeCell ref="O82:P82"/>
    <mergeCell ref="Q82:R82"/>
    <mergeCell ref="C83:I83"/>
    <mergeCell ref="J83:N83"/>
    <mergeCell ref="O83:P83"/>
    <mergeCell ref="Q83:R83"/>
    <mergeCell ref="C78:I78"/>
    <mergeCell ref="J78:N78"/>
    <mergeCell ref="O78:P78"/>
    <mergeCell ref="Q78:R78"/>
    <mergeCell ref="C79:I79"/>
    <mergeCell ref="J79:N79"/>
    <mergeCell ref="O79:P79"/>
    <mergeCell ref="Q79:R79"/>
    <mergeCell ref="C80:I80"/>
    <mergeCell ref="J80:N80"/>
    <mergeCell ref="O80:P80"/>
    <mergeCell ref="Q80:R80"/>
    <mergeCell ref="C75:I75"/>
    <mergeCell ref="J75:N75"/>
    <mergeCell ref="O75:P75"/>
    <mergeCell ref="Q75:R75"/>
    <mergeCell ref="C76:I76"/>
    <mergeCell ref="J76:N76"/>
    <mergeCell ref="O76:P76"/>
    <mergeCell ref="Q76:R76"/>
    <mergeCell ref="C77:I77"/>
    <mergeCell ref="J77:N77"/>
    <mergeCell ref="O77:P77"/>
    <mergeCell ref="Q77:R77"/>
    <mergeCell ref="C72:I72"/>
    <mergeCell ref="J72:N72"/>
    <mergeCell ref="O72:P72"/>
    <mergeCell ref="Q72:R72"/>
    <mergeCell ref="C73:I73"/>
    <mergeCell ref="J73:N73"/>
    <mergeCell ref="O73:P73"/>
    <mergeCell ref="Q73:R73"/>
    <mergeCell ref="C74:I74"/>
    <mergeCell ref="J74:N74"/>
    <mergeCell ref="O74:P74"/>
    <mergeCell ref="Q74:R74"/>
    <mergeCell ref="C69:I69"/>
    <mergeCell ref="J69:N69"/>
    <mergeCell ref="O69:P69"/>
    <mergeCell ref="Q69:R69"/>
    <mergeCell ref="C70:I70"/>
    <mergeCell ref="J70:N70"/>
    <mergeCell ref="O70:P70"/>
    <mergeCell ref="Q70:R70"/>
    <mergeCell ref="C71:I71"/>
    <mergeCell ref="J71:N71"/>
    <mergeCell ref="O71:P71"/>
    <mergeCell ref="Q71:R71"/>
    <mergeCell ref="C66:I66"/>
    <mergeCell ref="J66:N66"/>
    <mergeCell ref="O66:P66"/>
    <mergeCell ref="Q66:R66"/>
    <mergeCell ref="C67:I67"/>
    <mergeCell ref="J67:N67"/>
    <mergeCell ref="O67:P67"/>
    <mergeCell ref="Q67:R67"/>
    <mergeCell ref="C68:I68"/>
    <mergeCell ref="J68:N68"/>
    <mergeCell ref="O68:P68"/>
    <mergeCell ref="Q68:R68"/>
    <mergeCell ref="C63:I63"/>
    <mergeCell ref="J63:N63"/>
    <mergeCell ref="O63:P63"/>
    <mergeCell ref="Q63:R63"/>
    <mergeCell ref="C64:I64"/>
    <mergeCell ref="J64:N64"/>
    <mergeCell ref="O64:P64"/>
    <mergeCell ref="Q64:R64"/>
    <mergeCell ref="C65:I65"/>
    <mergeCell ref="J65:N65"/>
    <mergeCell ref="O65:P65"/>
    <mergeCell ref="Q65:R65"/>
    <mergeCell ref="C60:I60"/>
    <mergeCell ref="J60:N60"/>
    <mergeCell ref="O60:P60"/>
    <mergeCell ref="Q60:R60"/>
    <mergeCell ref="C61:I61"/>
    <mergeCell ref="J61:N61"/>
    <mergeCell ref="O61:P61"/>
    <mergeCell ref="Q61:R61"/>
    <mergeCell ref="C62:I62"/>
    <mergeCell ref="J62:N62"/>
    <mergeCell ref="O62:P62"/>
    <mergeCell ref="Q62:R62"/>
    <mergeCell ref="C57:I57"/>
    <mergeCell ref="J57:N57"/>
    <mergeCell ref="O57:P57"/>
    <mergeCell ref="Q57:R57"/>
    <mergeCell ref="C58:I58"/>
    <mergeCell ref="J58:N58"/>
    <mergeCell ref="O58:P58"/>
    <mergeCell ref="Q58:R58"/>
    <mergeCell ref="C59:I59"/>
    <mergeCell ref="J59:N59"/>
    <mergeCell ref="O59:P59"/>
    <mergeCell ref="Q59:R59"/>
    <mergeCell ref="C54:I54"/>
    <mergeCell ref="J54:N54"/>
    <mergeCell ref="O54:P54"/>
    <mergeCell ref="Q54:R54"/>
    <mergeCell ref="C55:I55"/>
    <mergeCell ref="J55:N55"/>
    <mergeCell ref="O55:P55"/>
    <mergeCell ref="Q55:R55"/>
    <mergeCell ref="C56:I56"/>
    <mergeCell ref="J56:N56"/>
    <mergeCell ref="O56:P56"/>
    <mergeCell ref="Q56:R56"/>
    <mergeCell ref="K2:N2"/>
    <mergeCell ref="O2:R2"/>
    <mergeCell ref="H1:R1"/>
    <mergeCell ref="B1:G1"/>
    <mergeCell ref="E4:N4"/>
    <mergeCell ref="O4:R4"/>
    <mergeCell ref="E6:F6"/>
    <mergeCell ref="J6:L6"/>
    <mergeCell ref="M6:R6"/>
    <mergeCell ref="G6:I6"/>
    <mergeCell ref="E5:F5"/>
    <mergeCell ref="G5:I5"/>
    <mergeCell ref="J5:L5"/>
    <mergeCell ref="M5:R5"/>
    <mergeCell ref="B3:D3"/>
    <mergeCell ref="E3:R3"/>
    <mergeCell ref="B4:D4"/>
    <mergeCell ref="B7:D7"/>
    <mergeCell ref="B22:B23"/>
    <mergeCell ref="F7:K7"/>
    <mergeCell ref="M7:R7"/>
    <mergeCell ref="B5:D6"/>
    <mergeCell ref="E10:R10"/>
    <mergeCell ref="H11:I11"/>
    <mergeCell ref="J11:R11"/>
    <mergeCell ref="E9:R9"/>
    <mergeCell ref="B10:D10"/>
    <mergeCell ref="J22:N23"/>
    <mergeCell ref="Q23:R23"/>
    <mergeCell ref="O23:P23"/>
    <mergeCell ref="O22:P22"/>
    <mergeCell ref="Q22:R22"/>
    <mergeCell ref="B13:R20"/>
    <mergeCell ref="B9:D9"/>
    <mergeCell ref="B11:D11"/>
    <mergeCell ref="C22:I23"/>
    <mergeCell ref="Q27:R27"/>
    <mergeCell ref="J28:N28"/>
    <mergeCell ref="J29:N29"/>
    <mergeCell ref="B31:I31"/>
    <mergeCell ref="B32:I32"/>
    <mergeCell ref="B33:I33"/>
    <mergeCell ref="J27:N27"/>
    <mergeCell ref="C24:I24"/>
    <mergeCell ref="C25:I25"/>
    <mergeCell ref="C26:I26"/>
    <mergeCell ref="C27:I27"/>
    <mergeCell ref="C28:I28"/>
    <mergeCell ref="C29:I29"/>
    <mergeCell ref="O24:P24"/>
    <mergeCell ref="O27:P27"/>
    <mergeCell ref="Q25:R25"/>
    <mergeCell ref="J26:N26"/>
    <mergeCell ref="O25:P25"/>
    <mergeCell ref="O26:P26"/>
    <mergeCell ref="Q26:R26"/>
    <mergeCell ref="Q24:R24"/>
    <mergeCell ref="J24:N24"/>
    <mergeCell ref="J25:N25"/>
    <mergeCell ref="C39:I39"/>
    <mergeCell ref="K32:R32"/>
    <mergeCell ref="Q29:R29"/>
    <mergeCell ref="Q28:R28"/>
    <mergeCell ref="O28:P28"/>
    <mergeCell ref="O29:P29"/>
    <mergeCell ref="J37:N38"/>
    <mergeCell ref="O39:P39"/>
    <mergeCell ref="Q39:R39"/>
    <mergeCell ref="J39:N39"/>
    <mergeCell ref="O38:P38"/>
    <mergeCell ref="Q38:R38"/>
    <mergeCell ref="O37:P37"/>
    <mergeCell ref="Q37:R37"/>
    <mergeCell ref="C37:I38"/>
    <mergeCell ref="A35:J35"/>
    <mergeCell ref="B37:B38"/>
    <mergeCell ref="B34:I34"/>
    <mergeCell ref="K31:R31"/>
    <mergeCell ref="K33:R33"/>
    <mergeCell ref="K34:R34"/>
    <mergeCell ref="O30:R30"/>
    <mergeCell ref="C40:I40"/>
    <mergeCell ref="Q44:R44"/>
    <mergeCell ref="C41:I41"/>
    <mergeCell ref="C42:I42"/>
    <mergeCell ref="C43:I43"/>
    <mergeCell ref="C44:I44"/>
    <mergeCell ref="C45:I45"/>
    <mergeCell ref="C46:I46"/>
    <mergeCell ref="Q43:R43"/>
    <mergeCell ref="J43:N43"/>
    <mergeCell ref="O43:P43"/>
    <mergeCell ref="O42:P42"/>
    <mergeCell ref="Q42:R42"/>
    <mergeCell ref="J41:N41"/>
    <mergeCell ref="J42:N42"/>
    <mergeCell ref="O41:P41"/>
    <mergeCell ref="Q41:R41"/>
    <mergeCell ref="O40:P40"/>
    <mergeCell ref="Q40:R40"/>
    <mergeCell ref="J40:N40"/>
    <mergeCell ref="O50:P50"/>
    <mergeCell ref="Q50:R50"/>
    <mergeCell ref="C51:I51"/>
    <mergeCell ref="C52:I52"/>
    <mergeCell ref="J50:N50"/>
    <mergeCell ref="O51:P51"/>
    <mergeCell ref="Q49:R49"/>
    <mergeCell ref="J44:N44"/>
    <mergeCell ref="O45:P45"/>
    <mergeCell ref="Q45:R45"/>
    <mergeCell ref="O46:P46"/>
    <mergeCell ref="Q46:R46"/>
    <mergeCell ref="J45:N45"/>
    <mergeCell ref="J46:N46"/>
    <mergeCell ref="C48:I48"/>
    <mergeCell ref="O47:P47"/>
    <mergeCell ref="O49:P49"/>
    <mergeCell ref="Q47:R47"/>
    <mergeCell ref="O48:P48"/>
    <mergeCell ref="Q48:R48"/>
    <mergeCell ref="J47:N47"/>
    <mergeCell ref="J48:N48"/>
    <mergeCell ref="O44:P44"/>
    <mergeCell ref="C47:I47"/>
    <mergeCell ref="C50:I50"/>
    <mergeCell ref="Q128:R128"/>
    <mergeCell ref="J128:N128"/>
    <mergeCell ref="O129:P129"/>
    <mergeCell ref="Q129:R129"/>
    <mergeCell ref="O130:P130"/>
    <mergeCell ref="Q130:R130"/>
    <mergeCell ref="J129:N129"/>
    <mergeCell ref="J130:N130"/>
    <mergeCell ref="Q51:R51"/>
    <mergeCell ref="O52:P52"/>
    <mergeCell ref="Q52:R52"/>
    <mergeCell ref="J51:N51"/>
    <mergeCell ref="J52:N52"/>
    <mergeCell ref="Q127:R127"/>
    <mergeCell ref="J127:N127"/>
    <mergeCell ref="O53:P53"/>
    <mergeCell ref="Q53:R53"/>
    <mergeCell ref="O124:P124"/>
    <mergeCell ref="Q124:R124"/>
    <mergeCell ref="J53:N53"/>
    <mergeCell ref="O125:P125"/>
    <mergeCell ref="Q125:R125"/>
    <mergeCell ref="O126:P126"/>
    <mergeCell ref="O132:P132"/>
    <mergeCell ref="J131:N131"/>
    <mergeCell ref="J132:N132"/>
    <mergeCell ref="O128:P128"/>
    <mergeCell ref="Q132:R132"/>
    <mergeCell ref="C132:I132"/>
    <mergeCell ref="C49:I49"/>
    <mergeCell ref="C124:I124"/>
    <mergeCell ref="C125:I125"/>
    <mergeCell ref="C126:I126"/>
    <mergeCell ref="C127:I127"/>
    <mergeCell ref="C128:I128"/>
    <mergeCell ref="C129:I129"/>
    <mergeCell ref="C130:I130"/>
    <mergeCell ref="C131:I131"/>
    <mergeCell ref="C53:I53"/>
    <mergeCell ref="Q126:R126"/>
    <mergeCell ref="O127:P127"/>
    <mergeCell ref="J125:N125"/>
    <mergeCell ref="J126:N126"/>
    <mergeCell ref="O131:P131"/>
    <mergeCell ref="Q131:R131"/>
    <mergeCell ref="J49:N49"/>
    <mergeCell ref="J124:N124"/>
  </mergeCells>
  <phoneticPr fontId="26"/>
  <dataValidations count="7">
    <dataValidation imeMode="off" allowBlank="1" showInputMessage="1" showErrorMessage="1" sqref="O24:O29 J11:R11 Q24:Q29 O39:Q132" xr:uid="{00000000-0002-0000-0100-000000000000}"/>
    <dataValidation allowBlank="1" showInputMessage="1" showErrorMessage="1" prompt="郵便番号" sqref="E6" xr:uid="{00000000-0002-0000-0100-000001000000}"/>
    <dataValidation allowBlank="1" showInputMessage="1" showErrorMessage="1" prompt="部署名" sqref="E4:E5 F4 G4:G5 H4:I4 J4:J5 K4:L4 M4:M5 N4" xr:uid="{00000000-0002-0000-0100-000002000000}"/>
    <dataValidation allowBlank="1" showInputMessage="1" showErrorMessage="1" prompt="ご担当者名" sqref="O4:R4" xr:uid="{00000000-0002-0000-0100-000003000000}"/>
    <dataValidation allowBlank="1" showInputMessage="1" showErrorMessage="1" prompt="建物名以降" sqref="M6" xr:uid="{00000000-0002-0000-0100-000004000000}"/>
    <dataValidation allowBlank="1" showInputMessage="1" showErrorMessage="1" prompt="町域番地" sqref="J6" xr:uid="{00000000-0002-0000-0100-000005000000}"/>
    <dataValidation allowBlank="1" showInputMessage="1" showErrorMessage="1" prompt="都道府県市区町村　○○区/○○市○○区/○○県○○市" sqref="G6" xr:uid="{00000000-0002-0000-0100-000006000000}"/>
  </dataValidations>
  <printOptions horizontalCentered="1"/>
  <pageMargins left="0.78740157480314965" right="0" top="0.74803149606299213" bottom="0.55118110236220474" header="0.31496062992125984" footer="0.31496062992125984"/>
  <pageSetup paperSize="9" orientation="portrait" r:id="rId1"/>
  <rowBreaks count="1" manualBreakCount="1">
    <brk id="34" max="17"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P600"/>
  <sheetViews>
    <sheetView showGridLines="0" zoomScale="90" zoomScaleNormal="90" zoomScaleSheetLayoutView="90" workbookViewId="0">
      <pane xSplit="3" ySplit="1" topLeftCell="D17" activePane="bottomRight" state="frozen"/>
      <selection pane="topRight" activeCell="D1" sqref="D1"/>
      <selection pane="bottomLeft" activeCell="A2" sqref="A2"/>
      <selection pane="bottomRight" activeCell="D20" sqref="D20"/>
    </sheetView>
  </sheetViews>
  <sheetFormatPr defaultColWidth="9" defaultRowHeight="13.5"/>
  <cols>
    <col min="1" max="1" width="4.125" style="281" customWidth="1"/>
    <col min="2" max="2" width="28.875" style="50" customWidth="1"/>
    <col min="3" max="3" width="5.25" style="50" customWidth="1"/>
    <col min="4" max="4" width="49.125" style="56" customWidth="1"/>
    <col min="5" max="5" width="16.75" style="50" customWidth="1"/>
    <col min="6" max="6" width="37.75" style="118" customWidth="1"/>
    <col min="7" max="7" width="15" style="50" customWidth="1"/>
    <col min="8" max="8" width="17.375" style="50" customWidth="1"/>
    <col min="9" max="12" width="19" style="50" customWidth="1"/>
    <col min="13" max="13" width="5.5" style="50" customWidth="1"/>
    <col min="14" max="14" width="11.875" style="50" customWidth="1"/>
    <col min="15" max="15" width="5.625" style="50" customWidth="1"/>
    <col min="16" max="16" width="6.5" style="50" customWidth="1"/>
    <col min="17" max="17" width="13.25" style="50" customWidth="1"/>
    <col min="18" max="18" width="5.25" style="50" customWidth="1"/>
    <col min="19" max="19" width="8" style="50" customWidth="1"/>
    <col min="20" max="20" width="5.625" style="50" customWidth="1"/>
    <col min="21" max="21" width="21.125" style="50" customWidth="1"/>
    <col min="22" max="22" width="27.875" style="50" customWidth="1"/>
    <col min="23" max="23" width="77.125" style="50" customWidth="1"/>
    <col min="24" max="24" width="40.625" style="50" customWidth="1"/>
    <col min="25" max="26" width="20.625" style="50" customWidth="1"/>
    <col min="27" max="35" width="10.875" style="50" customWidth="1"/>
    <col min="36" max="42" width="33" style="50" customWidth="1"/>
    <col min="43" max="56" width="10.875" style="50" customWidth="1"/>
    <col min="57" max="60" width="10.875" style="50" hidden="1" customWidth="1"/>
    <col min="61" max="62" width="9" style="50" hidden="1" customWidth="1"/>
    <col min="63" max="63" width="9" style="118" hidden="1" customWidth="1"/>
    <col min="64" max="86" width="9" style="50" hidden="1" customWidth="1"/>
    <col min="87" max="87" width="48.25" style="50" hidden="1" customWidth="1"/>
    <col min="88" max="92" width="24" style="50" hidden="1" customWidth="1"/>
    <col min="93" max="93" width="35.5" style="50" hidden="1" customWidth="1"/>
    <col min="94" max="101" width="9" style="50" hidden="1" customWidth="1"/>
    <col min="102" max="102" width="37.875" style="50" hidden="1" customWidth="1"/>
    <col min="103" max="103" width="15.875" style="50" hidden="1" customWidth="1"/>
    <col min="104" max="104" width="15" style="50" hidden="1" customWidth="1"/>
    <col min="105" max="105" width="11.875" style="50" hidden="1" customWidth="1"/>
    <col min="106" max="106" width="19.875" style="50" hidden="1" customWidth="1"/>
    <col min="107" max="107" width="86.625" style="50" hidden="1" customWidth="1"/>
    <col min="108" max="134" width="9" style="50" hidden="1" customWidth="1"/>
    <col min="135" max="141" width="9" style="50" customWidth="1"/>
    <col min="142" max="16384" width="9" style="50"/>
  </cols>
  <sheetData>
    <row r="1" spans="1:134" s="142" customFormat="1" ht="55.5" customHeight="1">
      <c r="A1" s="279"/>
      <c r="B1" s="273" t="s">
        <v>449</v>
      </c>
      <c r="C1" s="273"/>
      <c r="D1" s="141"/>
      <c r="F1" s="143"/>
      <c r="J1" s="423" t="s">
        <v>668</v>
      </c>
      <c r="K1" s="193" t="s">
        <v>669</v>
      </c>
      <c r="M1" s="538"/>
      <c r="N1" s="538"/>
      <c r="BE1" s="145"/>
      <c r="BJ1" s="146" t="s">
        <v>407</v>
      </c>
      <c r="BK1" s="147" t="s">
        <v>198</v>
      </c>
      <c r="BL1" s="146" t="s">
        <v>248</v>
      </c>
      <c r="BM1" s="146" t="s">
        <v>207</v>
      </c>
      <c r="BN1" s="146" t="s">
        <v>202</v>
      </c>
      <c r="BO1" s="146" t="s">
        <v>400</v>
      </c>
      <c r="BP1" s="146" t="s">
        <v>208</v>
      </c>
      <c r="BQ1" s="146" t="s">
        <v>210</v>
      </c>
      <c r="BR1" s="146" t="s">
        <v>217</v>
      </c>
      <c r="BS1" s="146" t="s">
        <v>408</v>
      </c>
      <c r="BT1" s="146" t="s">
        <v>361</v>
      </c>
      <c r="BU1" s="148">
        <v>1</v>
      </c>
      <c r="BV1" s="148">
        <v>2</v>
      </c>
      <c r="BW1" s="148">
        <v>3</v>
      </c>
      <c r="BX1" s="148">
        <v>4</v>
      </c>
      <c r="BY1" s="148">
        <v>5</v>
      </c>
      <c r="BZ1" s="148"/>
      <c r="CA1" s="149" t="b">
        <f>ISBLANK(Z6)</f>
        <v>1</v>
      </c>
      <c r="CB1" s="142" t="s">
        <v>378</v>
      </c>
      <c r="CC1" s="150" t="s">
        <v>302</v>
      </c>
      <c r="CD1" s="150" t="s">
        <v>294</v>
      </c>
      <c r="CE1" s="150" t="s">
        <v>317</v>
      </c>
      <c r="CF1" s="150" t="s">
        <v>297</v>
      </c>
      <c r="CG1" s="150" t="s">
        <v>368</v>
      </c>
      <c r="CZ1" s="151" t="s">
        <v>399</v>
      </c>
      <c r="DA1" s="142" t="s">
        <v>482</v>
      </c>
      <c r="ED1" s="145"/>
    </row>
    <row r="2" spans="1:134" s="142" customFormat="1" ht="59.25" customHeight="1">
      <c r="A2" s="279"/>
      <c r="D2" s="152"/>
      <c r="E2" s="278" t="s">
        <v>402</v>
      </c>
      <c r="F2" s="143"/>
      <c r="BE2" s="145"/>
      <c r="BJ2" s="142" t="s">
        <v>462</v>
      </c>
      <c r="BK2" s="153" t="s">
        <v>672</v>
      </c>
      <c r="BL2" s="154" t="s">
        <v>205</v>
      </c>
      <c r="BM2" s="155" t="s">
        <v>249</v>
      </c>
      <c r="BN2" s="156">
        <v>1</v>
      </c>
      <c r="BO2" s="142" t="s">
        <v>463</v>
      </c>
      <c r="BP2" s="156" t="s">
        <v>362</v>
      </c>
      <c r="BQ2" s="156" t="s">
        <v>211</v>
      </c>
      <c r="BR2" s="156" t="s">
        <v>553</v>
      </c>
      <c r="BS2" s="142" t="s">
        <v>462</v>
      </c>
      <c r="BT2" s="157" t="s">
        <v>502</v>
      </c>
      <c r="BU2" s="148" t="s">
        <v>22</v>
      </c>
      <c r="BV2" s="157" t="s">
        <v>218</v>
      </c>
      <c r="BW2" s="157" t="s">
        <v>219</v>
      </c>
      <c r="BX2" s="157" t="s">
        <v>220</v>
      </c>
      <c r="BY2" s="157" t="s">
        <v>221</v>
      </c>
      <c r="BZ2" s="148"/>
      <c r="CA2" s="149" t="b">
        <f>ISBLANK(Z7)</f>
        <v>1</v>
      </c>
      <c r="CB2" s="158" t="s">
        <v>379</v>
      </c>
      <c r="CC2" s="148" t="s">
        <v>303</v>
      </c>
      <c r="CD2" s="148" t="s">
        <v>299</v>
      </c>
      <c r="CE2" s="148" t="s">
        <v>315</v>
      </c>
      <c r="CF2" s="148" t="s">
        <v>318</v>
      </c>
      <c r="CG2" s="148" t="s">
        <v>398</v>
      </c>
      <c r="CI2" s="148"/>
      <c r="CJ2" s="148" t="s">
        <v>356</v>
      </c>
      <c r="CK2" s="148" t="s">
        <v>357</v>
      </c>
      <c r="CL2" s="148" t="s">
        <v>358</v>
      </c>
      <c r="CM2" s="148" t="s">
        <v>359</v>
      </c>
      <c r="CO2" s="142" t="str">
        <f>CI11</f>
        <v>[低濃度ＰＣＢ第５版]塗膜くず(含有)</v>
      </c>
      <c r="CP2" s="142" t="str">
        <f>見本!CY11</f>
        <v>方法指定なし(※1)</v>
      </c>
      <c r="CQ2" s="142" t="str">
        <f>見本!CY12</f>
        <v>HRMS法(※2)</v>
      </c>
      <c r="CR2" s="142" t="str">
        <f>見本!CY13</f>
        <v>HRMS法 (DMSO処理)(※3)</v>
      </c>
      <c r="CX2" s="564" t="s">
        <v>394</v>
      </c>
      <c r="CY2" s="565"/>
      <c r="CZ2" s="159" t="str">
        <f>CG2</f>
        <v>（１）ＰＣＢ廃棄物に該当しないかの確認</v>
      </c>
      <c r="DA2" s="159" t="str">
        <f>CG3</f>
        <v>（２）ＰＣＢ廃棄物の低濃度/高濃度　該当性判断</v>
      </c>
      <c r="DB2" s="160"/>
      <c r="DC2" s="160"/>
      <c r="DD2" s="161" t="s">
        <v>565</v>
      </c>
      <c r="DE2" s="161" t="s">
        <v>566</v>
      </c>
      <c r="ED2" s="145"/>
    </row>
    <row r="3" spans="1:134" s="142" customFormat="1" ht="22.5" customHeight="1">
      <c r="A3" s="279"/>
      <c r="B3" s="572" t="s">
        <v>671</v>
      </c>
      <c r="C3" s="573"/>
      <c r="D3" s="573"/>
      <c r="H3" s="275"/>
      <c r="Y3" s="144"/>
      <c r="Z3" s="592" t="s">
        <v>666</v>
      </c>
      <c r="AA3" s="593"/>
      <c r="AB3" s="593"/>
      <c r="AC3" s="593"/>
      <c r="AD3" s="593"/>
      <c r="BE3" s="145"/>
      <c r="BJ3" s="142" t="s">
        <v>406</v>
      </c>
      <c r="BK3" s="164" t="s">
        <v>673</v>
      </c>
      <c r="BL3" s="129" t="s">
        <v>539</v>
      </c>
      <c r="BM3" s="154" t="s">
        <v>206</v>
      </c>
      <c r="BN3" s="129">
        <v>2</v>
      </c>
      <c r="BO3" s="142" t="s">
        <v>465</v>
      </c>
      <c r="BP3" s="129" t="s">
        <v>363</v>
      </c>
      <c r="BQ3" s="156" t="s">
        <v>212</v>
      </c>
      <c r="BR3" s="129" t="s">
        <v>485</v>
      </c>
      <c r="BS3" s="142" t="s">
        <v>364</v>
      </c>
      <c r="BT3" s="157" t="s">
        <v>466</v>
      </c>
      <c r="BU3" s="148" t="s">
        <v>85</v>
      </c>
      <c r="BV3" s="157" t="s">
        <v>222</v>
      </c>
      <c r="BW3" s="157" t="s">
        <v>223</v>
      </c>
      <c r="BX3" s="157" t="s">
        <v>224</v>
      </c>
      <c r="BY3" s="157" t="s">
        <v>223</v>
      </c>
      <c r="BZ3" s="148"/>
      <c r="CA3" s="142" t="str">
        <f>IF(COUNTIF(CA1:CA2,"FALSE")&gt;0,Z6&amp;CA4,IF(Z6="",Z11,Z6))</f>
        <v>未選択</v>
      </c>
      <c r="CB3" s="158" t="s">
        <v>487</v>
      </c>
      <c r="CC3" s="148" t="s">
        <v>304</v>
      </c>
      <c r="CD3" s="148" t="s">
        <v>555</v>
      </c>
      <c r="CE3" s="148" t="s">
        <v>461</v>
      </c>
      <c r="CF3" s="148" t="s">
        <v>319</v>
      </c>
      <c r="CG3" s="148" t="s">
        <v>483</v>
      </c>
      <c r="CI3" s="148" t="str">
        <f>見本!CX3</f>
        <v>[簡易法]　絶縁油</v>
      </c>
      <c r="CJ3" s="148" t="s">
        <v>475</v>
      </c>
      <c r="CK3" s="148" t="s">
        <v>567</v>
      </c>
      <c r="CL3" s="148" t="s">
        <v>490</v>
      </c>
      <c r="CM3" s="148" t="s">
        <v>477</v>
      </c>
      <c r="CX3" s="567" t="s">
        <v>678</v>
      </c>
      <c r="CY3" s="568"/>
      <c r="CZ3" s="148" t="s">
        <v>371</v>
      </c>
      <c r="DA3" s="148" t="s">
        <v>371</v>
      </c>
      <c r="DB3" s="160" t="s">
        <v>373</v>
      </c>
      <c r="DC3" s="160" t="str">
        <f>CX3</f>
        <v>[簡易法]　絶縁油</v>
      </c>
      <c r="DD3" s="148">
        <v>7</v>
      </c>
      <c r="DE3" s="148">
        <v>7</v>
      </c>
      <c r="DF3" s="148" t="str">
        <f>CI3</f>
        <v>[簡易法]　絶縁油</v>
      </c>
      <c r="DG3" s="148">
        <v>256</v>
      </c>
      <c r="ED3" s="145"/>
    </row>
    <row r="4" spans="1:134" s="142" customFormat="1" ht="18.75" customHeight="1">
      <c r="A4" s="279"/>
      <c r="B4" s="275"/>
      <c r="C4" s="275"/>
      <c r="D4" s="275"/>
      <c r="E4" s="276"/>
      <c r="F4" s="275"/>
      <c r="G4" s="277"/>
      <c r="H4" s="275"/>
      <c r="Y4" s="52" t="s">
        <v>667</v>
      </c>
      <c r="Z4" s="594"/>
      <c r="AA4" s="595"/>
      <c r="AB4" s="595"/>
      <c r="AC4" s="595"/>
      <c r="AD4" s="596"/>
      <c r="BJ4" s="142" t="s">
        <v>365</v>
      </c>
      <c r="BK4" s="164" t="s">
        <v>674</v>
      </c>
      <c r="BL4" s="129"/>
      <c r="BM4" s="129" t="s">
        <v>254</v>
      </c>
      <c r="BN4" s="129">
        <v>3</v>
      </c>
      <c r="BO4" s="129" t="s">
        <v>464</v>
      </c>
      <c r="BP4" s="129"/>
      <c r="BQ4" s="156" t="s">
        <v>214</v>
      </c>
      <c r="BR4" s="129"/>
      <c r="BS4" s="129"/>
      <c r="BT4" s="129"/>
      <c r="BU4" s="148" t="s">
        <v>468</v>
      </c>
      <c r="BV4" s="157" t="s">
        <v>78</v>
      </c>
      <c r="BW4" s="157" t="s">
        <v>79</v>
      </c>
      <c r="BX4" s="157" t="s">
        <v>225</v>
      </c>
      <c r="BY4" s="157" t="s">
        <v>226</v>
      </c>
      <c r="BZ4" s="148" t="s">
        <v>39</v>
      </c>
      <c r="CA4" s="142" t="str">
        <f>IF(Z7="","",";"&amp;Z7)</f>
        <v/>
      </c>
      <c r="CB4" s="158" t="s">
        <v>488</v>
      </c>
      <c r="CC4" s="148" t="s">
        <v>305</v>
      </c>
      <c r="CD4" s="148" t="s">
        <v>313</v>
      </c>
      <c r="CE4" s="148" t="s">
        <v>446</v>
      </c>
      <c r="CF4" s="148" t="s">
        <v>320</v>
      </c>
      <c r="CI4" s="148" t="str">
        <f>見本!CX4</f>
        <v>[低濃度ＰＣＢ第５版]紙くず等(含有)</v>
      </c>
      <c r="CJ4" s="148" t="s">
        <v>475</v>
      </c>
      <c r="CK4" s="148" t="s">
        <v>478</v>
      </c>
      <c r="CL4" s="148" t="s">
        <v>476</v>
      </c>
      <c r="CM4" s="148" t="s">
        <v>477</v>
      </c>
      <c r="CX4" s="567" t="s">
        <v>679</v>
      </c>
      <c r="CY4" s="568"/>
      <c r="CZ4" s="148" t="s">
        <v>371</v>
      </c>
      <c r="DA4" s="148" t="s">
        <v>372</v>
      </c>
      <c r="DB4" s="160" t="s">
        <v>373</v>
      </c>
      <c r="DC4" s="160" t="str">
        <f t="shared" ref="DC4:DC20" si="0">CX4</f>
        <v>[低濃度ＰＣＢ第５版]紙くず等(含有)</v>
      </c>
      <c r="DD4" s="148">
        <v>8</v>
      </c>
      <c r="DE4" s="148">
        <v>18</v>
      </c>
      <c r="DF4" s="148" t="str">
        <f t="shared" ref="DF4:DF16" si="1">CI4</f>
        <v>[低濃度ＰＣＢ第５版]紙くず等(含有)</v>
      </c>
      <c r="DG4" s="148">
        <v>294</v>
      </c>
      <c r="ED4" s="145"/>
    </row>
    <row r="5" spans="1:134" s="142" customFormat="1" ht="18.75" customHeight="1">
      <c r="A5" s="279"/>
      <c r="B5" s="275"/>
      <c r="C5" s="275"/>
      <c r="D5" s="275"/>
      <c r="E5" s="276"/>
      <c r="F5" s="275"/>
      <c r="G5" s="277"/>
      <c r="H5" s="275"/>
      <c r="Y5" s="163" t="s">
        <v>77</v>
      </c>
      <c r="Z5" s="597"/>
      <c r="AA5" s="598"/>
      <c r="AB5" s="598"/>
      <c r="AC5" s="598"/>
      <c r="AD5" s="599"/>
      <c r="BK5" s="164" t="s">
        <v>675</v>
      </c>
      <c r="BL5" s="129"/>
      <c r="BM5" s="129"/>
      <c r="BN5" s="129">
        <v>4</v>
      </c>
      <c r="BO5" s="129" t="s">
        <v>401</v>
      </c>
      <c r="BP5" s="129"/>
      <c r="BQ5" s="156" t="s">
        <v>215</v>
      </c>
      <c r="BR5" s="129"/>
      <c r="BS5" s="129"/>
      <c r="BT5" s="129"/>
      <c r="BU5" s="148" t="s">
        <v>467</v>
      </c>
      <c r="BV5" s="157" t="s">
        <v>78</v>
      </c>
      <c r="BW5" s="157" t="s">
        <v>79</v>
      </c>
      <c r="BX5" s="157" t="s">
        <v>225</v>
      </c>
      <c r="BY5" s="157" t="s">
        <v>226</v>
      </c>
      <c r="BZ5" s="148" t="s">
        <v>40</v>
      </c>
      <c r="CA5" s="168" t="s">
        <v>213</v>
      </c>
      <c r="CB5" s="158" t="s">
        <v>489</v>
      </c>
      <c r="CC5" s="148" t="s">
        <v>306</v>
      </c>
      <c r="CD5" s="148" t="s">
        <v>314</v>
      </c>
      <c r="CE5" s="148" t="s">
        <v>480</v>
      </c>
      <c r="CF5" s="148" t="s">
        <v>321</v>
      </c>
      <c r="CI5" s="148" t="str">
        <f>見本!CX5</f>
        <v>[低濃度ＰＣＢ第５版]廃活性炭(含有)</v>
      </c>
      <c r="CJ5" s="148" t="s">
        <v>475</v>
      </c>
      <c r="CK5" s="148" t="s">
        <v>478</v>
      </c>
      <c r="CL5" s="148" t="s">
        <v>476</v>
      </c>
      <c r="CM5" s="148" t="s">
        <v>477</v>
      </c>
      <c r="CX5" s="567" t="s">
        <v>680</v>
      </c>
      <c r="CY5" s="568"/>
      <c r="CZ5" s="161" t="s">
        <v>496</v>
      </c>
      <c r="DA5" s="161" t="s">
        <v>496</v>
      </c>
      <c r="DB5" s="160" t="s">
        <v>373</v>
      </c>
      <c r="DC5" s="160" t="str">
        <f t="shared" si="0"/>
        <v>[低濃度ＰＣＢ第５版]廃活性炭(含有)</v>
      </c>
      <c r="DD5" s="148"/>
      <c r="DE5" s="148"/>
      <c r="DF5" s="148" t="str">
        <f t="shared" si="1"/>
        <v>[低濃度ＰＣＢ第５版]廃活性炭(含有)</v>
      </c>
      <c r="DG5" s="148">
        <v>294</v>
      </c>
    </row>
    <row r="6" spans="1:134" s="142" customFormat="1" ht="18.75" customHeight="1">
      <c r="A6" s="279"/>
      <c r="B6" s="275"/>
      <c r="C6" s="275"/>
      <c r="D6" s="275"/>
      <c r="E6" s="276"/>
      <c r="F6" s="275"/>
      <c r="G6" s="277"/>
      <c r="H6" s="275"/>
      <c r="Y6" s="163" t="s">
        <v>88</v>
      </c>
      <c r="Z6" s="600"/>
      <c r="AA6" s="601"/>
      <c r="AB6" s="601"/>
      <c r="AC6" s="601"/>
      <c r="AD6" s="602"/>
      <c r="BK6" s="164" t="s">
        <v>676</v>
      </c>
      <c r="BL6" s="129"/>
      <c r="BM6" s="129"/>
      <c r="BN6" s="129">
        <v>5</v>
      </c>
      <c r="BO6" s="129"/>
      <c r="BP6" s="129"/>
      <c r="BQ6" s="129"/>
      <c r="BR6" s="129"/>
      <c r="BU6" s="148" t="s">
        <v>469</v>
      </c>
      <c r="BV6" s="157" t="s">
        <v>227</v>
      </c>
      <c r="BW6" s="157" t="s">
        <v>228</v>
      </c>
      <c r="BX6" s="157" t="s">
        <v>229</v>
      </c>
      <c r="BY6" s="157" t="s">
        <v>230</v>
      </c>
      <c r="BZ6" s="148" t="s">
        <v>86</v>
      </c>
      <c r="CA6" s="172" t="str">
        <f>"【試料送付】"&amp;D20&amp;"  "&amp;CA7&amp;"  "&amp;IF(D37="","",MONTH(D37)&amp;"/"&amp;DAY(D37)&amp;"着予定")</f>
        <v>【試料送付】株式会社●●技研  ＰＣＢ分析…の件  3/16着予定</v>
      </c>
      <c r="CC6" s="148" t="s">
        <v>307</v>
      </c>
      <c r="CD6" s="148" t="s">
        <v>312</v>
      </c>
      <c r="CE6" s="148" t="s">
        <v>316</v>
      </c>
      <c r="CF6" s="148" t="s">
        <v>322</v>
      </c>
      <c r="CI6" s="148" t="str">
        <f>見本!CX6</f>
        <v>[低濃度ＰＣＢ第５版]汚泥(含有)</v>
      </c>
      <c r="CJ6" s="148" t="s">
        <v>475</v>
      </c>
      <c r="CK6" s="148" t="s">
        <v>478</v>
      </c>
      <c r="CL6" s="148" t="s">
        <v>476</v>
      </c>
      <c r="CM6" s="148" t="s">
        <v>477</v>
      </c>
      <c r="CO6" s="142" t="str">
        <f>CI7</f>
        <v>[低濃度ＰＣＢ第５版]廃プラスチック類(表面拭き取り)</v>
      </c>
      <c r="CX6" s="567" t="s">
        <v>681</v>
      </c>
      <c r="CY6" s="568"/>
      <c r="CZ6" s="148" t="s">
        <v>371</v>
      </c>
      <c r="DA6" s="148" t="s">
        <v>369</v>
      </c>
      <c r="DB6" s="160" t="s">
        <v>373</v>
      </c>
      <c r="DC6" s="160" t="str">
        <f t="shared" si="0"/>
        <v>[低濃度ＰＣＢ第５版]汚泥(含有)</v>
      </c>
      <c r="DD6" s="148">
        <v>9</v>
      </c>
      <c r="DE6" s="148">
        <v>19</v>
      </c>
      <c r="DF6" s="148" t="str">
        <f t="shared" si="1"/>
        <v>[低濃度ＰＣＢ第５版]汚泥(含有)</v>
      </c>
      <c r="DG6" s="148">
        <v>294</v>
      </c>
    </row>
    <row r="7" spans="1:134" s="142" customFormat="1" ht="18.75" customHeight="1">
      <c r="A7" s="279"/>
      <c r="B7" s="275"/>
      <c r="C7" s="275"/>
      <c r="D7" s="275"/>
      <c r="E7" s="276"/>
      <c r="F7" s="275"/>
      <c r="G7" s="277"/>
      <c r="H7" s="275"/>
      <c r="Y7" s="163" t="s">
        <v>90</v>
      </c>
      <c r="Z7" s="760"/>
      <c r="AA7" s="761"/>
      <c r="AB7" s="761"/>
      <c r="AC7" s="761"/>
      <c r="AD7" s="762"/>
      <c r="BK7" s="164"/>
      <c r="BM7" s="129"/>
      <c r="BO7" s="129"/>
      <c r="BQ7" s="129"/>
      <c r="BR7" s="156"/>
      <c r="BU7" s="148" t="s">
        <v>470</v>
      </c>
      <c r="BV7" s="157" t="s">
        <v>80</v>
      </c>
      <c r="BW7" s="157" t="s">
        <v>81</v>
      </c>
      <c r="BX7" s="157" t="s">
        <v>231</v>
      </c>
      <c r="BY7" s="157" t="s">
        <v>232</v>
      </c>
      <c r="BZ7" s="148" t="s">
        <v>41</v>
      </c>
      <c r="CA7" s="142" t="str">
        <f>LEFT(D32,10)&amp;"…の件"</f>
        <v>ＰＣＢ分析…の件</v>
      </c>
      <c r="CC7" s="148" t="s">
        <v>308</v>
      </c>
      <c r="CD7" s="148"/>
      <c r="CE7" s="148"/>
      <c r="CF7" s="148" t="s">
        <v>323</v>
      </c>
      <c r="CI7" s="148" t="str">
        <f>見本!CX7</f>
        <v>[低濃度ＰＣＢ第５版]廃プラスチック類(表面拭き取り)</v>
      </c>
      <c r="CJ7" s="148" t="s">
        <v>360</v>
      </c>
      <c r="CK7" s="148" t="s">
        <v>360</v>
      </c>
      <c r="CL7" s="148" t="s">
        <v>360</v>
      </c>
      <c r="CM7" s="148" t="s">
        <v>360</v>
      </c>
      <c r="CO7" s="142" t="str">
        <f>CI8</f>
        <v>[低濃度ＰＣＢ法５版]金属くず(表面拭き取り)</v>
      </c>
      <c r="CX7" s="567" t="s">
        <v>682</v>
      </c>
      <c r="CY7" s="568"/>
      <c r="CZ7" s="161" t="s">
        <v>497</v>
      </c>
      <c r="DA7" s="148" t="s">
        <v>397</v>
      </c>
      <c r="DB7" s="160" t="s">
        <v>373</v>
      </c>
      <c r="DC7" s="160" t="str">
        <f t="shared" si="0"/>
        <v>[低濃度ＰＣＢ第５版]廃プラスチック類(表面拭き取り)</v>
      </c>
      <c r="DD7" s="148"/>
      <c r="DE7" s="148">
        <v>20</v>
      </c>
      <c r="DF7" s="148" t="str">
        <f t="shared" si="1"/>
        <v>[低濃度ＰＣＢ第５版]廃プラスチック類(表面拭き取り)</v>
      </c>
      <c r="DG7" s="148">
        <v>294</v>
      </c>
    </row>
    <row r="8" spans="1:134" s="142" customFormat="1" ht="18.75" customHeight="1">
      <c r="A8" s="279"/>
      <c r="B8" s="275"/>
      <c r="C8" s="275"/>
      <c r="D8" s="275"/>
      <c r="E8" s="276"/>
      <c r="F8" s="275"/>
      <c r="G8" s="277"/>
      <c r="H8" s="275"/>
      <c r="Y8" s="171" t="s">
        <v>87</v>
      </c>
      <c r="Z8" s="606" t="str">
        <f>IFERROR(VLOOKUP($Z$5,$BU$3:$BY$10,2,0),"未選択")</f>
        <v>未選択</v>
      </c>
      <c r="AA8" s="606"/>
      <c r="AB8" s="606"/>
      <c r="AC8" s="606"/>
      <c r="AD8" s="606"/>
      <c r="BK8" s="164"/>
      <c r="BU8" s="148" t="s">
        <v>471</v>
      </c>
      <c r="BV8" s="157" t="s">
        <v>82</v>
      </c>
      <c r="BW8" s="157" t="s">
        <v>473</v>
      </c>
      <c r="BX8" s="157" t="s">
        <v>233</v>
      </c>
      <c r="BY8" s="157" t="s">
        <v>234</v>
      </c>
      <c r="BZ8" s="148" t="s">
        <v>37</v>
      </c>
      <c r="CC8" s="148" t="s">
        <v>309</v>
      </c>
      <c r="CD8" s="148"/>
      <c r="CE8" s="148"/>
      <c r="CF8" s="148" t="s">
        <v>324</v>
      </c>
      <c r="CI8" s="148" t="str">
        <f>見本!CX8</f>
        <v>[低濃度ＰＣＢ法５版]金属くず(表面拭き取り)</v>
      </c>
      <c r="CJ8" s="148" t="s">
        <v>360</v>
      </c>
      <c r="CK8" s="148" t="s">
        <v>360</v>
      </c>
      <c r="CL8" s="148" t="s">
        <v>360</v>
      </c>
      <c r="CM8" s="148" t="s">
        <v>360</v>
      </c>
      <c r="CO8" s="142" t="str">
        <f>CI15</f>
        <v>[厚生省告示192号別表第3]第2(拭き取り)</v>
      </c>
      <c r="CX8" s="567" t="s">
        <v>683</v>
      </c>
      <c r="CY8" s="568"/>
      <c r="CZ8" s="161" t="s">
        <v>497</v>
      </c>
      <c r="DA8" s="148" t="s">
        <v>397</v>
      </c>
      <c r="DB8" s="160" t="s">
        <v>373</v>
      </c>
      <c r="DC8" s="160" t="str">
        <f t="shared" si="0"/>
        <v>[低濃度ＰＣＢ法５版]金属くず(表面拭き取り)</v>
      </c>
      <c r="DD8" s="148"/>
      <c r="DE8" s="148">
        <v>21</v>
      </c>
      <c r="DF8" s="148" t="str">
        <f t="shared" si="1"/>
        <v>[低濃度ＰＣＢ法５版]金属くず(表面拭き取り)</v>
      </c>
      <c r="DG8" s="148">
        <v>294</v>
      </c>
    </row>
    <row r="9" spans="1:134" s="142" customFormat="1" ht="18.75" customHeight="1">
      <c r="A9" s="279"/>
      <c r="B9" s="275"/>
      <c r="C9" s="275"/>
      <c r="D9" s="187"/>
      <c r="E9" s="276"/>
      <c r="F9" s="275"/>
      <c r="G9" s="277"/>
      <c r="H9" s="275"/>
      <c r="Y9" s="171" t="s">
        <v>89</v>
      </c>
      <c r="Z9" s="606" t="str">
        <f>IFERROR(VLOOKUP($Z$5,$BU$3:$BY$10,4,0),"未選択")</f>
        <v>未選択</v>
      </c>
      <c r="AA9" s="606"/>
      <c r="AB9" s="606"/>
      <c r="AC9" s="606"/>
      <c r="AD9" s="606"/>
      <c r="BK9" s="143"/>
      <c r="BU9" s="148" t="s">
        <v>472</v>
      </c>
      <c r="BV9" s="157" t="s">
        <v>83</v>
      </c>
      <c r="BW9" s="157" t="s">
        <v>84</v>
      </c>
      <c r="BX9" s="157" t="s">
        <v>235</v>
      </c>
      <c r="BY9" s="157" t="s">
        <v>236</v>
      </c>
      <c r="BZ9" s="148" t="s">
        <v>38</v>
      </c>
      <c r="CC9" s="148" t="s">
        <v>310</v>
      </c>
      <c r="CD9" s="148"/>
      <c r="CE9" s="148"/>
      <c r="CF9" s="148" t="s">
        <v>325</v>
      </c>
      <c r="CI9" s="148" t="str">
        <f>見本!CX9</f>
        <v>[低濃度ＰＣＢ第５版]金属くず(表面抽出)</v>
      </c>
      <c r="CJ9" s="148" t="s">
        <v>360</v>
      </c>
      <c r="CK9" s="148" t="s">
        <v>360</v>
      </c>
      <c r="CL9" s="148" t="s">
        <v>360</v>
      </c>
      <c r="CM9" s="148" t="s">
        <v>360</v>
      </c>
      <c r="CX9" s="567" t="s">
        <v>684</v>
      </c>
      <c r="CY9" s="568"/>
      <c r="CZ9" s="161" t="s">
        <v>497</v>
      </c>
      <c r="DA9" s="148" t="s">
        <v>369</v>
      </c>
      <c r="DB9" s="160" t="s">
        <v>373</v>
      </c>
      <c r="DC9" s="160" t="str">
        <f t="shared" si="0"/>
        <v>[低濃度ＰＣＢ第５版]金属くず(表面抽出)</v>
      </c>
      <c r="DD9" s="148"/>
      <c r="DE9" s="148">
        <v>22</v>
      </c>
      <c r="DF9" s="148" t="str">
        <f t="shared" si="1"/>
        <v>[低濃度ＰＣＢ第５版]金属くず(表面抽出)</v>
      </c>
      <c r="DG9" s="148">
        <v>294</v>
      </c>
    </row>
    <row r="10" spans="1:134" s="142" customFormat="1" ht="18.75" customHeight="1">
      <c r="A10" s="279"/>
      <c r="B10" s="275"/>
      <c r="C10" s="275"/>
      <c r="D10" s="152"/>
      <c r="E10" s="276"/>
      <c r="F10" s="275"/>
      <c r="G10" s="277"/>
      <c r="H10" s="275"/>
      <c r="Y10" s="177" t="s">
        <v>91</v>
      </c>
      <c r="Z10" s="606" t="str">
        <f>IFERROR(VLOOKUP($Z$5,$BU$3:$BY$10,5,0),"未選択")</f>
        <v>未選択</v>
      </c>
      <c r="AA10" s="606"/>
      <c r="AB10" s="606"/>
      <c r="AC10" s="606"/>
      <c r="AD10" s="606"/>
      <c r="BK10" s="143"/>
      <c r="BS10" s="129"/>
      <c r="BU10" s="148" t="s">
        <v>36</v>
      </c>
      <c r="BV10" s="157" t="s">
        <v>222</v>
      </c>
      <c r="BW10" s="157" t="s">
        <v>223</v>
      </c>
      <c r="BX10" s="157" t="s">
        <v>224</v>
      </c>
      <c r="BY10" s="157" t="s">
        <v>223</v>
      </c>
      <c r="BZ10" s="148" t="s">
        <v>36</v>
      </c>
      <c r="CC10" s="148" t="s">
        <v>311</v>
      </c>
      <c r="CD10" s="148"/>
      <c r="CE10" s="148"/>
      <c r="CF10" s="148" t="s">
        <v>326</v>
      </c>
      <c r="CI10" s="148" t="str">
        <f>見本!CX10</f>
        <v>[低濃度ＰＣＢ第５版]コンクリートくず</v>
      </c>
      <c r="CJ10" s="148" t="s">
        <v>475</v>
      </c>
      <c r="CK10" s="148" t="s">
        <v>478</v>
      </c>
      <c r="CL10" s="148" t="s">
        <v>476</v>
      </c>
      <c r="CM10" s="148" t="s">
        <v>477</v>
      </c>
      <c r="CX10" s="567" t="s">
        <v>685</v>
      </c>
      <c r="CY10" s="568"/>
      <c r="CZ10" s="161" t="s">
        <v>497</v>
      </c>
      <c r="DA10" s="148" t="s">
        <v>369</v>
      </c>
      <c r="DB10" s="160" t="s">
        <v>373</v>
      </c>
      <c r="DC10" s="160" t="str">
        <f t="shared" si="0"/>
        <v>[低濃度ＰＣＢ第５版]コンクリートくず</v>
      </c>
      <c r="DD10" s="148"/>
      <c r="DE10" s="148">
        <v>23</v>
      </c>
      <c r="DF10" s="148" t="str">
        <f t="shared" si="1"/>
        <v>[低濃度ＰＣＢ第５版]コンクリートくず</v>
      </c>
      <c r="DG10" s="148">
        <v>294</v>
      </c>
    </row>
    <row r="11" spans="1:134" s="142" customFormat="1" ht="18.75" customHeight="1">
      <c r="A11" s="279"/>
      <c r="B11" s="275"/>
      <c r="C11" s="275"/>
      <c r="D11" s="152"/>
      <c r="E11" s="276"/>
      <c r="F11" s="275"/>
      <c r="G11" s="278"/>
      <c r="H11" s="275"/>
      <c r="Y11" s="179" t="s">
        <v>237</v>
      </c>
      <c r="Z11" s="606" t="str">
        <f>IFERROR(VLOOKUP($Z$5,$BU$3:$BY$10,3,0),"未選択")</f>
        <v>未選択</v>
      </c>
      <c r="AA11" s="606"/>
      <c r="AB11" s="606"/>
      <c r="AC11" s="606"/>
      <c r="AD11" s="606"/>
      <c r="BK11" s="143"/>
      <c r="BP11" s="129"/>
      <c r="BR11" s="129"/>
      <c r="BS11" s="129"/>
      <c r="BU11" s="129"/>
      <c r="BV11" s="129"/>
      <c r="CC11" s="148" t="s">
        <v>312</v>
      </c>
      <c r="CD11" s="148"/>
      <c r="CE11" s="148"/>
      <c r="CF11" s="148" t="s">
        <v>327</v>
      </c>
      <c r="CI11" s="148" t="str">
        <f>見本!CX11</f>
        <v>[低濃度ＰＣＢ第５版]塗膜くず(含有)</v>
      </c>
      <c r="CJ11" s="148" t="s">
        <v>475</v>
      </c>
      <c r="CK11" s="148" t="s">
        <v>478</v>
      </c>
      <c r="CL11" s="148" t="s">
        <v>476</v>
      </c>
      <c r="CM11" s="148" t="s">
        <v>477</v>
      </c>
      <c r="CO11" s="142" t="str">
        <f>CI11</f>
        <v>[低濃度ＰＣＢ第５版]塗膜くず(含有)</v>
      </c>
      <c r="CP11" s="142" t="s">
        <v>616</v>
      </c>
      <c r="CQ11" s="142" t="s">
        <v>617</v>
      </c>
      <c r="CR11" s="142" t="s">
        <v>711</v>
      </c>
      <c r="CS11" s="183"/>
      <c r="CU11" s="183"/>
      <c r="CV11" s="183"/>
      <c r="CX11" s="517" t="s">
        <v>687</v>
      </c>
      <c r="CY11" s="148" t="s">
        <v>568</v>
      </c>
      <c r="CZ11" s="569" t="s">
        <v>374</v>
      </c>
      <c r="DA11" s="569" t="s">
        <v>369</v>
      </c>
      <c r="DB11" s="566" t="s">
        <v>373</v>
      </c>
      <c r="DC11" s="160" t="str">
        <f>$CX$11&amp;CY11</f>
        <v>[低濃度ＰＣＢ第５版]塗膜くず(含有)方法指定なし(※1)</v>
      </c>
      <c r="DD11" s="148">
        <v>10</v>
      </c>
      <c r="DE11" s="148">
        <v>24</v>
      </c>
      <c r="DF11" s="148" t="str">
        <f t="shared" si="1"/>
        <v>[低濃度ＰＣＢ第５版]塗膜くず(含有)</v>
      </c>
      <c r="DG11" s="148">
        <v>294</v>
      </c>
    </row>
    <row r="12" spans="1:134" s="142" customFormat="1" ht="18.75" customHeight="1">
      <c r="A12" s="279"/>
      <c r="B12" s="275"/>
      <c r="C12" s="275"/>
      <c r="D12" s="152"/>
      <c r="E12" s="276"/>
      <c r="F12" s="275"/>
      <c r="H12" s="275"/>
      <c r="BK12" s="143"/>
      <c r="BO12" s="129"/>
      <c r="BP12" s="129"/>
      <c r="BQ12" s="129"/>
      <c r="BR12" s="129"/>
      <c r="BS12" s="129"/>
      <c r="BU12" s="129"/>
      <c r="BV12" s="129"/>
      <c r="CC12" s="148"/>
      <c r="CD12" s="148"/>
      <c r="CE12" s="148"/>
      <c r="CF12" s="148" t="s">
        <v>328</v>
      </c>
      <c r="CI12" s="148" t="str">
        <f>見本!CX14</f>
        <v>[低濃度ＰＣＢ第５版]廃感圧紙(含有)</v>
      </c>
      <c r="CJ12" s="148" t="s">
        <v>475</v>
      </c>
      <c r="CK12" s="148" t="s">
        <v>478</v>
      </c>
      <c r="CL12" s="148" t="s">
        <v>476</v>
      </c>
      <c r="CM12" s="148" t="s">
        <v>477</v>
      </c>
      <c r="CO12" s="142" t="str">
        <f>CO11</f>
        <v>[低濃度ＰＣＢ第５版]塗膜くず(含有)</v>
      </c>
      <c r="CP12" s="142" t="s">
        <v>619</v>
      </c>
      <c r="CQ12" s="142" t="s">
        <v>620</v>
      </c>
      <c r="CR12" s="142" t="s">
        <v>711</v>
      </c>
      <c r="CX12" s="518"/>
      <c r="CY12" s="148" t="s">
        <v>569</v>
      </c>
      <c r="CZ12" s="570"/>
      <c r="DA12" s="570"/>
      <c r="DB12" s="566"/>
      <c r="DC12" s="160" t="str">
        <f>$CX$11&amp;CY12</f>
        <v>[低濃度ＰＣＢ第５版]塗膜くず(含有)HRMS法(※2)</v>
      </c>
      <c r="DD12" s="148">
        <v>11</v>
      </c>
      <c r="DE12" s="148">
        <v>25</v>
      </c>
      <c r="DF12" s="148" t="str">
        <f t="shared" si="1"/>
        <v>[低濃度ＰＣＢ第５版]廃感圧紙(含有)</v>
      </c>
      <c r="DG12" s="148">
        <v>294</v>
      </c>
    </row>
    <row r="13" spans="1:134" s="142" customFormat="1" ht="18.75" customHeight="1">
      <c r="A13" s="279"/>
      <c r="B13" s="275"/>
      <c r="C13" s="275"/>
      <c r="D13" s="152"/>
      <c r="F13" s="143"/>
      <c r="BK13" s="143"/>
      <c r="BO13" s="129"/>
      <c r="BP13" s="129"/>
      <c r="BQ13" s="129"/>
      <c r="BR13" s="129"/>
      <c r="BS13" s="129"/>
      <c r="BU13" s="129"/>
      <c r="BV13" s="129"/>
      <c r="CC13" s="148"/>
      <c r="CD13" s="148"/>
      <c r="CE13" s="148"/>
      <c r="CF13" s="148" t="s">
        <v>329</v>
      </c>
      <c r="CI13" s="148" t="str">
        <f>見本!CX15</f>
        <v>[低濃度ＰＣＢ第５版]廃シーリング材(含有)</v>
      </c>
      <c r="CJ13" s="148" t="s">
        <v>475</v>
      </c>
      <c r="CK13" s="148" t="s">
        <v>478</v>
      </c>
      <c r="CL13" s="148" t="s">
        <v>476</v>
      </c>
      <c r="CM13" s="148" t="s">
        <v>477</v>
      </c>
      <c r="CO13" s="142" t="str">
        <f>CO11</f>
        <v>[低濃度ＰＣＢ第５版]塗膜くず(含有)</v>
      </c>
      <c r="CP13" s="187" t="s">
        <v>629</v>
      </c>
      <c r="CQ13" s="187" t="s">
        <v>641</v>
      </c>
      <c r="CR13" s="142" t="s">
        <v>630</v>
      </c>
      <c r="CS13" s="142" t="s">
        <v>712</v>
      </c>
      <c r="CX13" s="519"/>
      <c r="CY13" s="148" t="s">
        <v>506</v>
      </c>
      <c r="CZ13" s="571"/>
      <c r="DA13" s="571"/>
      <c r="DB13" s="566"/>
      <c r="DC13" s="160" t="str">
        <f>$CX$11&amp;CY13</f>
        <v>[低濃度ＰＣＢ第５版]塗膜くず(含有)HRMS法 (DMSO処理)(※3)</v>
      </c>
      <c r="DD13" s="148">
        <v>12</v>
      </c>
      <c r="DE13" s="148">
        <v>26</v>
      </c>
      <c r="DF13" s="148" t="str">
        <f t="shared" si="1"/>
        <v>[低濃度ＰＣＢ第５版]廃シーリング材(含有)</v>
      </c>
      <c r="DG13" s="148">
        <v>294</v>
      </c>
    </row>
    <row r="14" spans="1:134" s="142" customFormat="1" ht="18.75" customHeight="1">
      <c r="A14" s="279"/>
      <c r="B14" s="276"/>
      <c r="C14" s="276"/>
      <c r="D14" s="152"/>
      <c r="F14" s="143"/>
      <c r="BK14" s="143"/>
      <c r="BO14" s="129"/>
      <c r="BP14" s="129"/>
      <c r="BQ14" s="129"/>
      <c r="BR14" s="129"/>
      <c r="BS14" s="129"/>
      <c r="BU14" s="129"/>
      <c r="BV14" s="129"/>
      <c r="CC14" s="148"/>
      <c r="CD14" s="148"/>
      <c r="CE14" s="148"/>
      <c r="CF14" s="148" t="s">
        <v>330</v>
      </c>
      <c r="CI14" s="148" t="str">
        <f>見本!CX16</f>
        <v>[厚生省告示192号別表第3]第1(洗浄液)</v>
      </c>
      <c r="CJ14" s="148" t="s">
        <v>475</v>
      </c>
      <c r="CK14" s="148" t="s">
        <v>478</v>
      </c>
      <c r="CL14" s="148" t="s">
        <v>476</v>
      </c>
      <c r="CM14" s="148" t="s">
        <v>477</v>
      </c>
      <c r="CX14" s="567" t="s">
        <v>688</v>
      </c>
      <c r="CY14" s="568"/>
      <c r="CZ14" s="148" t="s">
        <v>403</v>
      </c>
      <c r="DA14" s="148" t="s">
        <v>369</v>
      </c>
      <c r="DB14" s="160" t="s">
        <v>373</v>
      </c>
      <c r="DC14" s="160" t="str">
        <f t="shared" si="0"/>
        <v>[低濃度ＰＣＢ第５版]廃感圧紙(含有)</v>
      </c>
      <c r="DD14" s="148">
        <v>13</v>
      </c>
      <c r="DE14" s="148">
        <v>27</v>
      </c>
      <c r="DF14" s="148" t="str">
        <f t="shared" si="1"/>
        <v>[厚生省告示192号別表第3]第1(洗浄液)</v>
      </c>
      <c r="DG14" s="148">
        <v>257</v>
      </c>
    </row>
    <row r="15" spans="1:134" s="142" customFormat="1" ht="18.75" customHeight="1">
      <c r="A15" s="279"/>
      <c r="B15" s="276"/>
      <c r="C15" s="276"/>
      <c r="D15" s="152"/>
      <c r="F15" s="143"/>
      <c r="BK15" s="143"/>
      <c r="BO15" s="129"/>
      <c r="BP15" s="129"/>
      <c r="BQ15" s="129"/>
      <c r="BR15" s="129"/>
      <c r="BS15" s="129"/>
      <c r="BU15" s="129"/>
      <c r="BV15" s="129"/>
      <c r="CC15" s="148"/>
      <c r="CD15" s="148"/>
      <c r="CE15" s="148"/>
      <c r="CF15" s="148" t="s">
        <v>331</v>
      </c>
      <c r="CI15" s="148" t="str">
        <f>見本!CX17</f>
        <v>[厚生省告示192号別表第3]第2(拭き取り)</v>
      </c>
      <c r="CJ15" s="148" t="s">
        <v>360</v>
      </c>
      <c r="CK15" s="148" t="s">
        <v>360</v>
      </c>
      <c r="CL15" s="148" t="s">
        <v>360</v>
      </c>
      <c r="CM15" s="148" t="s">
        <v>360</v>
      </c>
      <c r="CX15" s="567" t="s">
        <v>689</v>
      </c>
      <c r="CY15" s="568"/>
      <c r="CZ15" s="148" t="s">
        <v>403</v>
      </c>
      <c r="DA15" s="148" t="s">
        <v>369</v>
      </c>
      <c r="DB15" s="160" t="s">
        <v>373</v>
      </c>
      <c r="DC15" s="160" t="str">
        <f t="shared" si="0"/>
        <v>[低濃度ＰＣＢ第５版]廃シーリング材(含有)</v>
      </c>
      <c r="DD15" s="148">
        <v>14</v>
      </c>
      <c r="DE15" s="148">
        <v>28</v>
      </c>
      <c r="DF15" s="148" t="str">
        <f t="shared" si="1"/>
        <v>[厚生省告示192号別表第3]第2(拭き取り)</v>
      </c>
      <c r="DG15" s="148">
        <v>257</v>
      </c>
    </row>
    <row r="16" spans="1:134" s="142" customFormat="1" ht="18.75" customHeight="1" thickBot="1">
      <c r="A16" s="279"/>
      <c r="B16" s="276"/>
      <c r="C16" s="276"/>
      <c r="D16" s="152"/>
      <c r="F16" s="143"/>
      <c r="BK16" s="143"/>
      <c r="BO16" s="129"/>
      <c r="BP16" s="129"/>
      <c r="BQ16" s="129"/>
      <c r="BR16" s="129"/>
      <c r="BS16" s="129"/>
      <c r="BU16" s="129"/>
      <c r="BV16" s="129"/>
      <c r="CC16" s="148"/>
      <c r="CD16" s="148"/>
      <c r="CE16" s="148"/>
      <c r="CF16" s="148" t="s">
        <v>332</v>
      </c>
      <c r="CI16" s="148" t="str">
        <f>見本!CX18</f>
        <v>[厚生省告示192号別表第3]第3(部材採取)</v>
      </c>
      <c r="CJ16" s="148" t="s">
        <v>475</v>
      </c>
      <c r="CK16" s="148" t="s">
        <v>478</v>
      </c>
      <c r="CL16" s="148" t="s">
        <v>476</v>
      </c>
      <c r="CM16" s="148" t="s">
        <v>477</v>
      </c>
      <c r="CX16" s="567" t="s">
        <v>690</v>
      </c>
      <c r="CY16" s="568"/>
      <c r="CZ16" s="148" t="s">
        <v>570</v>
      </c>
      <c r="DA16" s="161" t="s">
        <v>498</v>
      </c>
      <c r="DB16" s="160" t="s">
        <v>373</v>
      </c>
      <c r="DC16" s="160" t="str">
        <f t="shared" si="0"/>
        <v>[厚生省告示192号別表第3]第1(洗浄液)</v>
      </c>
      <c r="DD16" s="148">
        <v>15</v>
      </c>
      <c r="DE16" s="148"/>
      <c r="DF16" s="148" t="str">
        <f t="shared" si="1"/>
        <v>[厚生省告示192号別表第3]第3(部材採取)</v>
      </c>
      <c r="DG16" s="148">
        <v>257</v>
      </c>
    </row>
    <row r="17" spans="1:111" s="142" customFormat="1" ht="32.25" customHeight="1" thickBot="1">
      <c r="A17" s="279"/>
      <c r="B17" s="274" t="s">
        <v>661</v>
      </c>
      <c r="C17" s="416" t="s">
        <v>583</v>
      </c>
      <c r="D17" s="415"/>
      <c r="F17" s="143"/>
      <c r="BK17" s="143"/>
      <c r="BO17" s="129"/>
      <c r="BP17" s="129"/>
      <c r="BQ17" s="129"/>
      <c r="BR17" s="129"/>
      <c r="BS17" s="129"/>
      <c r="BU17" s="129"/>
      <c r="BV17" s="129"/>
      <c r="CC17" s="148"/>
      <c r="CD17" s="148"/>
      <c r="CE17" s="148"/>
      <c r="CF17" s="148" t="s">
        <v>333</v>
      </c>
      <c r="CI17" s="148" t="str">
        <f>見本!CX19</f>
        <v>[JIS K 5674］塗膜くず　鉛・クロム（PCB分析不要）</v>
      </c>
      <c r="CJ17" s="148" t="s">
        <v>360</v>
      </c>
      <c r="CK17" s="148" t="s">
        <v>360</v>
      </c>
      <c r="CL17" s="148" t="s">
        <v>360</v>
      </c>
      <c r="CM17" s="148" t="s">
        <v>360</v>
      </c>
      <c r="CX17" s="567" t="s">
        <v>691</v>
      </c>
      <c r="CY17" s="568"/>
      <c r="CZ17" s="148" t="s">
        <v>571</v>
      </c>
      <c r="DA17" s="161" t="s">
        <v>498</v>
      </c>
      <c r="DB17" s="160" t="s">
        <v>373</v>
      </c>
      <c r="DC17" s="160" t="str">
        <f t="shared" si="0"/>
        <v>[厚生省告示192号別表第3]第2(拭き取り)</v>
      </c>
      <c r="DD17" s="148">
        <v>16</v>
      </c>
      <c r="DE17" s="148"/>
      <c r="DF17" s="148" t="str">
        <f>CI18</f>
        <v>その他(備考欄に入力ください）</v>
      </c>
      <c r="DG17" s="148"/>
    </row>
    <row r="18" spans="1:111" s="142" customFormat="1" ht="18.75" customHeight="1">
      <c r="A18" s="279"/>
      <c r="B18" s="276"/>
      <c r="C18" s="276"/>
      <c r="D18" s="152"/>
      <c r="F18" s="143"/>
      <c r="BK18" s="143"/>
      <c r="BO18" s="129"/>
      <c r="BP18" s="129"/>
      <c r="BQ18" s="129"/>
      <c r="BR18" s="129"/>
      <c r="BS18" s="129"/>
      <c r="BU18" s="129"/>
      <c r="BV18" s="129"/>
      <c r="CC18" s="148"/>
      <c r="CD18" s="148"/>
      <c r="CE18" s="148"/>
      <c r="CF18" s="148" t="s">
        <v>334</v>
      </c>
      <c r="CI18" s="148" t="str">
        <f>見本!CX20</f>
        <v>その他(備考欄に入力ください）</v>
      </c>
      <c r="CJ18" s="148" t="s">
        <v>360</v>
      </c>
      <c r="CK18" s="148" t="s">
        <v>360</v>
      </c>
      <c r="CL18" s="148" t="s">
        <v>360</v>
      </c>
      <c r="CM18" s="148" t="s">
        <v>360</v>
      </c>
      <c r="CX18" s="567" t="s">
        <v>692</v>
      </c>
      <c r="CY18" s="568"/>
      <c r="CZ18" s="148" t="s">
        <v>370</v>
      </c>
      <c r="DA18" s="161" t="s">
        <v>498</v>
      </c>
      <c r="DB18" s="160" t="s">
        <v>373</v>
      </c>
      <c r="DC18" s="160" t="str">
        <f t="shared" si="0"/>
        <v>[厚生省告示192号別表第3]第3(部材採取)</v>
      </c>
      <c r="DD18" s="148">
        <v>17</v>
      </c>
      <c r="DE18" s="148"/>
      <c r="DF18" s="142">
        <f>CI19</f>
        <v>0</v>
      </c>
    </row>
    <row r="19" spans="1:111" s="142" customFormat="1" ht="18.75" customHeight="1" thickBot="1">
      <c r="A19" s="279"/>
      <c r="B19" s="355" t="s">
        <v>411</v>
      </c>
      <c r="C19" s="162"/>
      <c r="D19" s="357" t="s">
        <v>443</v>
      </c>
      <c r="BK19" s="143"/>
      <c r="BO19" s="129"/>
      <c r="BP19" s="129"/>
      <c r="BQ19" s="129"/>
      <c r="BR19" s="129"/>
      <c r="BS19" s="129"/>
      <c r="BU19" s="129"/>
      <c r="BV19" s="129"/>
      <c r="CC19" s="148"/>
      <c r="CD19" s="148"/>
      <c r="CE19" s="148"/>
      <c r="CF19" s="148" t="s">
        <v>335</v>
      </c>
      <c r="CI19" s="189"/>
      <c r="CW19" s="190"/>
      <c r="CX19" s="191" t="s">
        <v>693</v>
      </c>
      <c r="CY19" s="192"/>
      <c r="CZ19" s="148" t="s">
        <v>581</v>
      </c>
      <c r="DA19" s="148" t="s">
        <v>581</v>
      </c>
      <c r="DB19" s="148" t="s">
        <v>581</v>
      </c>
      <c r="DC19" s="160" t="str">
        <f t="shared" si="0"/>
        <v>[JIS K 5674］塗膜くず　鉛・クロム（PCB分析不要）</v>
      </c>
      <c r="DD19" s="148">
        <v>34</v>
      </c>
      <c r="DE19" s="148">
        <v>34</v>
      </c>
    </row>
    <row r="20" spans="1:111" s="142" customFormat="1" ht="18.75" customHeight="1" thickBot="1">
      <c r="A20" s="279"/>
      <c r="B20" s="288" t="s">
        <v>375</v>
      </c>
      <c r="C20" s="298"/>
      <c r="D20" s="296" t="s">
        <v>713</v>
      </c>
      <c r="E20" s="165"/>
      <c r="F20" s="167" t="s">
        <v>247</v>
      </c>
      <c r="BJ20" s="142" t="s">
        <v>412</v>
      </c>
      <c r="BK20" s="143"/>
      <c r="BO20" s="129"/>
      <c r="BP20" s="129"/>
      <c r="BQ20" s="129"/>
      <c r="BR20" s="129"/>
      <c r="BS20" s="129"/>
      <c r="BU20" s="129"/>
      <c r="BV20" s="129"/>
      <c r="CC20" s="148"/>
      <c r="CD20" s="148"/>
      <c r="CE20" s="148"/>
      <c r="CF20" s="148" t="s">
        <v>336</v>
      </c>
      <c r="CW20" s="190"/>
      <c r="CX20" s="567" t="s">
        <v>694</v>
      </c>
      <c r="CY20" s="568"/>
      <c r="CZ20" s="161" t="s">
        <v>367</v>
      </c>
      <c r="DA20" s="161" t="s">
        <v>572</v>
      </c>
      <c r="DB20" s="160" t="s">
        <v>373</v>
      </c>
      <c r="DC20" s="160" t="str">
        <f t="shared" si="0"/>
        <v>その他(備考欄に入力ください）</v>
      </c>
      <c r="DD20" s="148"/>
      <c r="DE20" s="148"/>
      <c r="DF20" s="142">
        <f>CI20</f>
        <v>0</v>
      </c>
    </row>
    <row r="21" spans="1:111" s="142" customFormat="1" ht="18.75" customHeight="1">
      <c r="A21" s="279"/>
      <c r="B21" s="289" t="s">
        <v>376</v>
      </c>
      <c r="C21" s="299"/>
      <c r="D21" s="166" t="s">
        <v>714</v>
      </c>
      <c r="F21" s="170" t="s">
        <v>200</v>
      </c>
      <c r="G21" s="539">
        <f>IF(Z4="",Z5,Z5&amp;"  "&amp;Z4)</f>
        <v>0</v>
      </c>
      <c r="H21" s="540"/>
      <c r="I21" s="541"/>
      <c r="J21" s="371"/>
      <c r="K21" s="371"/>
      <c r="BG21" s="142" t="s">
        <v>411</v>
      </c>
      <c r="BJ21" s="142" t="str">
        <f>IF(D36="","依頼日","OK")</f>
        <v>OK</v>
      </c>
      <c r="BK21" s="143"/>
      <c r="BL21" s="129"/>
      <c r="BM21" s="129"/>
      <c r="BN21" s="129"/>
      <c r="BO21" s="129"/>
      <c r="BP21" s="129"/>
      <c r="BR21" s="129"/>
      <c r="BS21" s="129"/>
      <c r="CC21" s="148"/>
      <c r="CD21" s="148"/>
      <c r="CE21" s="148"/>
      <c r="CF21" s="148" t="s">
        <v>337</v>
      </c>
      <c r="DB21" s="148" t="s">
        <v>573</v>
      </c>
      <c r="DC21" s="148" t="str">
        <f>$CX$11&amp;CY11&amp;$CP$11</f>
        <v>[低濃度ＰＣＢ第５版]塗膜くず(含有)方法指定なし(※1)JIS K 5674</v>
      </c>
      <c r="DD21" s="148">
        <v>29</v>
      </c>
      <c r="DE21" s="148">
        <v>32</v>
      </c>
    </row>
    <row r="22" spans="1:111" s="142" customFormat="1" ht="18.75" customHeight="1">
      <c r="A22" s="279"/>
      <c r="B22" s="290" t="s">
        <v>381</v>
      </c>
      <c r="C22" s="320" t="s">
        <v>583</v>
      </c>
      <c r="D22" s="169" t="s">
        <v>715</v>
      </c>
      <c r="F22" s="173" t="s">
        <v>201</v>
      </c>
      <c r="G22" s="567" t="str">
        <f>Z8</f>
        <v>未選択</v>
      </c>
      <c r="H22" s="577"/>
      <c r="I22" s="578"/>
      <c r="J22" s="371"/>
      <c r="K22" s="371"/>
      <c r="BJ22" s="142" t="str">
        <f>IF(D37="","到着日","OK")</f>
        <v>OK</v>
      </c>
      <c r="BK22" s="143"/>
      <c r="BL22" s="129"/>
      <c r="BM22" s="129"/>
      <c r="BN22" s="129"/>
      <c r="BO22" s="129"/>
      <c r="BP22" s="129"/>
      <c r="BR22" s="129" t="s">
        <v>431</v>
      </c>
      <c r="BS22" s="129"/>
      <c r="BT22" s="193" t="b">
        <v>1</v>
      </c>
      <c r="BV22" s="129" t="str">
        <f>IF(BT22=TRUE,"OK","確認まち")</f>
        <v>OK</v>
      </c>
      <c r="CC22" s="148"/>
      <c r="CD22" s="148"/>
      <c r="CE22" s="148"/>
      <c r="CF22" s="148" t="s">
        <v>338</v>
      </c>
      <c r="CI22" s="189"/>
      <c r="CX22" s="190"/>
      <c r="CY22" s="190"/>
      <c r="CZ22" s="190"/>
      <c r="DA22" s="190"/>
      <c r="DB22" s="148" t="s">
        <v>574</v>
      </c>
      <c r="DC22" s="148" t="str">
        <f>$CX$11&amp;CY12&amp;$CP$11</f>
        <v>[低濃度ＰＣＢ第５版]塗膜くず(含有)HRMS法(※2)JIS K 5674</v>
      </c>
      <c r="DD22" s="148">
        <v>30</v>
      </c>
      <c r="DE22" s="148">
        <v>33</v>
      </c>
    </row>
    <row r="23" spans="1:111" s="142" customFormat="1" ht="18.75" customHeight="1" thickBot="1">
      <c r="A23" s="279"/>
      <c r="B23" s="317" t="s">
        <v>382</v>
      </c>
      <c r="C23" s="318" t="s">
        <v>583</v>
      </c>
      <c r="D23" s="319">
        <v>9999999</v>
      </c>
      <c r="F23" s="175" t="s">
        <v>582</v>
      </c>
      <c r="G23" s="579" t="str">
        <f>IF(Z6="",Z11,Z6)</f>
        <v>未選択</v>
      </c>
      <c r="H23" s="580"/>
      <c r="I23" s="581"/>
      <c r="J23" s="371"/>
      <c r="K23" s="371"/>
      <c r="BJ23" s="142" t="str">
        <f>IF(D31="","目的","OK")</f>
        <v>OK</v>
      </c>
      <c r="BK23" s="143"/>
      <c r="BL23" s="129"/>
      <c r="BM23" s="129"/>
      <c r="BN23" s="129"/>
      <c r="BO23" s="129"/>
      <c r="BP23" s="129"/>
      <c r="BR23" s="129"/>
      <c r="BS23" s="129"/>
      <c r="CC23" s="148"/>
      <c r="CD23" s="148"/>
      <c r="CE23" s="148"/>
      <c r="CF23" s="148" t="s">
        <v>339</v>
      </c>
      <c r="CI23" s="189"/>
      <c r="CW23" s="194"/>
      <c r="DB23" s="148" t="s">
        <v>575</v>
      </c>
      <c r="DC23" s="148" t="str">
        <f>$CX$11&amp;CY13&amp;$CP$11</f>
        <v>[低濃度ＰＣＢ第５版]塗膜くず(含有)HRMS法 (DMSO処理)(※3)JIS K 5674</v>
      </c>
      <c r="DD23" s="148">
        <v>31</v>
      </c>
      <c r="DE23" s="148">
        <v>31</v>
      </c>
    </row>
    <row r="24" spans="1:111" s="142" customFormat="1" ht="18.75" customHeight="1" thickBot="1">
      <c r="A24" s="279"/>
      <c r="B24" s="291" t="s">
        <v>383</v>
      </c>
      <c r="C24" s="300" t="s">
        <v>583</v>
      </c>
      <c r="D24" s="174" t="s">
        <v>716</v>
      </c>
      <c r="F24" s="167" t="s">
        <v>670</v>
      </c>
      <c r="L24" s="176"/>
      <c r="BG24" s="142" t="str">
        <f>IF(D22="","氏名","OK")</f>
        <v>OK</v>
      </c>
      <c r="BJ24" s="142" t="str">
        <f>IF(D32="","件名","OK")</f>
        <v>OK</v>
      </c>
      <c r="BK24" s="143"/>
      <c r="BL24" s="129"/>
      <c r="BM24" s="129"/>
      <c r="BR24" s="142" t="s">
        <v>411</v>
      </c>
      <c r="BV24" s="142" t="s">
        <v>412</v>
      </c>
      <c r="CC24" s="148"/>
      <c r="CD24" s="148"/>
      <c r="CE24" s="148"/>
      <c r="CF24" s="148" t="s">
        <v>312</v>
      </c>
      <c r="CI24" s="189"/>
      <c r="CW24" s="190"/>
    </row>
    <row r="25" spans="1:111" s="142" customFormat="1" ht="18.75" customHeight="1">
      <c r="A25" s="279"/>
      <c r="B25" s="292" t="s">
        <v>384</v>
      </c>
      <c r="C25" s="300" t="s">
        <v>583</v>
      </c>
      <c r="D25" s="178" t="s">
        <v>717</v>
      </c>
      <c r="F25" s="582" t="s">
        <v>354</v>
      </c>
      <c r="G25" s="583"/>
      <c r="H25" s="584"/>
      <c r="I25" s="181" t="s">
        <v>508</v>
      </c>
      <c r="J25" s="372"/>
      <c r="K25" s="372"/>
      <c r="BG25" s="142" t="str">
        <f>IF(D23="","郵便番号","OK")</f>
        <v>OK</v>
      </c>
      <c r="BJ25" s="142" t="str">
        <f>IF(D33="","報告書宛名","OK")</f>
        <v>OK</v>
      </c>
      <c r="BK25" s="143"/>
      <c r="BL25" s="129"/>
      <c r="BM25" s="129"/>
      <c r="BR25" s="142" t="s">
        <v>432</v>
      </c>
      <c r="BT25" s="142">
        <v>6</v>
      </c>
      <c r="BV25" s="142" t="s">
        <v>432</v>
      </c>
      <c r="BX25" s="142">
        <f>COUNTIF(B31:B37,"*必須*")-IF(OR(D35=BK4,D35=BK5,D35=BK6),2,0)</f>
        <v>0</v>
      </c>
      <c r="CC25" s="148"/>
      <c r="CD25" s="148"/>
      <c r="CE25" s="148"/>
      <c r="CF25" s="148"/>
      <c r="CW25" s="190"/>
    </row>
    <row r="26" spans="1:111" s="142" customFormat="1" ht="18.75" customHeight="1">
      <c r="A26" s="279"/>
      <c r="B26" s="293" t="s">
        <v>377</v>
      </c>
      <c r="C26" s="321"/>
      <c r="D26" s="180" t="s">
        <v>718</v>
      </c>
      <c r="F26" s="585" t="s">
        <v>797</v>
      </c>
      <c r="G26" s="586"/>
      <c r="H26" s="587"/>
      <c r="I26" s="184"/>
      <c r="J26" s="182"/>
      <c r="K26" s="182"/>
      <c r="M26" s="168"/>
      <c r="BG26" s="142" t="str">
        <f>IF(D24="","住所","OK")</f>
        <v>OK</v>
      </c>
      <c r="BJ26" s="142" t="str">
        <f>IF(D35="","搬入方法","OK")</f>
        <v>搬入方法</v>
      </c>
      <c r="BK26" s="164"/>
      <c r="BL26" s="129"/>
      <c r="BM26" s="129"/>
      <c r="BR26" s="142" t="s">
        <v>576</v>
      </c>
      <c r="BT26" s="142">
        <f>COUNTIF(BG22:BG30,"OK")</f>
        <v>6</v>
      </c>
      <c r="BV26" s="142" t="s">
        <v>576</v>
      </c>
      <c r="BX26" s="142">
        <f>COUNTIF(BJ21:BJ26,"OK")</f>
        <v>5</v>
      </c>
      <c r="CC26" s="148"/>
      <c r="CD26" s="148"/>
      <c r="CE26" s="148"/>
      <c r="CF26" s="148"/>
      <c r="CW26" s="190"/>
    </row>
    <row r="27" spans="1:111" s="142" customFormat="1" ht="18.75" customHeight="1">
      <c r="A27" s="279"/>
      <c r="B27" s="294" t="s">
        <v>584</v>
      </c>
      <c r="C27" s="322" t="s">
        <v>583</v>
      </c>
      <c r="D27" s="297" t="s">
        <v>719</v>
      </c>
      <c r="F27" s="588" t="str">
        <f>"               "&amp;Z4&amp;"　受付係　行き "</f>
        <v xml:space="preserve">               　受付係　行き </v>
      </c>
      <c r="G27" s="586"/>
      <c r="H27" s="587"/>
      <c r="I27" s="185"/>
      <c r="J27" s="186"/>
      <c r="K27" s="186"/>
      <c r="L27" s="182"/>
      <c r="BG27" s="142" t="str">
        <f>IF(D25="","住所","OK")</f>
        <v>OK</v>
      </c>
      <c r="BJ27" s="142" t="s">
        <v>433</v>
      </c>
      <c r="BK27" s="164"/>
      <c r="BL27" s="129"/>
      <c r="BM27" s="129"/>
      <c r="BR27" s="142" t="s">
        <v>434</v>
      </c>
      <c r="BT27" s="189">
        <f>BT25-BT26</f>
        <v>0</v>
      </c>
      <c r="BV27" s="142" t="s">
        <v>434</v>
      </c>
      <c r="BX27" s="189">
        <f>BX25-BX26</f>
        <v>-5</v>
      </c>
      <c r="CC27" s="148"/>
      <c r="CD27" s="148"/>
      <c r="CE27" s="148"/>
      <c r="CF27" s="148"/>
      <c r="CW27" s="190"/>
    </row>
    <row r="28" spans="1:111" s="142" customFormat="1" ht="18.75" customHeight="1" thickBot="1">
      <c r="A28" s="279"/>
      <c r="B28" s="352" t="s">
        <v>585</v>
      </c>
      <c r="C28" s="353" t="s">
        <v>583</v>
      </c>
      <c r="D28" s="354" t="s">
        <v>720</v>
      </c>
      <c r="F28" s="589" t="str">
        <f>"    Tel:"&amp;Z8</f>
        <v xml:space="preserve">    Tel:未選択</v>
      </c>
      <c r="G28" s="590"/>
      <c r="H28" s="591"/>
      <c r="I28" s="185"/>
      <c r="J28" s="186"/>
      <c r="K28" s="186"/>
      <c r="L28" s="182"/>
      <c r="BJ28" s="142" t="str">
        <f>IF(D40="","速報納期","OK")</f>
        <v>OK</v>
      </c>
      <c r="BK28" s="164"/>
      <c r="BL28" s="129"/>
      <c r="BM28" s="129"/>
      <c r="BT28" s="189"/>
      <c r="CC28" s="148"/>
      <c r="CD28" s="148"/>
      <c r="CE28" s="148"/>
      <c r="CF28" s="148"/>
      <c r="CW28" s="190"/>
    </row>
    <row r="29" spans="1:111" s="142" customFormat="1" ht="18.75" customHeight="1" thickBot="1">
      <c r="A29" s="279"/>
      <c r="D29" s="141"/>
      <c r="F29" s="167" t="s">
        <v>578</v>
      </c>
      <c r="L29" s="186"/>
      <c r="BG29" s="142" t="str">
        <f>IF(D27="","電話番号","OK")</f>
        <v>OK</v>
      </c>
      <c r="BK29" s="164"/>
      <c r="BL29" s="129"/>
      <c r="BM29" s="129"/>
      <c r="BR29" s="142" t="s">
        <v>433</v>
      </c>
      <c r="BT29" s="189"/>
      <c r="BV29" s="142" t="s">
        <v>435</v>
      </c>
      <c r="CE29" s="148"/>
      <c r="CW29" s="190"/>
    </row>
    <row r="30" spans="1:111" s="142" customFormat="1" ht="18.75" customHeight="1" thickBot="1">
      <c r="A30" s="279"/>
      <c r="B30" s="355" t="s">
        <v>412</v>
      </c>
      <c r="C30" s="162"/>
      <c r="D30" s="141"/>
      <c r="F30" s="574" t="str">
        <f>HYPERLINK("mailto:"&amp;Z10&amp;"?cc="&amp;CA3&amp;"&amp;subject="&amp;CA6&amp;"&amp;body="&amp;CA5&amp;"","メール送付先自動作成(クリック)")</f>
        <v>メール送付先自動作成(クリック)</v>
      </c>
      <c r="G30" s="575"/>
      <c r="H30" s="576"/>
      <c r="I30" s="188"/>
      <c r="J30" s="188"/>
      <c r="K30" s="188"/>
      <c r="L30" s="186"/>
      <c r="BG30" s="142" t="str">
        <f>IF(D28="","mail","OK")</f>
        <v>OK</v>
      </c>
      <c r="BK30" s="164"/>
      <c r="BR30" s="142" t="s">
        <v>432</v>
      </c>
      <c r="BT30" s="142">
        <v>1</v>
      </c>
      <c r="BV30" s="142" t="s">
        <v>432</v>
      </c>
      <c r="BX30" s="142">
        <v>3</v>
      </c>
      <c r="CE30" s="148"/>
      <c r="CW30" s="190"/>
    </row>
    <row r="31" spans="1:111" s="142" customFormat="1" ht="18.75" customHeight="1" thickBot="1">
      <c r="A31" s="279"/>
      <c r="B31" s="323" t="s">
        <v>586</v>
      </c>
      <c r="C31" s="324" t="s">
        <v>583</v>
      </c>
      <c r="D31" s="329" t="s">
        <v>398</v>
      </c>
      <c r="BK31" s="164"/>
      <c r="BR31" s="142" t="s">
        <v>576</v>
      </c>
      <c r="BS31" s="142">
        <f>COUNTIF(BF27:BF35,"OK")</f>
        <v>0</v>
      </c>
      <c r="BT31" s="142">
        <f>COUNTIF(BJ28:BJ31,"OK")</f>
        <v>1</v>
      </c>
      <c r="BV31" s="142" t="s">
        <v>576</v>
      </c>
      <c r="BX31" s="142">
        <f>COUNTIF(BJ34:BJ40,"OK")</f>
        <v>3</v>
      </c>
      <c r="CW31" s="194"/>
    </row>
    <row r="32" spans="1:111" s="142" customFormat="1" ht="18.75" customHeight="1" thickTop="1">
      <c r="A32" s="279"/>
      <c r="B32" s="306" t="s">
        <v>587</v>
      </c>
      <c r="C32" s="321" t="s">
        <v>583</v>
      </c>
      <c r="D32" s="328" t="s">
        <v>723</v>
      </c>
      <c r="L32" s="188"/>
      <c r="BK32" s="143"/>
      <c r="BR32" s="142" t="s">
        <v>434</v>
      </c>
      <c r="BT32" s="189">
        <f>BT30-BT31</f>
        <v>0</v>
      </c>
      <c r="BV32" s="142" t="s">
        <v>434</v>
      </c>
      <c r="BX32" s="189">
        <f>BX30-BX31</f>
        <v>0</v>
      </c>
      <c r="CW32" s="194"/>
    </row>
    <row r="33" spans="1:101" s="142" customFormat="1" ht="18.75" customHeight="1">
      <c r="A33" s="279"/>
      <c r="B33" s="307" t="s">
        <v>588</v>
      </c>
      <c r="C33" s="312" t="s">
        <v>583</v>
      </c>
      <c r="D33" s="326" t="s">
        <v>721</v>
      </c>
      <c r="F33" s="202" t="s">
        <v>416</v>
      </c>
      <c r="G33" s="162"/>
      <c r="H33" s="162"/>
      <c r="BJ33" s="142" t="s">
        <v>435</v>
      </c>
      <c r="BK33" s="143"/>
      <c r="CW33" s="194"/>
    </row>
    <row r="34" spans="1:101" s="142" customFormat="1" ht="18.75" customHeight="1">
      <c r="A34" s="279"/>
      <c r="B34" s="308" t="s">
        <v>550</v>
      </c>
      <c r="C34" s="313"/>
      <c r="D34" s="326" t="s">
        <v>722</v>
      </c>
      <c r="F34" s="203" t="s">
        <v>387</v>
      </c>
      <c r="G34" s="548"/>
      <c r="H34" s="549"/>
      <c r="I34" s="550"/>
      <c r="J34" s="373"/>
      <c r="K34" s="373"/>
      <c r="BK34" s="143"/>
      <c r="BR34" s="142" t="s">
        <v>436</v>
      </c>
      <c r="BV34" s="142" t="s">
        <v>437</v>
      </c>
      <c r="CW34" s="190"/>
    </row>
    <row r="35" spans="1:101" s="142" customFormat="1" ht="18.75" customHeight="1">
      <c r="A35" s="279"/>
      <c r="B35" s="309" t="s">
        <v>589</v>
      </c>
      <c r="C35" s="314" t="s">
        <v>583</v>
      </c>
      <c r="D35" s="251"/>
      <c r="F35" s="204" t="s">
        <v>376</v>
      </c>
      <c r="G35" s="551"/>
      <c r="H35" s="552"/>
      <c r="I35" s="553"/>
      <c r="J35" s="373"/>
      <c r="K35" s="373"/>
      <c r="BJ35" s="142" t="str">
        <f>IF(D47="","報告書発行日","OK")</f>
        <v>OK</v>
      </c>
      <c r="BK35" s="143"/>
      <c r="BR35" s="142" t="s">
        <v>432</v>
      </c>
      <c r="BT35" s="142">
        <v>5</v>
      </c>
      <c r="BV35" s="142" t="s">
        <v>432</v>
      </c>
      <c r="BX35" s="142">
        <v>5</v>
      </c>
      <c r="CW35" s="190"/>
    </row>
    <row r="36" spans="1:101" s="142" customFormat="1" ht="18.75" customHeight="1">
      <c r="A36" s="279"/>
      <c r="B36" s="310" t="s">
        <v>590</v>
      </c>
      <c r="C36" s="315" t="s">
        <v>583</v>
      </c>
      <c r="D36" s="327">
        <v>44270</v>
      </c>
      <c r="F36" s="204" t="s">
        <v>381</v>
      </c>
      <c r="G36" s="548"/>
      <c r="H36" s="549"/>
      <c r="I36" s="550"/>
      <c r="J36" s="373"/>
      <c r="K36" s="373"/>
      <c r="BJ36" s="142" t="str">
        <f>IF(D48="","発送方法","OK")</f>
        <v>OK</v>
      </c>
      <c r="BK36" s="143"/>
      <c r="BR36" s="142" t="s">
        <v>576</v>
      </c>
      <c r="BT36" s="142">
        <f>COUNTIF(BM42:BM50,"OK")</f>
        <v>0</v>
      </c>
      <c r="BV36" s="142" t="s">
        <v>576</v>
      </c>
      <c r="BX36" s="142">
        <f>COUNTIF(BO42:BO50,"OK")</f>
        <v>0</v>
      </c>
      <c r="CW36" s="190"/>
    </row>
    <row r="37" spans="1:101" s="142" customFormat="1" ht="18.75" customHeight="1" thickBot="1">
      <c r="A37" s="279"/>
      <c r="B37" s="311" t="s">
        <v>591</v>
      </c>
      <c r="C37" s="316" t="s">
        <v>583</v>
      </c>
      <c r="D37" s="195">
        <v>44271</v>
      </c>
      <c r="F37" s="204" t="s">
        <v>382</v>
      </c>
      <c r="G37" s="545"/>
      <c r="H37" s="546"/>
      <c r="I37" s="547"/>
      <c r="J37" s="374"/>
      <c r="K37" s="374"/>
      <c r="BJ37" s="142" t="str">
        <f>IF(D49="","部数","OK")</f>
        <v>OK</v>
      </c>
      <c r="BK37" s="143"/>
      <c r="BL37" s="129"/>
      <c r="BM37" s="129"/>
      <c r="BN37" s="129"/>
      <c r="BO37" s="129"/>
      <c r="BP37" s="129"/>
      <c r="BQ37" s="129"/>
      <c r="BR37" s="142" t="s">
        <v>434</v>
      </c>
      <c r="BS37" s="129"/>
      <c r="BT37" s="189">
        <f>BT35-BT36</f>
        <v>5</v>
      </c>
      <c r="BV37" s="142" t="s">
        <v>434</v>
      </c>
      <c r="BX37" s="189">
        <f>BX35-BX36</f>
        <v>5</v>
      </c>
      <c r="CW37" s="190"/>
    </row>
    <row r="38" spans="1:101" s="142" customFormat="1" ht="18.75" customHeight="1">
      <c r="A38" s="279"/>
      <c r="B38" s="285"/>
      <c r="C38" s="285"/>
      <c r="F38" s="204" t="s">
        <v>383</v>
      </c>
      <c r="G38" s="548"/>
      <c r="H38" s="549"/>
      <c r="I38" s="550"/>
      <c r="J38" s="373"/>
      <c r="K38" s="373"/>
      <c r="BK38" s="143"/>
      <c r="BL38" s="129"/>
      <c r="BM38" s="129"/>
      <c r="BN38" s="129"/>
      <c r="BO38" s="129"/>
      <c r="BP38" s="129"/>
      <c r="BQ38" s="129"/>
      <c r="BR38" s="129"/>
      <c r="BS38" s="129"/>
      <c r="CW38" s="190"/>
    </row>
    <row r="39" spans="1:101" s="142" customFormat="1" ht="18.75" customHeight="1" thickBot="1">
      <c r="A39" s="279"/>
      <c r="B39" s="356" t="s">
        <v>413</v>
      </c>
      <c r="C39" s="196"/>
      <c r="D39" s="141"/>
      <c r="E39" s="197"/>
      <c r="F39" s="204" t="s">
        <v>384</v>
      </c>
      <c r="G39" s="551"/>
      <c r="H39" s="552"/>
      <c r="I39" s="553"/>
      <c r="J39" s="375"/>
      <c r="K39" s="375"/>
      <c r="BK39" s="164"/>
      <c r="BL39" s="129"/>
      <c r="BM39" s="129"/>
      <c r="BN39" s="129"/>
      <c r="BO39" s="129"/>
      <c r="BP39" s="129"/>
      <c r="BQ39" s="129"/>
      <c r="BR39" s="129"/>
      <c r="BS39" s="129"/>
      <c r="CW39" s="190"/>
    </row>
    <row r="40" spans="1:101" s="142" customFormat="1" ht="18.75" customHeight="1">
      <c r="A40" s="279"/>
      <c r="B40" s="330" t="s">
        <v>592</v>
      </c>
      <c r="C40" s="331" t="s">
        <v>583</v>
      </c>
      <c r="D40" s="332" t="s">
        <v>724</v>
      </c>
      <c r="E40" s="417" t="s">
        <v>484</v>
      </c>
      <c r="F40" s="206" t="s">
        <v>377</v>
      </c>
      <c r="G40" s="548"/>
      <c r="H40" s="549"/>
      <c r="I40" s="550"/>
      <c r="J40" s="373"/>
      <c r="K40" s="373"/>
      <c r="BK40" s="164"/>
      <c r="BL40" s="129"/>
      <c r="BM40" s="129"/>
      <c r="BN40" s="129"/>
      <c r="BO40" s="129"/>
      <c r="BP40" s="129"/>
      <c r="BQ40" s="129"/>
      <c r="BR40" s="129" t="s">
        <v>438</v>
      </c>
      <c r="BS40" s="129"/>
      <c r="BV40" s="142" t="s">
        <v>577</v>
      </c>
    </row>
    <row r="41" spans="1:101" s="142" customFormat="1" ht="18.75" customHeight="1">
      <c r="A41" s="279"/>
      <c r="B41" s="294" t="s">
        <v>499</v>
      </c>
      <c r="C41" s="301"/>
      <c r="D41" s="333" t="s">
        <v>379</v>
      </c>
      <c r="F41" s="206" t="s">
        <v>380</v>
      </c>
      <c r="G41" s="551"/>
      <c r="H41" s="552"/>
      <c r="I41" s="553"/>
      <c r="J41" s="375"/>
      <c r="K41" s="375"/>
      <c r="BK41" s="164"/>
      <c r="BM41" s="142" t="s">
        <v>439</v>
      </c>
      <c r="BO41" s="142" t="s">
        <v>440</v>
      </c>
      <c r="BR41" s="142" t="s">
        <v>432</v>
      </c>
      <c r="BT41" s="142">
        <v>2</v>
      </c>
      <c r="BV41" s="142" t="s">
        <v>432</v>
      </c>
      <c r="BX41" s="142">
        <v>2</v>
      </c>
    </row>
    <row r="42" spans="1:101" s="142" customFormat="1" ht="18.75" customHeight="1">
      <c r="A42" s="279"/>
      <c r="B42" s="295" t="s">
        <v>274</v>
      </c>
      <c r="C42" s="286"/>
      <c r="D42" s="334" t="s">
        <v>720</v>
      </c>
      <c r="I42" s="199"/>
      <c r="J42" s="199"/>
      <c r="K42" s="199"/>
      <c r="L42" s="199"/>
      <c r="BJ42" s="142" t="s">
        <v>441</v>
      </c>
      <c r="BK42" s="164"/>
      <c r="BR42" s="142" t="s">
        <v>576</v>
      </c>
      <c r="BT42" s="142">
        <f>COUNTIF(BJ43:BJ44,"OK")</f>
        <v>2</v>
      </c>
      <c r="BV42" s="142" t="s">
        <v>576</v>
      </c>
      <c r="BX42" s="142">
        <f>COUNTIF(BJ47:BJ49,"OK")</f>
        <v>2</v>
      </c>
    </row>
    <row r="43" spans="1:101" s="142" customFormat="1" ht="18.75" customHeight="1">
      <c r="A43" s="279"/>
      <c r="B43" s="295" t="s">
        <v>203</v>
      </c>
      <c r="C43" s="286"/>
      <c r="D43" s="333" t="s">
        <v>725</v>
      </c>
      <c r="F43" s="562" t="s">
        <v>417</v>
      </c>
      <c r="G43" s="563"/>
      <c r="H43" s="563"/>
      <c r="BJ43" s="142" t="str">
        <f>IF(D55="","報告書送付先","OK")</f>
        <v>OK</v>
      </c>
      <c r="BK43" s="143"/>
      <c r="BR43" s="142" t="s">
        <v>434</v>
      </c>
      <c r="BS43" s="129"/>
      <c r="BT43" s="189">
        <f>BT41-BT42</f>
        <v>0</v>
      </c>
      <c r="BV43" s="142" t="s">
        <v>434</v>
      </c>
      <c r="BX43" s="189">
        <f>BX41-BX42</f>
        <v>0</v>
      </c>
    </row>
    <row r="44" spans="1:101" s="142" customFormat="1" ht="18.75" customHeight="1" thickBot="1">
      <c r="A44" s="279"/>
      <c r="B44" s="335" t="s">
        <v>204</v>
      </c>
      <c r="C44" s="336"/>
      <c r="D44" s="337"/>
      <c r="E44" s="197"/>
      <c r="F44" s="204" t="s">
        <v>375</v>
      </c>
      <c r="G44" s="557"/>
      <c r="H44" s="557"/>
      <c r="I44" s="556"/>
      <c r="J44" s="373"/>
      <c r="K44" s="373"/>
      <c r="BJ44" s="142" t="str">
        <f>IF(D56="","請求書送付先","OK")</f>
        <v>OK</v>
      </c>
      <c r="BK44" s="143"/>
      <c r="BM44" s="142" t="str">
        <f>IF(G36="","氏名","OK")</f>
        <v>氏名</v>
      </c>
      <c r="BO44" s="142" t="str">
        <f>IF(G46="","氏名","OK")</f>
        <v>氏名</v>
      </c>
    </row>
    <row r="45" spans="1:101" s="142" customFormat="1" ht="18.75" customHeight="1">
      <c r="A45" s="279"/>
      <c r="B45" s="279"/>
      <c r="C45" s="302"/>
      <c r="E45" s="197"/>
      <c r="F45" s="204" t="s">
        <v>376</v>
      </c>
      <c r="G45" s="554"/>
      <c r="H45" s="555"/>
      <c r="I45" s="556"/>
      <c r="J45" s="373"/>
      <c r="K45" s="373"/>
      <c r="BK45" s="143"/>
      <c r="BM45" s="142" t="str">
        <f>IF(G37="","郵便番号","OK")</f>
        <v>郵便番号</v>
      </c>
      <c r="BO45" s="142" t="str">
        <f>IF(G47="","郵便番号","OK")</f>
        <v>郵便番号</v>
      </c>
    </row>
    <row r="46" spans="1:101" s="142" customFormat="1" ht="18.75" customHeight="1" thickBot="1">
      <c r="A46" s="279"/>
      <c r="B46" s="356" t="s">
        <v>457</v>
      </c>
      <c r="C46" s="304"/>
      <c r="F46" s="204" t="s">
        <v>381</v>
      </c>
      <c r="G46" s="554"/>
      <c r="H46" s="555"/>
      <c r="I46" s="556"/>
      <c r="J46" s="373"/>
      <c r="K46" s="373"/>
      <c r="BJ46" s="142" t="s">
        <v>444</v>
      </c>
      <c r="BK46" s="143"/>
      <c r="BM46" s="142" t="str">
        <f>IF(G38="","住所","OK")</f>
        <v>住所</v>
      </c>
      <c r="BO46" s="142" t="str">
        <f>IF(G48="","住所","OK")</f>
        <v>住所</v>
      </c>
    </row>
    <row r="47" spans="1:101" s="142" customFormat="1" ht="18.75" customHeight="1">
      <c r="A47" s="279"/>
      <c r="B47" s="330" t="s">
        <v>593</v>
      </c>
      <c r="C47" s="331" t="s">
        <v>583</v>
      </c>
      <c r="D47" s="332">
        <v>44287</v>
      </c>
      <c r="E47" s="200"/>
      <c r="F47" s="204" t="s">
        <v>388</v>
      </c>
      <c r="G47" s="557"/>
      <c r="H47" s="558"/>
      <c r="I47" s="556"/>
      <c r="J47" s="374"/>
      <c r="K47" s="374"/>
      <c r="BJ47" s="142" t="str">
        <f>IF(D60="","試料の返却","OK")</f>
        <v>OK</v>
      </c>
      <c r="BK47" s="143"/>
      <c r="BM47" s="142" t="str">
        <f>IF(G39="","住所","OK")</f>
        <v>住所</v>
      </c>
      <c r="BO47" s="142" t="str">
        <f>IF(G49="","住所","OK")</f>
        <v>住所</v>
      </c>
      <c r="BR47" s="142" t="s">
        <v>442</v>
      </c>
      <c r="BU47" s="208">
        <f>COUNTIF(B67:B96,"&lt;&gt;")</f>
        <v>2</v>
      </c>
    </row>
    <row r="48" spans="1:101" s="142" customFormat="1" ht="18.75" customHeight="1">
      <c r="A48" s="279"/>
      <c r="B48" s="294" t="s">
        <v>594</v>
      </c>
      <c r="C48" s="301" t="s">
        <v>583</v>
      </c>
      <c r="D48" s="333" t="s">
        <v>726</v>
      </c>
      <c r="E48" s="201"/>
      <c r="F48" s="204" t="s">
        <v>389</v>
      </c>
      <c r="G48" s="554"/>
      <c r="H48" s="555"/>
      <c r="I48" s="556"/>
      <c r="J48" s="373"/>
      <c r="K48" s="373"/>
      <c r="BJ48" s="142" t="str">
        <f>IF(D61="","返送先","OK")</f>
        <v>OK</v>
      </c>
      <c r="BK48" s="143"/>
    </row>
    <row r="49" spans="1:146" s="142" customFormat="1" ht="18.75" customHeight="1">
      <c r="A49" s="279"/>
      <c r="B49" s="295" t="s">
        <v>595</v>
      </c>
      <c r="C49" s="286" t="s">
        <v>583</v>
      </c>
      <c r="D49" s="251">
        <v>1</v>
      </c>
      <c r="E49" s="198"/>
      <c r="F49" s="204" t="s">
        <v>390</v>
      </c>
      <c r="G49" s="554"/>
      <c r="H49" s="555"/>
      <c r="I49" s="556"/>
      <c r="J49" s="375"/>
      <c r="K49" s="375"/>
      <c r="O49" s="162"/>
      <c r="BL49" s="143"/>
    </row>
    <row r="50" spans="1:146" s="142" customFormat="1" ht="18.75" customHeight="1">
      <c r="A50" s="279"/>
      <c r="B50" s="295" t="s">
        <v>264</v>
      </c>
      <c r="C50" s="286"/>
      <c r="D50" s="251" t="s">
        <v>727</v>
      </c>
      <c r="E50" s="198"/>
      <c r="F50" s="204" t="s">
        <v>391</v>
      </c>
      <c r="G50" s="554"/>
      <c r="H50" s="555"/>
      <c r="I50" s="556"/>
      <c r="J50" s="373"/>
      <c r="K50" s="373"/>
      <c r="O50" s="199"/>
      <c r="V50" s="199"/>
      <c r="W50" s="199"/>
      <c r="X50" s="199"/>
      <c r="BL50" s="143"/>
      <c r="BN50" s="142" t="str">
        <f>IF(G41="","電話番号","OK")</f>
        <v>電話番号</v>
      </c>
      <c r="BP50" s="142" t="str">
        <f>IF(G51="","電話番号","OK")</f>
        <v>電話番号</v>
      </c>
    </row>
    <row r="51" spans="1:146" s="142" customFormat="1" ht="18.75" customHeight="1">
      <c r="A51" s="279"/>
      <c r="B51" s="294" t="s">
        <v>265</v>
      </c>
      <c r="C51" s="301"/>
      <c r="D51" s="251" t="s">
        <v>727</v>
      </c>
      <c r="E51" s="198"/>
      <c r="F51" s="204" t="s">
        <v>380</v>
      </c>
      <c r="G51" s="559"/>
      <c r="H51" s="560"/>
      <c r="I51" s="561"/>
      <c r="J51" s="371"/>
      <c r="K51" s="371"/>
      <c r="O51" s="198"/>
      <c r="V51" s="199"/>
      <c r="W51" s="199"/>
      <c r="X51" s="199"/>
      <c r="BL51" s="143"/>
    </row>
    <row r="52" spans="1:146" s="142" customFormat="1" ht="18.75" customHeight="1" thickBot="1">
      <c r="A52" s="280"/>
      <c r="B52" s="338" t="s">
        <v>199</v>
      </c>
      <c r="C52" s="339"/>
      <c r="D52" s="340" t="s">
        <v>727</v>
      </c>
      <c r="E52" s="198"/>
      <c r="O52" s="198"/>
      <c r="V52" s="199"/>
      <c r="W52" s="199"/>
      <c r="X52" s="199"/>
      <c r="AU52" s="252"/>
      <c r="BL52" s="143"/>
    </row>
    <row r="53" spans="1:146" s="142" customFormat="1" ht="18.75" customHeight="1">
      <c r="A53" s="279"/>
      <c r="C53" s="285"/>
      <c r="E53" s="198"/>
      <c r="F53" s="202" t="s">
        <v>601</v>
      </c>
      <c r="G53" s="202"/>
      <c r="H53" s="202"/>
      <c r="I53" s="202"/>
      <c r="J53" s="162"/>
      <c r="K53" s="162"/>
      <c r="L53" s="162"/>
      <c r="M53" s="162"/>
      <c r="V53" s="205"/>
      <c r="W53" s="205"/>
      <c r="X53" s="205"/>
      <c r="BL53" s="143"/>
      <c r="CN53" s="252"/>
      <c r="CO53" s="252"/>
      <c r="DF53" s="252"/>
    </row>
    <row r="54" spans="1:146" s="142" customFormat="1" ht="18.75" customHeight="1" thickBot="1">
      <c r="A54" s="279"/>
      <c r="B54" s="356" t="s">
        <v>414</v>
      </c>
      <c r="C54" s="304"/>
      <c r="F54" s="432" t="s">
        <v>375</v>
      </c>
      <c r="G54" s="557" t="s">
        <v>730</v>
      </c>
      <c r="H54" s="763"/>
      <c r="I54" s="763"/>
      <c r="J54" s="376"/>
      <c r="K54" s="376"/>
      <c r="V54" s="199"/>
      <c r="W54" s="199"/>
      <c r="X54" s="199"/>
      <c r="BL54" s="143"/>
      <c r="CD54" s="252"/>
      <c r="CE54" s="252"/>
      <c r="CG54" s="252"/>
      <c r="CH54" s="252"/>
      <c r="CL54" s="252"/>
      <c r="CM54" s="252"/>
      <c r="CN54" s="252"/>
      <c r="CO54" s="252"/>
      <c r="CR54" s="252"/>
      <c r="CS54" s="252"/>
      <c r="CT54" s="252"/>
      <c r="CU54" s="252"/>
      <c r="CV54" s="252"/>
      <c r="CW54" s="252"/>
      <c r="DK54" s="252"/>
      <c r="DL54" s="252"/>
      <c r="DM54" s="252"/>
      <c r="DN54" s="252"/>
      <c r="DO54" s="252"/>
      <c r="DP54" s="252"/>
      <c r="DQ54" s="252"/>
      <c r="DR54" s="252"/>
      <c r="DS54" s="252"/>
      <c r="DT54" s="252"/>
      <c r="DU54" s="252"/>
      <c r="DV54" s="252"/>
      <c r="DW54" s="252"/>
      <c r="DX54" s="252"/>
      <c r="DY54" s="252"/>
      <c r="DZ54" s="252"/>
      <c r="EA54" s="252"/>
      <c r="EB54" s="252"/>
      <c r="EC54" s="252"/>
      <c r="ED54" s="252"/>
      <c r="EE54" s="252"/>
      <c r="EF54" s="252"/>
      <c r="EG54" s="252"/>
      <c r="EH54" s="252"/>
      <c r="EI54" s="252"/>
      <c r="EJ54" s="252"/>
      <c r="EK54" s="252"/>
      <c r="EL54" s="252"/>
      <c r="EM54" s="252"/>
      <c r="EN54" s="252"/>
      <c r="EO54" s="252"/>
      <c r="EP54" s="252"/>
    </row>
    <row r="55" spans="1:146" s="142" customFormat="1" ht="18.75" customHeight="1">
      <c r="A55" s="279"/>
      <c r="B55" s="342" t="s">
        <v>596</v>
      </c>
      <c r="C55" s="343" t="s">
        <v>583</v>
      </c>
      <c r="D55" s="344" t="s">
        <v>729</v>
      </c>
      <c r="E55" s="341"/>
      <c r="F55" s="432" t="s">
        <v>376</v>
      </c>
      <c r="G55" s="764" t="s">
        <v>731</v>
      </c>
      <c r="H55" s="763"/>
      <c r="I55" s="763"/>
      <c r="J55" s="376"/>
      <c r="K55" s="376"/>
      <c r="V55" s="199"/>
      <c r="W55" s="199"/>
      <c r="X55" s="199"/>
      <c r="BL55" s="143"/>
      <c r="BT55" s="252"/>
      <c r="CI55" s="252"/>
      <c r="CJ55" s="252"/>
      <c r="CL55" s="252"/>
      <c r="CM55" s="252"/>
      <c r="DG55" s="252"/>
      <c r="DH55" s="252"/>
      <c r="DI55" s="252"/>
      <c r="DJ55" s="252"/>
    </row>
    <row r="56" spans="1:146" s="252" customFormat="1" ht="18.75" customHeight="1">
      <c r="A56" s="279"/>
      <c r="B56" s="306" t="s">
        <v>597</v>
      </c>
      <c r="C56" s="305" t="s">
        <v>583</v>
      </c>
      <c r="D56" s="251" t="s">
        <v>729</v>
      </c>
      <c r="E56" s="198"/>
      <c r="F56" s="432" t="s">
        <v>381</v>
      </c>
      <c r="G56" s="764" t="s">
        <v>732</v>
      </c>
      <c r="H56" s="763"/>
      <c r="I56" s="763"/>
      <c r="J56" s="376"/>
      <c r="K56" s="376"/>
      <c r="L56" s="142"/>
      <c r="M56" s="142"/>
      <c r="N56" s="142"/>
      <c r="O56" s="142"/>
      <c r="P56" s="142"/>
      <c r="Q56" s="142"/>
      <c r="R56" s="142"/>
      <c r="S56" s="142"/>
      <c r="T56" s="142"/>
      <c r="U56" s="142"/>
      <c r="V56" s="199"/>
      <c r="W56" s="199"/>
      <c r="X56" s="199"/>
      <c r="Y56" s="142"/>
      <c r="Z56" s="14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BK56" s="142"/>
      <c r="BL56" s="143"/>
      <c r="BQ56" s="142"/>
      <c r="BT56" s="142"/>
      <c r="CC56" s="142"/>
      <c r="CD56" s="142"/>
      <c r="CE56" s="142"/>
      <c r="CG56" s="142"/>
      <c r="CH56" s="142"/>
      <c r="CI56" s="142"/>
      <c r="CJ56" s="142"/>
      <c r="CK56" s="142"/>
      <c r="CL56" s="142"/>
      <c r="CM56" s="142"/>
      <c r="CN56" s="142"/>
      <c r="CO56" s="142"/>
      <c r="CP56" s="142"/>
      <c r="CQ56" s="142"/>
      <c r="CR56" s="142"/>
      <c r="CS56" s="142"/>
      <c r="CT56" s="142"/>
      <c r="CU56" s="142"/>
      <c r="CV56" s="142"/>
      <c r="CW56" s="142"/>
      <c r="CX56" s="142"/>
      <c r="CY56" s="142"/>
      <c r="CZ56" s="142"/>
      <c r="DA56" s="142"/>
      <c r="DB56" s="142"/>
      <c r="DC56" s="142"/>
      <c r="DD56" s="142"/>
      <c r="DE56" s="142"/>
      <c r="DF56" s="142"/>
      <c r="DG56" s="142"/>
      <c r="DH56" s="142"/>
      <c r="DI56" s="142"/>
      <c r="DJ56" s="142"/>
      <c r="DK56" s="142"/>
      <c r="DL56" s="142"/>
      <c r="DM56" s="142"/>
      <c r="DN56" s="142"/>
      <c r="DO56" s="142"/>
      <c r="DP56" s="142"/>
      <c r="DQ56" s="142"/>
      <c r="DR56" s="142"/>
      <c r="DS56" s="142"/>
      <c r="DT56" s="142"/>
      <c r="DU56" s="142"/>
      <c r="DV56" s="142"/>
      <c r="DW56" s="142"/>
      <c r="DX56" s="142"/>
      <c r="DY56" s="142"/>
      <c r="DZ56" s="142"/>
      <c r="EA56" s="142"/>
      <c r="EB56" s="142"/>
      <c r="EC56" s="142"/>
      <c r="ED56" s="142"/>
      <c r="EE56" s="142"/>
      <c r="EF56" s="142"/>
      <c r="EG56" s="142"/>
      <c r="EH56" s="142"/>
      <c r="EI56" s="142"/>
      <c r="EJ56" s="142"/>
      <c r="EK56" s="142"/>
      <c r="EL56" s="142"/>
      <c r="EM56" s="142"/>
      <c r="EN56" s="142"/>
      <c r="EO56" s="142"/>
      <c r="EP56" s="142"/>
    </row>
    <row r="57" spans="1:146" s="142" customFormat="1" ht="18.75" customHeight="1" thickBot="1">
      <c r="A57" s="279"/>
      <c r="B57" s="345" t="s">
        <v>250</v>
      </c>
      <c r="C57" s="346"/>
      <c r="D57" s="347" t="s">
        <v>728</v>
      </c>
      <c r="E57" s="207"/>
      <c r="F57" s="432" t="s">
        <v>388</v>
      </c>
      <c r="G57" s="765" t="s">
        <v>733</v>
      </c>
      <c r="H57" s="766" t="s">
        <v>733</v>
      </c>
      <c r="I57" s="766" t="s">
        <v>733</v>
      </c>
      <c r="J57" s="377"/>
      <c r="K57" s="377"/>
      <c r="BK57" s="252"/>
      <c r="BL57" s="143"/>
      <c r="BQ57" s="252"/>
    </row>
    <row r="58" spans="1:146" s="142" customFormat="1" ht="18.75" customHeight="1">
      <c r="A58" s="279"/>
      <c r="B58" s="197"/>
      <c r="C58" s="287"/>
      <c r="E58" s="207"/>
      <c r="F58" s="432" t="s">
        <v>389</v>
      </c>
      <c r="G58" s="764" t="s">
        <v>734</v>
      </c>
      <c r="H58" s="763" t="s">
        <v>734</v>
      </c>
      <c r="I58" s="763" t="s">
        <v>734</v>
      </c>
      <c r="J58" s="376"/>
      <c r="K58" s="376"/>
      <c r="AV58" s="252"/>
      <c r="AW58" s="252"/>
      <c r="BL58" s="143"/>
      <c r="CC58" s="252"/>
    </row>
    <row r="59" spans="1:146" s="142" customFormat="1" ht="18.75" customHeight="1" thickBot="1">
      <c r="A59" s="279"/>
      <c r="B59" s="355" t="s">
        <v>415</v>
      </c>
      <c r="C59" s="303"/>
      <c r="E59" s="207"/>
      <c r="F59" s="432" t="s">
        <v>390</v>
      </c>
      <c r="G59" s="767" t="s">
        <v>717</v>
      </c>
      <c r="H59" s="768" t="s">
        <v>717</v>
      </c>
      <c r="I59" s="768" t="s">
        <v>717</v>
      </c>
      <c r="J59" s="378"/>
      <c r="K59" s="378"/>
      <c r="O59" s="162"/>
      <c r="AX59" s="252"/>
      <c r="BL59" s="143"/>
    </row>
    <row r="60" spans="1:146" s="142" customFormat="1" ht="18.75" customHeight="1">
      <c r="A60" s="279"/>
      <c r="B60" s="348" t="s">
        <v>598</v>
      </c>
      <c r="C60" s="349" t="s">
        <v>583</v>
      </c>
      <c r="D60" s="325" t="s">
        <v>466</v>
      </c>
      <c r="E60" s="207"/>
      <c r="F60" s="432" t="s">
        <v>391</v>
      </c>
      <c r="G60" s="764"/>
      <c r="H60" s="763"/>
      <c r="I60" s="763"/>
      <c r="J60" s="376"/>
      <c r="K60" s="376"/>
      <c r="O60" s="199"/>
      <c r="BL60" s="143"/>
    </row>
    <row r="61" spans="1:146" s="142" customFormat="1" ht="18.75" customHeight="1" thickBot="1">
      <c r="A61" s="279"/>
      <c r="B61" s="350" t="s">
        <v>599</v>
      </c>
      <c r="C61" s="351" t="s">
        <v>583</v>
      </c>
      <c r="D61" s="340" t="s">
        <v>401</v>
      </c>
      <c r="E61" s="200"/>
      <c r="F61" s="432" t="s">
        <v>380</v>
      </c>
      <c r="G61" s="767" t="s">
        <v>735</v>
      </c>
      <c r="H61" s="763"/>
      <c r="I61" s="763"/>
      <c r="J61" s="376"/>
      <c r="K61" s="376"/>
      <c r="O61" s="198"/>
      <c r="BL61" s="143"/>
    </row>
    <row r="62" spans="1:146" s="142" customFormat="1" ht="18.75" customHeight="1">
      <c r="A62" s="279"/>
      <c r="B62" s="187"/>
      <c r="C62" s="187"/>
      <c r="E62" s="200"/>
      <c r="F62" s="635" t="s">
        <v>703</v>
      </c>
      <c r="G62" s="635"/>
      <c r="H62" s="635"/>
      <c r="BL62" s="143"/>
    </row>
    <row r="63" spans="1:146" s="142" customFormat="1" ht="18.75" customHeight="1" thickBot="1">
      <c r="A63" s="279"/>
      <c r="B63" s="418" t="s">
        <v>600</v>
      </c>
      <c r="C63" s="209"/>
      <c r="D63" s="367" t="s">
        <v>351</v>
      </c>
      <c r="E63" s="200"/>
      <c r="F63" s="636"/>
      <c r="G63" s="636"/>
      <c r="H63" s="636"/>
      <c r="I63" s="617" t="s">
        <v>642</v>
      </c>
      <c r="J63" s="617"/>
      <c r="K63" s="617"/>
      <c r="L63" s="617"/>
      <c r="M63" s="617"/>
      <c r="N63" s="617"/>
      <c r="O63" s="617"/>
      <c r="P63" s="617"/>
      <c r="Q63" s="617"/>
      <c r="R63" s="617"/>
      <c r="S63" s="617"/>
      <c r="T63" s="617"/>
      <c r="U63" s="617"/>
      <c r="BL63" s="143"/>
    </row>
    <row r="64" spans="1:146" s="142" customFormat="1" ht="18.75" customHeight="1">
      <c r="A64" s="419" t="s">
        <v>664</v>
      </c>
      <c r="B64" s="210"/>
      <c r="C64" s="210"/>
      <c r="D64" s="358" t="str">
        <f>"目的："&amp;D31</f>
        <v>目的：（１）ＰＣＢ廃棄物に該当しないかの確認</v>
      </c>
      <c r="E64" s="211">
        <f>IF($D$31=$CG$2,2,IF($D$31=$CG$3,3,4))</f>
        <v>2</v>
      </c>
      <c r="F64" s="640" t="s">
        <v>602</v>
      </c>
      <c r="G64" s="641"/>
      <c r="H64" s="638" t="s">
        <v>366</v>
      </c>
      <c r="I64" s="618" t="s">
        <v>704</v>
      </c>
      <c r="J64" s="619"/>
      <c r="K64" s="619"/>
      <c r="L64" s="620"/>
      <c r="M64" s="627" t="s">
        <v>705</v>
      </c>
      <c r="N64" s="632" t="s">
        <v>706</v>
      </c>
      <c r="O64" s="632"/>
      <c r="P64" s="632"/>
      <c r="Q64" s="632"/>
      <c r="R64" s="632"/>
      <c r="S64" s="632"/>
      <c r="T64" s="632"/>
      <c r="U64" s="618"/>
      <c r="V64" s="627" t="s">
        <v>501</v>
      </c>
      <c r="W64" s="629" t="s">
        <v>392</v>
      </c>
      <c r="BL64" s="143"/>
    </row>
    <row r="65" spans="1:108" s="142" customFormat="1" ht="18.75" customHeight="1">
      <c r="A65" s="622" t="s">
        <v>665</v>
      </c>
      <c r="B65" s="626" t="s">
        <v>579</v>
      </c>
      <c r="C65" s="616"/>
      <c r="D65" s="212" t="s">
        <v>298</v>
      </c>
      <c r="E65" s="213" t="s">
        <v>290</v>
      </c>
      <c r="F65" s="642"/>
      <c r="G65" s="643"/>
      <c r="H65" s="639"/>
      <c r="I65" s="214" t="s">
        <v>349</v>
      </c>
      <c r="J65" s="214" t="s">
        <v>609</v>
      </c>
      <c r="K65" s="214" t="s">
        <v>610</v>
      </c>
      <c r="L65" s="414" t="s">
        <v>611</v>
      </c>
      <c r="M65" s="637"/>
      <c r="N65" s="414" t="s">
        <v>291</v>
      </c>
      <c r="O65" s="215" t="s">
        <v>292</v>
      </c>
      <c r="P65" s="216" t="s">
        <v>293</v>
      </c>
      <c r="Q65" s="414" t="s">
        <v>295</v>
      </c>
      <c r="R65" s="631" t="s">
        <v>296</v>
      </c>
      <c r="S65" s="631"/>
      <c r="T65" s="631"/>
      <c r="U65" s="217" t="s">
        <v>342</v>
      </c>
      <c r="V65" s="628"/>
      <c r="W65" s="630"/>
      <c r="BK65" s="143"/>
    </row>
    <row r="66" spans="1:108" s="142" customFormat="1" ht="57.75" customHeight="1">
      <c r="A66" s="623"/>
      <c r="B66" s="615" t="s">
        <v>606</v>
      </c>
      <c r="C66" s="616"/>
      <c r="D66" s="218" t="s">
        <v>350</v>
      </c>
      <c r="E66" s="368" t="s">
        <v>607</v>
      </c>
      <c r="F66" s="363" t="s">
        <v>604</v>
      </c>
      <c r="G66" s="219" t="s">
        <v>510</v>
      </c>
      <c r="H66" s="220" t="s">
        <v>341</v>
      </c>
      <c r="I66" s="360" t="s">
        <v>612</v>
      </c>
      <c r="J66" s="360" t="s">
        <v>613</v>
      </c>
      <c r="K66" s="360" t="s">
        <v>614</v>
      </c>
      <c r="L66" s="359" t="s">
        <v>740</v>
      </c>
      <c r="M66" s="361" t="s">
        <v>603</v>
      </c>
      <c r="N66" s="220" t="s">
        <v>340</v>
      </c>
      <c r="O66" s="221" t="s">
        <v>447</v>
      </c>
      <c r="P66" s="222" t="s">
        <v>341</v>
      </c>
      <c r="Q66" s="223" t="s">
        <v>448</v>
      </c>
      <c r="R66" s="366" t="s">
        <v>605</v>
      </c>
      <c r="S66" s="224" t="s">
        <v>300</v>
      </c>
      <c r="T66" s="225" t="s">
        <v>301</v>
      </c>
      <c r="U66" s="226" t="s">
        <v>340</v>
      </c>
      <c r="V66" s="364" t="s">
        <v>509</v>
      </c>
      <c r="W66" s="365" t="s">
        <v>710</v>
      </c>
      <c r="BK66" s="143"/>
    </row>
    <row r="67" spans="1:108" s="142" customFormat="1" ht="18.75" customHeight="1">
      <c r="A67" s="227">
        <v>1</v>
      </c>
      <c r="B67" s="769" t="s">
        <v>736</v>
      </c>
      <c r="C67" s="770" t="s">
        <v>736</v>
      </c>
      <c r="D67" s="228" t="s">
        <v>738</v>
      </c>
      <c r="E67" s="229">
        <v>44106</v>
      </c>
      <c r="F67" s="229" t="s">
        <v>677</v>
      </c>
      <c r="G67" s="420" t="str">
        <f>IF(F67="","",VLOOKUP($F67,見本!$CX$3:$DB$20,$E$64+1,FALSE))</f>
        <v>0.15mg/kg</v>
      </c>
      <c r="H67" s="283" t="s">
        <v>477</v>
      </c>
      <c r="I67" s="230"/>
      <c r="J67" s="230"/>
      <c r="K67" s="230"/>
      <c r="L67" s="230"/>
      <c r="M67" s="362">
        <v>500</v>
      </c>
      <c r="N67" s="231" t="s">
        <v>305</v>
      </c>
      <c r="O67" s="232">
        <v>100</v>
      </c>
      <c r="P67" s="233" t="s">
        <v>299</v>
      </c>
      <c r="Q67" s="234" t="s">
        <v>743</v>
      </c>
      <c r="R67" s="235" t="s">
        <v>709</v>
      </c>
      <c r="S67" s="236">
        <v>54</v>
      </c>
      <c r="T67" s="237">
        <v>8</v>
      </c>
      <c r="U67" s="238" t="s">
        <v>318</v>
      </c>
      <c r="V67" s="239"/>
      <c r="W67" s="240"/>
      <c r="BK67" s="143"/>
    </row>
    <row r="68" spans="1:108" s="142" customFormat="1" ht="18.75" customHeight="1">
      <c r="A68" s="241">
        <v>2</v>
      </c>
      <c r="B68" s="769" t="s">
        <v>737</v>
      </c>
      <c r="C68" s="770" t="s">
        <v>737</v>
      </c>
      <c r="D68" s="228" t="s">
        <v>739</v>
      </c>
      <c r="E68" s="229">
        <v>44106</v>
      </c>
      <c r="F68" s="229" t="s">
        <v>686</v>
      </c>
      <c r="G68" s="420" t="str">
        <f>IF(F68="","",VLOOKUP($F68,見本!$CX$3:$DB$20,$E$64+1,FALSE))</f>
        <v xml:space="preserve">0.15mg/kg </v>
      </c>
      <c r="H68" s="283" t="s">
        <v>707</v>
      </c>
      <c r="I68" s="242" t="s">
        <v>708</v>
      </c>
      <c r="J68" s="230" t="s">
        <v>615</v>
      </c>
      <c r="K68" s="230" t="s">
        <v>711</v>
      </c>
      <c r="L68" s="230" t="s">
        <v>630</v>
      </c>
      <c r="M68" s="283"/>
      <c r="N68" s="243"/>
      <c r="O68" s="244"/>
      <c r="P68" s="245"/>
      <c r="Q68" s="425"/>
      <c r="R68" s="246"/>
      <c r="S68" s="247"/>
      <c r="T68" s="248"/>
      <c r="U68" s="249"/>
      <c r="V68" s="250" t="s">
        <v>742</v>
      </c>
      <c r="W68" s="251" t="s">
        <v>741</v>
      </c>
      <c r="BK68" s="143"/>
    </row>
    <row r="69" spans="1:108" s="142" customFormat="1" ht="18.75" customHeight="1">
      <c r="A69" s="241">
        <v>3</v>
      </c>
      <c r="B69" s="769"/>
      <c r="C69" s="770"/>
      <c r="D69" s="228"/>
      <c r="E69" s="229"/>
      <c r="F69" s="229"/>
      <c r="G69" s="420" t="str">
        <f>IF(F69="","",VLOOKUP($F69,見本!$CX$3:$DB$20,$E$64+1,FALSE))</f>
        <v/>
      </c>
      <c r="H69" s="283"/>
      <c r="I69" s="242"/>
      <c r="J69" s="230"/>
      <c r="K69" s="230"/>
      <c r="L69" s="230"/>
      <c r="M69" s="283"/>
      <c r="N69" s="243"/>
      <c r="O69" s="253"/>
      <c r="P69" s="245"/>
      <c r="Q69" s="425"/>
      <c r="R69" s="246"/>
      <c r="S69" s="254"/>
      <c r="T69" s="248"/>
      <c r="U69" s="249"/>
      <c r="V69" s="250"/>
      <c r="W69" s="251"/>
      <c r="BK69" s="143"/>
    </row>
    <row r="70" spans="1:108" s="142" customFormat="1" ht="18.75" customHeight="1">
      <c r="A70" s="241">
        <v>4</v>
      </c>
      <c r="B70" s="769"/>
      <c r="C70" s="770"/>
      <c r="D70" s="228"/>
      <c r="E70" s="229"/>
      <c r="F70" s="282"/>
      <c r="G70" s="421" t="str">
        <f>IF(F70="","",VLOOKUP($F70,見本!$CX$3:$DB$20,$E$64+1,FALSE))</f>
        <v/>
      </c>
      <c r="H70" s="283"/>
      <c r="I70" s="242"/>
      <c r="J70" s="230"/>
      <c r="K70" s="230"/>
      <c r="L70" s="230"/>
      <c r="M70" s="283"/>
      <c r="N70" s="243"/>
      <c r="O70" s="253"/>
      <c r="P70" s="245"/>
      <c r="Q70" s="425"/>
      <c r="R70" s="246"/>
      <c r="S70" s="247"/>
      <c r="T70" s="248"/>
      <c r="U70" s="249"/>
      <c r="V70" s="250"/>
      <c r="W70" s="251"/>
      <c r="BK70" s="143"/>
    </row>
    <row r="71" spans="1:108" s="142" customFormat="1" ht="18.75" customHeight="1">
      <c r="A71" s="241">
        <v>5</v>
      </c>
      <c r="B71" s="769"/>
      <c r="C71" s="770"/>
      <c r="D71" s="228"/>
      <c r="E71" s="229"/>
      <c r="F71" s="282"/>
      <c r="G71" s="421" t="str">
        <f>IF(F71="","",VLOOKUP($F71,見本!$CX$3:$DB$20,$E$64+1,FALSE))</f>
        <v/>
      </c>
      <c r="H71" s="283"/>
      <c r="I71" s="242"/>
      <c r="J71" s="230"/>
      <c r="K71" s="230"/>
      <c r="L71" s="230"/>
      <c r="M71" s="283"/>
      <c r="N71" s="243"/>
      <c r="O71" s="253"/>
      <c r="P71" s="245"/>
      <c r="Q71" s="425"/>
      <c r="R71" s="246"/>
      <c r="S71" s="247"/>
      <c r="T71" s="248"/>
      <c r="U71" s="249"/>
      <c r="V71" s="250"/>
      <c r="W71" s="251"/>
      <c r="X71" s="252"/>
      <c r="Y71" s="252"/>
      <c r="Z71" s="252"/>
      <c r="AA71" s="252"/>
      <c r="AB71" s="252"/>
      <c r="AC71" s="252"/>
      <c r="AD71" s="252"/>
      <c r="AE71" s="252"/>
      <c r="AF71" s="252"/>
      <c r="AG71" s="252"/>
      <c r="AH71" s="252"/>
      <c r="AI71" s="252"/>
      <c r="AJ71" s="252"/>
      <c r="AK71" s="252"/>
      <c r="AL71" s="252"/>
      <c r="AM71" s="252"/>
      <c r="AN71" s="252"/>
      <c r="AO71" s="252"/>
      <c r="AP71" s="252"/>
      <c r="AQ71" s="252"/>
      <c r="AR71" s="252"/>
      <c r="AS71" s="252"/>
      <c r="BK71" s="143"/>
    </row>
    <row r="72" spans="1:108" s="142" customFormat="1" ht="18.75" customHeight="1">
      <c r="A72" s="241">
        <v>6</v>
      </c>
      <c r="B72" s="769"/>
      <c r="C72" s="770"/>
      <c r="D72" s="228"/>
      <c r="E72" s="229"/>
      <c r="F72" s="282"/>
      <c r="G72" s="421" t="str">
        <f>IF(F72="","",VLOOKUP($F72,見本!$CX$3:$DB$20,$E$64+1,FALSE))</f>
        <v/>
      </c>
      <c r="H72" s="283"/>
      <c r="I72" s="242"/>
      <c r="J72" s="230"/>
      <c r="K72" s="230"/>
      <c r="L72" s="230"/>
      <c r="M72" s="283"/>
      <c r="N72" s="243"/>
      <c r="O72" s="253"/>
      <c r="P72" s="245"/>
      <c r="Q72" s="425"/>
      <c r="R72" s="246"/>
      <c r="S72" s="247"/>
      <c r="T72" s="248"/>
      <c r="U72" s="249"/>
      <c r="V72" s="250"/>
      <c r="W72" s="255"/>
      <c r="BK72" s="143"/>
      <c r="CX72" s="252"/>
      <c r="CY72" s="252"/>
      <c r="CZ72" s="252"/>
      <c r="DA72" s="252"/>
      <c r="DB72" s="252"/>
      <c r="DC72" s="252"/>
      <c r="DD72" s="252"/>
    </row>
    <row r="73" spans="1:108" s="142" customFormat="1" ht="18.75" customHeight="1">
      <c r="A73" s="241">
        <v>7</v>
      </c>
      <c r="B73" s="769"/>
      <c r="C73" s="770"/>
      <c r="D73" s="228"/>
      <c r="E73" s="229"/>
      <c r="F73" s="282"/>
      <c r="G73" s="421" t="str">
        <f>IF(F73="","",VLOOKUP($F73,見本!$CX$3:$DB$20,$E$64+1,FALSE))</f>
        <v/>
      </c>
      <c r="H73" s="283"/>
      <c r="I73" s="242"/>
      <c r="J73" s="230"/>
      <c r="K73" s="230"/>
      <c r="L73" s="230"/>
      <c r="M73" s="283"/>
      <c r="N73" s="243"/>
      <c r="O73" s="253"/>
      <c r="P73" s="245"/>
      <c r="Q73" s="425"/>
      <c r="R73" s="246"/>
      <c r="S73" s="247"/>
      <c r="T73" s="248"/>
      <c r="U73" s="249"/>
      <c r="V73" s="250"/>
      <c r="W73" s="256"/>
      <c r="BK73" s="143"/>
    </row>
    <row r="74" spans="1:108" s="142" customFormat="1" ht="18.75" customHeight="1">
      <c r="A74" s="241">
        <v>8</v>
      </c>
      <c r="B74" s="769"/>
      <c r="C74" s="770"/>
      <c r="D74" s="228"/>
      <c r="E74" s="229"/>
      <c r="F74" s="282"/>
      <c r="G74" s="421" t="str">
        <f>IF(F74="","",VLOOKUP($F74,見本!$CX$3:$DB$20,$E$64+1,FALSE))</f>
        <v/>
      </c>
      <c r="H74" s="283"/>
      <c r="I74" s="242"/>
      <c r="J74" s="230"/>
      <c r="K74" s="230"/>
      <c r="L74" s="230"/>
      <c r="M74" s="283"/>
      <c r="N74" s="243"/>
      <c r="O74" s="253"/>
      <c r="P74" s="245"/>
      <c r="Q74" s="425"/>
      <c r="R74" s="246"/>
      <c r="S74" s="247"/>
      <c r="T74" s="248"/>
      <c r="U74" s="249"/>
      <c r="V74" s="250"/>
      <c r="W74" s="256"/>
      <c r="BK74" s="143"/>
      <c r="CW74" s="252"/>
    </row>
    <row r="75" spans="1:108" s="142" customFormat="1" ht="18.75" customHeight="1">
      <c r="A75" s="241">
        <v>9</v>
      </c>
      <c r="B75" s="769"/>
      <c r="C75" s="770"/>
      <c r="D75" s="228"/>
      <c r="E75" s="229"/>
      <c r="F75" s="282"/>
      <c r="G75" s="421" t="str">
        <f>IF(F75="","",VLOOKUP($F75,見本!$CX$3:$DB$20,$E$64+1,FALSE))</f>
        <v/>
      </c>
      <c r="H75" s="283"/>
      <c r="I75" s="242"/>
      <c r="J75" s="230"/>
      <c r="K75" s="230"/>
      <c r="L75" s="230"/>
      <c r="M75" s="283"/>
      <c r="N75" s="243"/>
      <c r="O75" s="253"/>
      <c r="P75" s="245"/>
      <c r="Q75" s="425"/>
      <c r="R75" s="246"/>
      <c r="S75" s="247"/>
      <c r="T75" s="248"/>
      <c r="U75" s="249"/>
      <c r="V75" s="250"/>
      <c r="W75" s="256"/>
      <c r="BK75" s="143"/>
    </row>
    <row r="76" spans="1:108" s="142" customFormat="1" ht="18.75" customHeight="1">
      <c r="A76" s="241">
        <v>10</v>
      </c>
      <c r="B76" s="769"/>
      <c r="C76" s="770"/>
      <c r="D76" s="228"/>
      <c r="E76" s="229"/>
      <c r="F76" s="282"/>
      <c r="G76" s="421" t="str">
        <f>IF(F76="","",VLOOKUP($F76,見本!$CX$3:$DB$20,$E$64+1,FALSE))</f>
        <v/>
      </c>
      <c r="H76" s="283"/>
      <c r="I76" s="242"/>
      <c r="J76" s="230"/>
      <c r="K76" s="230"/>
      <c r="L76" s="230"/>
      <c r="M76" s="283"/>
      <c r="N76" s="243"/>
      <c r="O76" s="253"/>
      <c r="P76" s="245"/>
      <c r="Q76" s="425"/>
      <c r="R76" s="246"/>
      <c r="S76" s="247"/>
      <c r="T76" s="248"/>
      <c r="U76" s="249"/>
      <c r="V76" s="250"/>
      <c r="W76" s="256"/>
      <c r="BK76" s="143"/>
    </row>
    <row r="77" spans="1:108" s="142" customFormat="1" ht="18.75" customHeight="1">
      <c r="A77" s="241">
        <v>11</v>
      </c>
      <c r="B77" s="769"/>
      <c r="C77" s="770"/>
      <c r="D77" s="228"/>
      <c r="E77" s="229"/>
      <c r="F77" s="282"/>
      <c r="G77" s="421" t="str">
        <f>IF(F77="","",VLOOKUP($F77,見本!$CX$3:$DB$20,$E$64+1,FALSE))</f>
        <v/>
      </c>
      <c r="H77" s="283"/>
      <c r="I77" s="242"/>
      <c r="J77" s="230"/>
      <c r="K77" s="230"/>
      <c r="L77" s="230"/>
      <c r="M77" s="283"/>
      <c r="N77" s="243"/>
      <c r="O77" s="253"/>
      <c r="P77" s="245"/>
      <c r="Q77" s="425"/>
      <c r="R77" s="246"/>
      <c r="S77" s="247"/>
      <c r="T77" s="248"/>
      <c r="U77" s="249"/>
      <c r="V77" s="250"/>
      <c r="W77" s="256"/>
      <c r="BK77" s="143"/>
    </row>
    <row r="78" spans="1:108" s="142" customFormat="1" ht="18.75" customHeight="1">
      <c r="A78" s="241">
        <v>12</v>
      </c>
      <c r="B78" s="769"/>
      <c r="C78" s="770"/>
      <c r="D78" s="228"/>
      <c r="E78" s="229"/>
      <c r="F78" s="282"/>
      <c r="G78" s="421" t="str">
        <f>IF(F78="","",VLOOKUP($F78,見本!$CX$3:$DB$20,$E$64+1,FALSE))</f>
        <v/>
      </c>
      <c r="H78" s="283"/>
      <c r="I78" s="242"/>
      <c r="J78" s="230"/>
      <c r="K78" s="230"/>
      <c r="L78" s="230"/>
      <c r="M78" s="283"/>
      <c r="N78" s="243"/>
      <c r="O78" s="253"/>
      <c r="P78" s="245"/>
      <c r="Q78" s="425"/>
      <c r="R78" s="246"/>
      <c r="S78" s="247"/>
      <c r="T78" s="248"/>
      <c r="U78" s="249"/>
      <c r="V78" s="250"/>
      <c r="W78" s="256"/>
      <c r="BK78" s="143"/>
    </row>
    <row r="79" spans="1:108" s="142" customFormat="1" ht="18.75" customHeight="1">
      <c r="A79" s="241">
        <v>13</v>
      </c>
      <c r="B79" s="769"/>
      <c r="C79" s="770"/>
      <c r="D79" s="228"/>
      <c r="E79" s="229"/>
      <c r="F79" s="282"/>
      <c r="G79" s="421" t="str">
        <f>IF(F79="","",VLOOKUP($F79,見本!$CX$3:$DB$20,$E$64+1,FALSE))</f>
        <v/>
      </c>
      <c r="H79" s="283"/>
      <c r="I79" s="242"/>
      <c r="J79" s="230"/>
      <c r="K79" s="230"/>
      <c r="L79" s="230"/>
      <c r="M79" s="283"/>
      <c r="N79" s="243"/>
      <c r="O79" s="253"/>
      <c r="P79" s="245"/>
      <c r="Q79" s="425"/>
      <c r="R79" s="246"/>
      <c r="S79" s="247"/>
      <c r="T79" s="248"/>
      <c r="U79" s="249"/>
      <c r="V79" s="250"/>
      <c r="W79" s="256"/>
      <c r="BK79" s="143"/>
    </row>
    <row r="80" spans="1:108" s="142" customFormat="1" ht="18.75" customHeight="1">
      <c r="A80" s="241">
        <v>14</v>
      </c>
      <c r="B80" s="769"/>
      <c r="C80" s="770"/>
      <c r="D80" s="228"/>
      <c r="E80" s="229"/>
      <c r="F80" s="282"/>
      <c r="G80" s="421" t="str">
        <f>IF(F80="","",VLOOKUP($F80,見本!$CX$3:$DB$20,$E$64+1,FALSE))</f>
        <v/>
      </c>
      <c r="H80" s="283"/>
      <c r="I80" s="242"/>
      <c r="J80" s="230"/>
      <c r="K80" s="230"/>
      <c r="L80" s="230"/>
      <c r="M80" s="283"/>
      <c r="N80" s="243"/>
      <c r="O80" s="253"/>
      <c r="P80" s="245"/>
      <c r="Q80" s="425"/>
      <c r="R80" s="246"/>
      <c r="S80" s="247"/>
      <c r="T80" s="248"/>
      <c r="U80" s="249"/>
      <c r="V80" s="250"/>
      <c r="W80" s="256"/>
      <c r="BK80" s="143"/>
    </row>
    <row r="81" spans="1:64" s="142" customFormat="1" ht="18.75" customHeight="1">
      <c r="A81" s="241">
        <v>15</v>
      </c>
      <c r="B81" s="769"/>
      <c r="C81" s="770"/>
      <c r="D81" s="228"/>
      <c r="E81" s="229"/>
      <c r="F81" s="282"/>
      <c r="G81" s="421" t="str">
        <f>IF(F81="","",VLOOKUP($F81,見本!$CX$3:$DB$20,$E$64+1,FALSE))</f>
        <v/>
      </c>
      <c r="H81" s="283"/>
      <c r="I81" s="242"/>
      <c r="J81" s="230"/>
      <c r="K81" s="230"/>
      <c r="L81" s="230"/>
      <c r="M81" s="283"/>
      <c r="N81" s="243"/>
      <c r="O81" s="253"/>
      <c r="P81" s="245"/>
      <c r="Q81" s="425"/>
      <c r="R81" s="246"/>
      <c r="S81" s="247"/>
      <c r="T81" s="248"/>
      <c r="U81" s="249"/>
      <c r="V81" s="250"/>
      <c r="W81" s="256"/>
      <c r="AT81" s="50"/>
      <c r="AU81" s="50"/>
      <c r="BK81" s="143"/>
    </row>
    <row r="82" spans="1:64" s="142" customFormat="1" ht="18.75" customHeight="1">
      <c r="A82" s="241">
        <v>16</v>
      </c>
      <c r="B82" s="769"/>
      <c r="C82" s="770"/>
      <c r="D82" s="228"/>
      <c r="E82" s="229"/>
      <c r="F82" s="282"/>
      <c r="G82" s="421" t="str">
        <f>IF(F82="","",VLOOKUP($F82,見本!$CX$3:$DB$20,$E$64+1,FALSE))</f>
        <v/>
      </c>
      <c r="H82" s="283"/>
      <c r="I82" s="242"/>
      <c r="J82" s="230"/>
      <c r="K82" s="230"/>
      <c r="L82" s="230"/>
      <c r="M82" s="283"/>
      <c r="N82" s="243"/>
      <c r="O82" s="253"/>
      <c r="P82" s="245"/>
      <c r="Q82" s="425"/>
      <c r="R82" s="246"/>
      <c r="S82" s="247"/>
      <c r="T82" s="248"/>
      <c r="U82" s="249"/>
      <c r="V82" s="250"/>
      <c r="W82" s="256"/>
      <c r="AT82" s="50"/>
      <c r="AU82" s="50"/>
      <c r="BJ82" s="143"/>
    </row>
    <row r="83" spans="1:64" ht="18.75" customHeight="1">
      <c r="A83" s="241">
        <v>17</v>
      </c>
      <c r="B83" s="769"/>
      <c r="C83" s="770"/>
      <c r="D83" s="228"/>
      <c r="E83" s="229"/>
      <c r="F83" s="282"/>
      <c r="G83" s="421" t="str">
        <f>IF(F83="","",VLOOKUP($F83,見本!$CX$3:$DB$20,$E$64+1,FALSE))</f>
        <v/>
      </c>
      <c r="H83" s="283"/>
      <c r="I83" s="242"/>
      <c r="J83" s="230"/>
      <c r="K83" s="230"/>
      <c r="L83" s="230"/>
      <c r="M83" s="283"/>
      <c r="N83" s="243"/>
      <c r="O83" s="253"/>
      <c r="P83" s="245"/>
      <c r="Q83" s="425"/>
      <c r="R83" s="246"/>
      <c r="S83" s="247"/>
      <c r="T83" s="248"/>
      <c r="U83" s="249"/>
      <c r="V83" s="250"/>
      <c r="W83" s="256"/>
      <c r="X83" s="142"/>
      <c r="Y83" s="142"/>
      <c r="Z83" s="142"/>
      <c r="AA83" s="142"/>
      <c r="AB83" s="142"/>
      <c r="AC83" s="142"/>
      <c r="AD83" s="142"/>
      <c r="AE83" s="142"/>
      <c r="AF83" s="142"/>
      <c r="AG83" s="142"/>
      <c r="AH83" s="142"/>
      <c r="AI83" s="142"/>
      <c r="AJ83" s="142"/>
      <c r="AK83" s="142"/>
      <c r="AL83" s="142"/>
      <c r="AM83" s="142"/>
      <c r="AN83" s="142"/>
      <c r="AO83" s="142"/>
      <c r="AP83" s="142"/>
      <c r="AQ83" s="142"/>
      <c r="AR83" s="142"/>
      <c r="AS83" s="142"/>
      <c r="AV83" s="142"/>
      <c r="AW83" s="142"/>
      <c r="AX83" s="142"/>
      <c r="BJ83" s="118"/>
      <c r="BK83" s="50"/>
    </row>
    <row r="84" spans="1:64" ht="18.75" customHeight="1">
      <c r="A84" s="241">
        <v>18</v>
      </c>
      <c r="B84" s="769"/>
      <c r="C84" s="770"/>
      <c r="D84" s="228"/>
      <c r="E84" s="229"/>
      <c r="F84" s="282"/>
      <c r="G84" s="421" t="str">
        <f>IF(F84="","",VLOOKUP($F84,見本!$CX$3:$DB$20,$E$64+1,FALSE))</f>
        <v/>
      </c>
      <c r="H84" s="283"/>
      <c r="I84" s="242"/>
      <c r="J84" s="230"/>
      <c r="K84" s="230"/>
      <c r="L84" s="230"/>
      <c r="M84" s="283"/>
      <c r="N84" s="243"/>
      <c r="O84" s="253"/>
      <c r="P84" s="245"/>
      <c r="Q84" s="425"/>
      <c r="R84" s="246"/>
      <c r="S84" s="247"/>
      <c r="T84" s="248"/>
      <c r="U84" s="249"/>
      <c r="V84" s="250"/>
      <c r="W84" s="256"/>
      <c r="X84" s="142"/>
      <c r="Y84" s="142"/>
      <c r="Z84" s="142"/>
      <c r="AA84" s="142"/>
      <c r="AB84" s="142"/>
      <c r="AC84" s="142"/>
      <c r="AD84" s="142"/>
      <c r="AE84" s="142"/>
      <c r="AF84" s="142"/>
      <c r="AG84" s="142"/>
      <c r="AH84" s="142"/>
      <c r="AI84" s="142"/>
      <c r="AJ84" s="142"/>
      <c r="AK84" s="142"/>
      <c r="AL84" s="142"/>
      <c r="AM84" s="142"/>
      <c r="AN84" s="142"/>
      <c r="AO84" s="142"/>
      <c r="AP84" s="142"/>
      <c r="AQ84" s="142"/>
      <c r="AR84" s="142"/>
      <c r="AS84" s="142"/>
      <c r="AV84" s="142"/>
      <c r="AW84" s="142"/>
      <c r="AX84" s="142"/>
      <c r="BK84" s="50"/>
      <c r="BL84" s="118"/>
    </row>
    <row r="85" spans="1:64" ht="18.75" customHeight="1">
      <c r="A85" s="241">
        <v>19</v>
      </c>
      <c r="B85" s="769"/>
      <c r="C85" s="770"/>
      <c r="D85" s="228"/>
      <c r="E85" s="229"/>
      <c r="F85" s="282"/>
      <c r="G85" s="421" t="str">
        <f>IF(F85="","",VLOOKUP($F85,見本!$CX$3:$DB$20,$E$64+1,FALSE))</f>
        <v/>
      </c>
      <c r="H85" s="283"/>
      <c r="I85" s="242"/>
      <c r="J85" s="230"/>
      <c r="K85" s="230"/>
      <c r="L85" s="230"/>
      <c r="M85" s="283"/>
      <c r="N85" s="243"/>
      <c r="O85" s="253"/>
      <c r="P85" s="245"/>
      <c r="Q85" s="425"/>
      <c r="R85" s="246"/>
      <c r="S85" s="247"/>
      <c r="T85" s="248"/>
      <c r="U85" s="249"/>
      <c r="V85" s="250"/>
      <c r="W85" s="256"/>
      <c r="X85" s="142"/>
      <c r="Y85" s="142"/>
      <c r="Z85" s="142"/>
      <c r="AA85" s="142"/>
      <c r="AB85" s="142"/>
      <c r="AC85" s="142"/>
      <c r="AD85" s="142"/>
      <c r="AE85" s="142"/>
      <c r="AF85" s="142"/>
      <c r="AG85" s="142"/>
      <c r="AH85" s="142"/>
      <c r="AI85" s="142"/>
      <c r="AJ85" s="142"/>
      <c r="AK85" s="142"/>
      <c r="AL85" s="142"/>
      <c r="AM85" s="142"/>
      <c r="AN85" s="142"/>
      <c r="AO85" s="142"/>
      <c r="AP85" s="142"/>
      <c r="AQ85" s="142"/>
      <c r="AR85" s="142"/>
      <c r="AS85" s="142"/>
      <c r="AX85" s="142"/>
      <c r="BK85" s="50"/>
      <c r="BL85" s="118"/>
    </row>
    <row r="86" spans="1:64" ht="18.75" customHeight="1">
      <c r="A86" s="241">
        <v>20</v>
      </c>
      <c r="B86" s="769"/>
      <c r="C86" s="770"/>
      <c r="D86" s="228"/>
      <c r="E86" s="229"/>
      <c r="F86" s="282"/>
      <c r="G86" s="421" t="str">
        <f>IF(F86="","",VLOOKUP($F86,見本!$CX$3:$DB$20,$E$64+1,FALSE))</f>
        <v/>
      </c>
      <c r="H86" s="283"/>
      <c r="I86" s="242"/>
      <c r="J86" s="230"/>
      <c r="K86" s="230"/>
      <c r="L86" s="230"/>
      <c r="M86" s="283"/>
      <c r="N86" s="243"/>
      <c r="O86" s="253"/>
      <c r="P86" s="245"/>
      <c r="Q86" s="425"/>
      <c r="R86" s="246"/>
      <c r="S86" s="247"/>
      <c r="T86" s="248"/>
      <c r="U86" s="249"/>
      <c r="V86" s="250"/>
      <c r="W86" s="256"/>
      <c r="X86" s="142"/>
      <c r="Y86" s="142"/>
      <c r="Z86" s="142"/>
      <c r="AA86" s="142"/>
      <c r="AB86" s="142"/>
      <c r="AC86" s="142"/>
      <c r="AD86" s="142"/>
      <c r="AE86" s="142"/>
      <c r="AF86" s="142"/>
      <c r="AG86" s="142"/>
      <c r="AH86" s="142"/>
      <c r="AI86" s="142"/>
      <c r="AJ86" s="142"/>
      <c r="AK86" s="142"/>
      <c r="AL86" s="142"/>
      <c r="AM86" s="142"/>
      <c r="AN86" s="142"/>
      <c r="AO86" s="142"/>
      <c r="AP86" s="142"/>
      <c r="AQ86" s="142"/>
      <c r="AR86" s="142"/>
      <c r="AS86" s="142"/>
      <c r="BK86" s="50"/>
      <c r="BL86" s="118"/>
    </row>
    <row r="87" spans="1:64" ht="18.75" customHeight="1">
      <c r="A87" s="241">
        <v>21</v>
      </c>
      <c r="B87" s="769"/>
      <c r="C87" s="770"/>
      <c r="D87" s="228"/>
      <c r="E87" s="229"/>
      <c r="F87" s="282"/>
      <c r="G87" s="421" t="str">
        <f>IF(F87="","",VLOOKUP($F87,見本!$CX$3:$DB$20,$E$64+1,FALSE))</f>
        <v/>
      </c>
      <c r="H87" s="283"/>
      <c r="I87" s="242"/>
      <c r="J87" s="230"/>
      <c r="K87" s="230"/>
      <c r="L87" s="230"/>
      <c r="M87" s="283"/>
      <c r="N87" s="243"/>
      <c r="O87" s="253"/>
      <c r="P87" s="245"/>
      <c r="Q87" s="425"/>
      <c r="R87" s="246"/>
      <c r="S87" s="247"/>
      <c r="T87" s="248"/>
      <c r="U87" s="249"/>
      <c r="V87" s="250"/>
      <c r="W87" s="256"/>
      <c r="X87" s="142"/>
      <c r="Y87" s="142"/>
      <c r="Z87" s="142"/>
      <c r="AA87" s="142"/>
      <c r="AB87" s="142"/>
      <c r="AC87" s="142"/>
      <c r="AD87" s="142"/>
      <c r="AE87" s="142"/>
      <c r="AF87" s="142"/>
      <c r="AG87" s="142"/>
      <c r="AH87" s="142"/>
      <c r="AI87" s="142"/>
      <c r="AJ87" s="142"/>
      <c r="AK87" s="142"/>
      <c r="AL87" s="142"/>
      <c r="AM87" s="142"/>
      <c r="AN87" s="142"/>
      <c r="AO87" s="142"/>
      <c r="AP87" s="142"/>
      <c r="AQ87" s="142"/>
      <c r="AR87" s="142"/>
      <c r="AS87" s="142"/>
      <c r="BK87" s="50"/>
      <c r="BL87" s="118"/>
    </row>
    <row r="88" spans="1:64" ht="18.75" customHeight="1">
      <c r="A88" s="241">
        <v>22</v>
      </c>
      <c r="B88" s="769"/>
      <c r="C88" s="770"/>
      <c r="D88" s="228"/>
      <c r="E88" s="229"/>
      <c r="F88" s="282"/>
      <c r="G88" s="421" t="str">
        <f>IF(F88="","",VLOOKUP($F88,見本!$CX$3:$DB$20,$E$64+1,FALSE))</f>
        <v/>
      </c>
      <c r="H88" s="283"/>
      <c r="I88" s="242"/>
      <c r="J88" s="230"/>
      <c r="K88" s="230"/>
      <c r="L88" s="230"/>
      <c r="M88" s="283"/>
      <c r="N88" s="243"/>
      <c r="O88" s="253"/>
      <c r="P88" s="245"/>
      <c r="Q88" s="425"/>
      <c r="R88" s="246"/>
      <c r="S88" s="247"/>
      <c r="T88" s="248"/>
      <c r="U88" s="249"/>
      <c r="V88" s="250"/>
      <c r="W88" s="256"/>
      <c r="X88" s="142"/>
      <c r="Y88" s="142"/>
      <c r="Z88" s="142"/>
      <c r="AA88" s="142"/>
      <c r="AB88" s="142"/>
      <c r="AC88" s="142"/>
      <c r="AD88" s="142"/>
      <c r="AE88" s="142"/>
      <c r="AF88" s="142"/>
      <c r="AG88" s="142"/>
      <c r="AH88" s="142"/>
      <c r="AI88" s="142"/>
      <c r="AJ88" s="142"/>
      <c r="AK88" s="142"/>
      <c r="AL88" s="142"/>
      <c r="AM88" s="142"/>
      <c r="AN88" s="142"/>
      <c r="AO88" s="142"/>
      <c r="AP88" s="142"/>
      <c r="AQ88" s="142"/>
      <c r="AR88" s="142"/>
      <c r="AS88" s="142"/>
      <c r="BK88" s="50"/>
      <c r="BL88" s="118"/>
    </row>
    <row r="89" spans="1:64" ht="18.75" customHeight="1">
      <c r="A89" s="241">
        <v>23</v>
      </c>
      <c r="B89" s="769"/>
      <c r="C89" s="770"/>
      <c r="D89" s="228"/>
      <c r="E89" s="229"/>
      <c r="F89" s="282"/>
      <c r="G89" s="421" t="str">
        <f>IF(F89="","",VLOOKUP($F89,見本!$CX$3:$DB$20,$E$64+1,FALSE))</f>
        <v/>
      </c>
      <c r="H89" s="283"/>
      <c r="I89" s="242"/>
      <c r="J89" s="230"/>
      <c r="K89" s="230"/>
      <c r="L89" s="230"/>
      <c r="M89" s="283"/>
      <c r="N89" s="243"/>
      <c r="O89" s="253"/>
      <c r="P89" s="245"/>
      <c r="Q89" s="425"/>
      <c r="R89" s="246"/>
      <c r="S89" s="247"/>
      <c r="T89" s="248"/>
      <c r="U89" s="249"/>
      <c r="V89" s="250"/>
      <c r="W89" s="256"/>
      <c r="X89" s="142"/>
      <c r="Y89" s="142"/>
      <c r="Z89" s="142"/>
      <c r="AA89" s="142"/>
      <c r="AB89" s="142"/>
      <c r="AC89" s="142"/>
      <c r="AD89" s="142"/>
      <c r="AE89" s="142"/>
      <c r="AF89" s="142"/>
      <c r="AG89" s="142"/>
      <c r="AH89" s="142"/>
      <c r="AI89" s="142"/>
      <c r="AJ89" s="142"/>
      <c r="AK89" s="142"/>
      <c r="AL89" s="142"/>
      <c r="AM89" s="142"/>
      <c r="AN89" s="142"/>
      <c r="AO89" s="142"/>
      <c r="AP89" s="142"/>
      <c r="AQ89" s="142"/>
      <c r="AR89" s="142"/>
      <c r="AS89" s="142"/>
      <c r="BK89" s="50"/>
      <c r="BL89" s="118"/>
    </row>
    <row r="90" spans="1:64" ht="18.75" customHeight="1">
      <c r="A90" s="241">
        <v>24</v>
      </c>
      <c r="B90" s="769"/>
      <c r="C90" s="770"/>
      <c r="D90" s="228"/>
      <c r="E90" s="229"/>
      <c r="F90" s="282"/>
      <c r="G90" s="421" t="str">
        <f>IF(F90="","",VLOOKUP($F90,見本!$CX$3:$DB$20,$E$64+1,FALSE))</f>
        <v/>
      </c>
      <c r="H90" s="283"/>
      <c r="I90" s="242"/>
      <c r="J90" s="230"/>
      <c r="K90" s="230"/>
      <c r="L90" s="230"/>
      <c r="M90" s="283"/>
      <c r="N90" s="243"/>
      <c r="O90" s="253"/>
      <c r="P90" s="245"/>
      <c r="Q90" s="425"/>
      <c r="R90" s="246"/>
      <c r="S90" s="247"/>
      <c r="T90" s="248"/>
      <c r="U90" s="249"/>
      <c r="V90" s="250"/>
      <c r="W90" s="256"/>
      <c r="X90" s="142"/>
      <c r="Y90" s="142"/>
      <c r="Z90" s="142"/>
      <c r="AA90" s="142"/>
      <c r="AB90" s="142"/>
      <c r="AC90" s="142"/>
      <c r="AD90" s="142"/>
      <c r="AE90" s="142"/>
      <c r="AF90" s="142"/>
      <c r="AG90" s="142"/>
      <c r="AH90" s="142"/>
      <c r="AI90" s="142"/>
      <c r="AJ90" s="142"/>
      <c r="AK90" s="142"/>
      <c r="AL90" s="142"/>
      <c r="AM90" s="142"/>
      <c r="AN90" s="142"/>
      <c r="AO90" s="142"/>
      <c r="AP90" s="142"/>
      <c r="AQ90" s="142"/>
      <c r="AR90" s="142"/>
      <c r="AS90" s="142"/>
      <c r="BK90" s="50"/>
      <c r="BL90" s="118"/>
    </row>
    <row r="91" spans="1:64" ht="18.75" customHeight="1">
      <c r="A91" s="241">
        <v>25</v>
      </c>
      <c r="B91" s="769"/>
      <c r="C91" s="770"/>
      <c r="D91" s="228"/>
      <c r="E91" s="229"/>
      <c r="F91" s="282"/>
      <c r="G91" s="421" t="str">
        <f>IF(F91="","",VLOOKUP($F91,見本!$CX$3:$DB$20,$E$64+1,FALSE))</f>
        <v/>
      </c>
      <c r="H91" s="283"/>
      <c r="I91" s="242"/>
      <c r="J91" s="230"/>
      <c r="K91" s="230"/>
      <c r="L91" s="230"/>
      <c r="M91" s="283"/>
      <c r="N91" s="243"/>
      <c r="O91" s="253"/>
      <c r="P91" s="245"/>
      <c r="Q91" s="425"/>
      <c r="R91" s="246"/>
      <c r="S91" s="247"/>
      <c r="T91" s="248"/>
      <c r="U91" s="249"/>
      <c r="V91" s="250"/>
      <c r="W91" s="256"/>
      <c r="X91" s="142"/>
      <c r="Y91" s="142"/>
      <c r="Z91" s="142"/>
      <c r="AA91" s="142"/>
      <c r="AB91" s="142"/>
      <c r="AC91" s="142"/>
      <c r="AD91" s="142"/>
      <c r="AE91" s="142"/>
      <c r="AF91" s="142"/>
      <c r="AG91" s="142"/>
      <c r="AH91" s="142"/>
      <c r="AI91" s="142"/>
      <c r="AJ91" s="142"/>
      <c r="AK91" s="142"/>
      <c r="AL91" s="142"/>
      <c r="AM91" s="142"/>
      <c r="AN91" s="142"/>
      <c r="AO91" s="142"/>
      <c r="AP91" s="142"/>
      <c r="AQ91" s="142"/>
      <c r="AR91" s="142"/>
      <c r="AS91" s="142"/>
      <c r="BK91" s="50"/>
      <c r="BL91" s="118"/>
    </row>
    <row r="92" spans="1:64" ht="18.75" customHeight="1">
      <c r="A92" s="241">
        <v>26</v>
      </c>
      <c r="B92" s="769"/>
      <c r="C92" s="770"/>
      <c r="D92" s="228"/>
      <c r="E92" s="229"/>
      <c r="F92" s="282"/>
      <c r="G92" s="421" t="str">
        <f>IF(F92="","",VLOOKUP($F92,見本!$CX$3:$DB$20,$E$64+1,FALSE))</f>
        <v/>
      </c>
      <c r="H92" s="283"/>
      <c r="I92" s="242"/>
      <c r="J92" s="230"/>
      <c r="K92" s="230"/>
      <c r="L92" s="230"/>
      <c r="M92" s="283"/>
      <c r="N92" s="243"/>
      <c r="O92" s="253"/>
      <c r="P92" s="245"/>
      <c r="Q92" s="425"/>
      <c r="R92" s="246"/>
      <c r="S92" s="247"/>
      <c r="T92" s="248"/>
      <c r="U92" s="249"/>
      <c r="V92" s="250"/>
      <c r="W92" s="256"/>
      <c r="X92" s="142"/>
      <c r="Y92" s="142"/>
      <c r="Z92" s="142"/>
      <c r="AA92" s="142"/>
      <c r="AB92" s="142"/>
      <c r="AC92" s="142"/>
      <c r="AD92" s="142"/>
      <c r="AE92" s="142"/>
      <c r="AF92" s="142"/>
      <c r="AG92" s="142"/>
      <c r="AH92" s="142"/>
      <c r="AI92" s="142"/>
      <c r="AJ92" s="142"/>
      <c r="AK92" s="142"/>
      <c r="AL92" s="142"/>
      <c r="AM92" s="142"/>
      <c r="AN92" s="142"/>
      <c r="AO92" s="142"/>
      <c r="AP92" s="142"/>
      <c r="AQ92" s="142"/>
      <c r="AR92" s="142"/>
      <c r="AS92" s="142"/>
      <c r="BK92" s="50"/>
      <c r="BL92" s="118"/>
    </row>
    <row r="93" spans="1:64" ht="18.75" customHeight="1">
      <c r="A93" s="241">
        <v>27</v>
      </c>
      <c r="B93" s="769"/>
      <c r="C93" s="770"/>
      <c r="D93" s="228"/>
      <c r="E93" s="229"/>
      <c r="F93" s="282"/>
      <c r="G93" s="421" t="str">
        <f>IF(F93="","",VLOOKUP($F93,見本!$CX$3:$DB$20,$E$64+1,FALSE))</f>
        <v/>
      </c>
      <c r="H93" s="283"/>
      <c r="I93" s="242"/>
      <c r="J93" s="230"/>
      <c r="K93" s="230"/>
      <c r="L93" s="230"/>
      <c r="M93" s="283"/>
      <c r="N93" s="243"/>
      <c r="O93" s="253"/>
      <c r="P93" s="245"/>
      <c r="Q93" s="425"/>
      <c r="R93" s="246"/>
      <c r="S93" s="247"/>
      <c r="T93" s="248"/>
      <c r="U93" s="249"/>
      <c r="V93" s="250"/>
      <c r="W93" s="256"/>
      <c r="X93" s="142"/>
      <c r="Y93" s="142"/>
      <c r="Z93" s="142"/>
      <c r="AA93" s="142"/>
      <c r="AB93" s="142"/>
      <c r="AC93" s="142"/>
      <c r="AD93" s="142"/>
      <c r="AE93" s="142"/>
      <c r="AF93" s="142"/>
      <c r="AG93" s="142"/>
      <c r="AH93" s="142"/>
      <c r="AI93" s="142"/>
      <c r="AJ93" s="142"/>
      <c r="AK93" s="142"/>
      <c r="AL93" s="142"/>
      <c r="AM93" s="142"/>
      <c r="AN93" s="142"/>
      <c r="AO93" s="142"/>
      <c r="AP93" s="142"/>
      <c r="AQ93" s="142"/>
      <c r="AR93" s="142"/>
      <c r="AS93" s="142"/>
      <c r="BK93" s="50"/>
      <c r="BL93" s="118"/>
    </row>
    <row r="94" spans="1:64" ht="18.75" customHeight="1">
      <c r="A94" s="241">
        <v>28</v>
      </c>
      <c r="B94" s="769"/>
      <c r="C94" s="770"/>
      <c r="D94" s="228"/>
      <c r="E94" s="229"/>
      <c r="F94" s="282"/>
      <c r="G94" s="421" t="str">
        <f>IF(F94="","",VLOOKUP($F94,見本!$CX$3:$DB$20,$E$64+1,FALSE))</f>
        <v/>
      </c>
      <c r="H94" s="283"/>
      <c r="I94" s="242"/>
      <c r="J94" s="230"/>
      <c r="K94" s="230"/>
      <c r="L94" s="230"/>
      <c r="M94" s="283"/>
      <c r="N94" s="243"/>
      <c r="O94" s="253"/>
      <c r="P94" s="245"/>
      <c r="Q94" s="425"/>
      <c r="R94" s="246"/>
      <c r="S94" s="247"/>
      <c r="T94" s="248"/>
      <c r="U94" s="249"/>
      <c r="V94" s="250"/>
      <c r="W94" s="256"/>
      <c r="X94" s="142"/>
      <c r="Y94" s="142"/>
      <c r="Z94" s="142"/>
      <c r="AA94" s="142"/>
      <c r="AB94" s="142"/>
      <c r="AC94" s="142"/>
      <c r="AD94" s="142"/>
      <c r="AE94" s="142"/>
      <c r="AF94" s="142"/>
      <c r="AG94" s="142"/>
      <c r="AH94" s="142"/>
      <c r="AI94" s="142"/>
      <c r="AJ94" s="142"/>
      <c r="AK94" s="142"/>
      <c r="AL94" s="142"/>
      <c r="AM94" s="142"/>
      <c r="AN94" s="142"/>
      <c r="AO94" s="142"/>
      <c r="AP94" s="142"/>
      <c r="AQ94" s="142"/>
      <c r="AR94" s="142"/>
      <c r="AS94" s="142"/>
    </row>
    <row r="95" spans="1:64" ht="18.75" customHeight="1">
      <c r="A95" s="241">
        <v>29</v>
      </c>
      <c r="B95" s="769"/>
      <c r="C95" s="770"/>
      <c r="D95" s="228"/>
      <c r="E95" s="229"/>
      <c r="F95" s="282"/>
      <c r="G95" s="421" t="str">
        <f>IF(F95="","",VLOOKUP($F95,見本!$CX$3:$DB$20,$E$64+1,FALSE))</f>
        <v/>
      </c>
      <c r="H95" s="283"/>
      <c r="I95" s="242"/>
      <c r="J95" s="230"/>
      <c r="K95" s="230"/>
      <c r="L95" s="230"/>
      <c r="M95" s="283"/>
      <c r="N95" s="243"/>
      <c r="O95" s="253"/>
      <c r="P95" s="245"/>
      <c r="Q95" s="425"/>
      <c r="R95" s="246"/>
      <c r="S95" s="247"/>
      <c r="T95" s="248"/>
      <c r="U95" s="249"/>
      <c r="V95" s="250"/>
      <c r="W95" s="256"/>
      <c r="X95" s="142"/>
      <c r="Y95" s="142"/>
      <c r="Z95" s="142"/>
      <c r="AA95" s="142"/>
      <c r="AB95" s="142"/>
      <c r="AC95" s="142"/>
      <c r="AD95" s="142"/>
      <c r="AE95" s="142"/>
      <c r="AF95" s="142"/>
      <c r="AG95" s="142"/>
      <c r="AH95" s="142"/>
      <c r="AI95" s="142"/>
      <c r="AJ95" s="142"/>
      <c r="AK95" s="142"/>
      <c r="AL95" s="142"/>
      <c r="AM95" s="142"/>
      <c r="AN95" s="142"/>
      <c r="AO95" s="142"/>
      <c r="AP95" s="142"/>
      <c r="AQ95" s="142"/>
      <c r="AR95" s="142"/>
      <c r="AS95" s="142"/>
    </row>
    <row r="96" spans="1:64" ht="18.75" customHeight="1" thickBot="1">
      <c r="A96" s="257">
        <v>30</v>
      </c>
      <c r="B96" s="773"/>
      <c r="C96" s="774"/>
      <c r="D96" s="258"/>
      <c r="E96" s="259"/>
      <c r="F96" s="259"/>
      <c r="G96" s="422" t="str">
        <f>IF(F96="","",VLOOKUP($F96,見本!$CX$3:$DB$20,$E$64+1,FALSE))</f>
        <v/>
      </c>
      <c r="H96" s="284"/>
      <c r="I96" s="260"/>
      <c r="J96" s="260"/>
      <c r="K96" s="260"/>
      <c r="L96" s="284"/>
      <c r="M96" s="284"/>
      <c r="N96" s="261"/>
      <c r="O96" s="262"/>
      <c r="P96" s="263"/>
      <c r="Q96" s="264"/>
      <c r="R96" s="265"/>
      <c r="S96" s="266"/>
      <c r="T96" s="267"/>
      <c r="U96" s="268"/>
      <c r="V96" s="269"/>
      <c r="W96" s="270"/>
      <c r="X96" s="142"/>
      <c r="Y96" s="142"/>
      <c r="Z96" s="142"/>
      <c r="AA96" s="142"/>
      <c r="AB96" s="142"/>
      <c r="AC96" s="142"/>
      <c r="AD96" s="142"/>
      <c r="AE96" s="142"/>
      <c r="AF96" s="142"/>
      <c r="AG96" s="142"/>
      <c r="AH96" s="142"/>
      <c r="AI96" s="142"/>
      <c r="AJ96" s="142"/>
      <c r="AK96" s="142"/>
      <c r="AL96" s="142"/>
      <c r="AM96" s="142"/>
      <c r="AN96" s="142"/>
      <c r="AO96" s="142"/>
      <c r="AP96" s="142"/>
      <c r="AQ96" s="142"/>
      <c r="AR96" s="142"/>
      <c r="AS96" s="142"/>
    </row>
    <row r="97" spans="1:65" ht="14.25">
      <c r="A97" s="142" t="s">
        <v>479</v>
      </c>
      <c r="B97" s="141"/>
      <c r="C97" s="142"/>
      <c r="D97" s="143"/>
      <c r="E97" s="142"/>
      <c r="F97" s="142"/>
      <c r="G97" s="142"/>
      <c r="H97" s="142"/>
      <c r="I97" s="142"/>
      <c r="J97" s="142"/>
      <c r="K97" s="142"/>
      <c r="L97" s="142"/>
      <c r="M97" s="142"/>
      <c r="N97" s="142"/>
      <c r="O97" s="142"/>
      <c r="P97" s="142"/>
      <c r="Q97" s="142"/>
      <c r="R97" s="142"/>
      <c r="S97" s="142"/>
      <c r="T97" s="271"/>
      <c r="U97" s="142"/>
      <c r="V97" s="142"/>
      <c r="W97" s="142"/>
      <c r="X97" s="142"/>
      <c r="Y97" s="142"/>
      <c r="Z97" s="142"/>
      <c r="AA97" s="142"/>
      <c r="AB97" s="142"/>
      <c r="AC97" s="142"/>
      <c r="AD97" s="142"/>
      <c r="AE97" s="142"/>
      <c r="AF97" s="142"/>
      <c r="AG97" s="142"/>
      <c r="AH97" s="142"/>
      <c r="AI97" s="142"/>
      <c r="AJ97" s="142"/>
      <c r="AK97" s="142"/>
      <c r="AL97" s="142"/>
      <c r="AM97" s="142"/>
      <c r="AN97" s="142"/>
      <c r="AO97" s="142"/>
      <c r="AP97" s="142"/>
      <c r="AQ97" s="142"/>
      <c r="AR97" s="142"/>
      <c r="BK97" s="50"/>
      <c r="BM97" s="118"/>
    </row>
    <row r="98" spans="1:65" hidden="1">
      <c r="A98" s="50"/>
      <c r="B98" s="56"/>
      <c r="C98" s="379" t="s">
        <v>622</v>
      </c>
      <c r="D98" s="380" t="s">
        <v>623</v>
      </c>
      <c r="E98" s="379" t="s">
        <v>624</v>
      </c>
      <c r="F98" s="379" t="s">
        <v>625</v>
      </c>
      <c r="G98" s="379" t="s">
        <v>621</v>
      </c>
      <c r="T98" s="54"/>
      <c r="BK98" s="50"/>
      <c r="BM98" s="118"/>
    </row>
    <row r="99" spans="1:65" hidden="1">
      <c r="A99" s="424">
        <v>1</v>
      </c>
      <c r="B99" s="108" t="str">
        <f t="shared" ref="B99:B128" si="2">F67&amp;"_"&amp;G67&amp;C99</f>
        <v>[簡易法]　絶縁油_0.15mg/kg</v>
      </c>
      <c r="C99" s="109" t="str">
        <f t="shared" ref="C99:F114" si="3">IF($F67=$CI$11,I67,"")</f>
        <v/>
      </c>
      <c r="D99" s="109" t="str">
        <f t="shared" si="3"/>
        <v/>
      </c>
      <c r="E99" s="109" t="str">
        <f t="shared" si="3"/>
        <v/>
      </c>
      <c r="F99" s="109" t="str">
        <f t="shared" si="3"/>
        <v/>
      </c>
      <c r="G99" s="51" t="str">
        <f t="shared" ref="G99:G128" si="4">IF(OR($F67=$CO$6,$F67=$CO$7,$F67=$CO$8),":"&amp;M67&amp;"/    ","")</f>
        <v/>
      </c>
      <c r="H99" s="51" t="str">
        <f t="shared" ref="H99:I128" si="5">V67&amp;""</f>
        <v/>
      </c>
      <c r="I99" s="51" t="str">
        <f t="shared" si="5"/>
        <v/>
      </c>
      <c r="X99" s="54"/>
      <c r="BK99" s="50"/>
      <c r="BM99" s="118"/>
    </row>
    <row r="100" spans="1:65" hidden="1">
      <c r="A100" s="53">
        <v>2</v>
      </c>
      <c r="B100" s="370" t="str">
        <f t="shared" si="2"/>
        <v>[低濃度ＰＣＢ第５版]塗膜くず(含有)_0.15mg/kg 方法指定なし(※1)</v>
      </c>
      <c r="C100" s="109" t="str">
        <f t="shared" si="3"/>
        <v>方法指定なし(※1)</v>
      </c>
      <c r="D100" s="109" t="str">
        <f t="shared" si="3"/>
        <v>JIS K 5674</v>
      </c>
      <c r="E100" s="109" t="str">
        <f t="shared" si="3"/>
        <v>分析不要</v>
      </c>
      <c r="F100" s="109" t="str">
        <f t="shared" si="3"/>
        <v>[13号]その他組み合わせ(備考欄に記載ください）</v>
      </c>
      <c r="G100" s="51" t="str">
        <f t="shared" si="4"/>
        <v/>
      </c>
      <c r="H100" s="51" t="str">
        <f t="shared" si="5"/>
        <v>管理番号：12345</v>
      </c>
      <c r="I100" s="51" t="str">
        <f t="shared" si="5"/>
        <v>環告13号　Hg</v>
      </c>
      <c r="X100" s="54"/>
      <c r="BK100" s="50"/>
      <c r="BM100" s="118"/>
    </row>
    <row r="101" spans="1:65" hidden="1">
      <c r="A101" s="53">
        <v>3</v>
      </c>
      <c r="B101" s="108" t="str">
        <f t="shared" si="2"/>
        <v>_</v>
      </c>
      <c r="C101" s="109" t="str">
        <f t="shared" si="3"/>
        <v/>
      </c>
      <c r="D101" s="109" t="str">
        <f t="shared" si="3"/>
        <v/>
      </c>
      <c r="E101" s="109" t="str">
        <f t="shared" si="3"/>
        <v/>
      </c>
      <c r="F101" s="109" t="str">
        <f t="shared" si="3"/>
        <v/>
      </c>
      <c r="G101" s="51" t="str">
        <f t="shared" si="4"/>
        <v/>
      </c>
      <c r="H101" s="51" t="str">
        <f t="shared" si="5"/>
        <v/>
      </c>
      <c r="I101" s="51" t="str">
        <f t="shared" si="5"/>
        <v/>
      </c>
      <c r="X101" s="54"/>
      <c r="BK101" s="50"/>
      <c r="BM101" s="118"/>
    </row>
    <row r="102" spans="1:65" hidden="1">
      <c r="A102" s="53">
        <v>4</v>
      </c>
      <c r="B102" s="108" t="str">
        <f t="shared" si="2"/>
        <v>_</v>
      </c>
      <c r="C102" s="109" t="str">
        <f t="shared" si="3"/>
        <v/>
      </c>
      <c r="D102" s="109" t="str">
        <f t="shared" si="3"/>
        <v/>
      </c>
      <c r="E102" s="109" t="str">
        <f t="shared" si="3"/>
        <v/>
      </c>
      <c r="F102" s="109" t="str">
        <f t="shared" si="3"/>
        <v/>
      </c>
      <c r="G102" s="51" t="str">
        <f t="shared" si="4"/>
        <v/>
      </c>
      <c r="H102" s="51" t="str">
        <f t="shared" si="5"/>
        <v/>
      </c>
      <c r="I102" s="51" t="str">
        <f t="shared" si="5"/>
        <v/>
      </c>
      <c r="X102" s="54"/>
      <c r="BK102" s="50"/>
      <c r="BM102" s="118"/>
    </row>
    <row r="103" spans="1:65" hidden="1">
      <c r="A103" s="53">
        <v>5</v>
      </c>
      <c r="B103" s="108" t="str">
        <f t="shared" si="2"/>
        <v>_</v>
      </c>
      <c r="C103" s="109" t="str">
        <f t="shared" si="3"/>
        <v/>
      </c>
      <c r="D103" s="109" t="str">
        <f t="shared" si="3"/>
        <v/>
      </c>
      <c r="E103" s="109" t="str">
        <f t="shared" si="3"/>
        <v/>
      </c>
      <c r="F103" s="109" t="str">
        <f t="shared" si="3"/>
        <v/>
      </c>
      <c r="G103" s="51" t="str">
        <f t="shared" si="4"/>
        <v/>
      </c>
      <c r="H103" s="51" t="str">
        <f t="shared" si="5"/>
        <v/>
      </c>
      <c r="I103" s="51" t="str">
        <f t="shared" si="5"/>
        <v/>
      </c>
      <c r="Z103" s="54"/>
      <c r="BK103" s="50"/>
      <c r="BM103" s="118"/>
    </row>
    <row r="104" spans="1:65" hidden="1">
      <c r="A104" s="53">
        <v>6</v>
      </c>
      <c r="B104" s="108" t="str">
        <f t="shared" si="2"/>
        <v>_</v>
      </c>
      <c r="C104" s="109" t="str">
        <f t="shared" si="3"/>
        <v/>
      </c>
      <c r="D104" s="109" t="str">
        <f t="shared" si="3"/>
        <v/>
      </c>
      <c r="E104" s="109" t="str">
        <f t="shared" si="3"/>
        <v/>
      </c>
      <c r="F104" s="109" t="str">
        <f t="shared" si="3"/>
        <v/>
      </c>
      <c r="G104" s="51" t="str">
        <f t="shared" si="4"/>
        <v/>
      </c>
      <c r="H104" s="51" t="str">
        <f t="shared" si="5"/>
        <v/>
      </c>
      <c r="I104" s="51" t="str">
        <f t="shared" si="5"/>
        <v/>
      </c>
      <c r="Z104" s="54"/>
      <c r="BK104" s="50"/>
      <c r="BM104" s="118"/>
    </row>
    <row r="105" spans="1:65" hidden="1">
      <c r="A105" s="53">
        <v>7</v>
      </c>
      <c r="B105" s="108" t="str">
        <f t="shared" si="2"/>
        <v>_</v>
      </c>
      <c r="C105" s="109" t="str">
        <f t="shared" si="3"/>
        <v/>
      </c>
      <c r="D105" s="109" t="str">
        <f t="shared" si="3"/>
        <v/>
      </c>
      <c r="E105" s="109" t="str">
        <f t="shared" si="3"/>
        <v/>
      </c>
      <c r="F105" s="109" t="str">
        <f t="shared" si="3"/>
        <v/>
      </c>
      <c r="G105" s="51" t="str">
        <f t="shared" si="4"/>
        <v/>
      </c>
      <c r="H105" s="51" t="str">
        <f t="shared" si="5"/>
        <v/>
      </c>
      <c r="I105" s="51" t="str">
        <f t="shared" si="5"/>
        <v/>
      </c>
      <c r="Z105" s="54"/>
      <c r="BK105" s="50"/>
      <c r="BM105" s="118"/>
    </row>
    <row r="106" spans="1:65" hidden="1">
      <c r="A106" s="53">
        <v>8</v>
      </c>
      <c r="B106" s="108" t="str">
        <f t="shared" si="2"/>
        <v>_</v>
      </c>
      <c r="C106" s="109" t="str">
        <f t="shared" si="3"/>
        <v/>
      </c>
      <c r="D106" s="109" t="str">
        <f t="shared" si="3"/>
        <v/>
      </c>
      <c r="E106" s="109" t="str">
        <f t="shared" si="3"/>
        <v/>
      </c>
      <c r="F106" s="109" t="str">
        <f t="shared" si="3"/>
        <v/>
      </c>
      <c r="G106" s="51" t="str">
        <f t="shared" si="4"/>
        <v/>
      </c>
      <c r="H106" s="51" t="str">
        <f t="shared" si="5"/>
        <v/>
      </c>
      <c r="I106" s="51" t="str">
        <f t="shared" si="5"/>
        <v/>
      </c>
      <c r="Z106" s="54"/>
      <c r="BK106" s="50"/>
      <c r="BM106" s="118"/>
    </row>
    <row r="107" spans="1:65" hidden="1">
      <c r="A107" s="53">
        <v>9</v>
      </c>
      <c r="B107" s="108" t="str">
        <f t="shared" si="2"/>
        <v>_</v>
      </c>
      <c r="C107" s="109" t="str">
        <f t="shared" si="3"/>
        <v/>
      </c>
      <c r="D107" s="109" t="str">
        <f t="shared" si="3"/>
        <v/>
      </c>
      <c r="E107" s="109" t="str">
        <f t="shared" si="3"/>
        <v/>
      </c>
      <c r="F107" s="109" t="str">
        <f t="shared" si="3"/>
        <v/>
      </c>
      <c r="G107" s="51" t="str">
        <f t="shared" si="4"/>
        <v/>
      </c>
      <c r="H107" s="51" t="str">
        <f t="shared" si="5"/>
        <v/>
      </c>
      <c r="I107" s="51" t="str">
        <f t="shared" si="5"/>
        <v/>
      </c>
      <c r="Z107" s="54"/>
      <c r="BK107" s="50"/>
      <c r="BM107" s="118"/>
    </row>
    <row r="108" spans="1:65" hidden="1">
      <c r="A108" s="53">
        <v>10</v>
      </c>
      <c r="B108" s="108" t="str">
        <f t="shared" si="2"/>
        <v>_</v>
      </c>
      <c r="C108" s="109" t="str">
        <f t="shared" si="3"/>
        <v/>
      </c>
      <c r="D108" s="109" t="str">
        <f t="shared" si="3"/>
        <v/>
      </c>
      <c r="E108" s="109" t="str">
        <f t="shared" si="3"/>
        <v/>
      </c>
      <c r="F108" s="109" t="str">
        <f t="shared" si="3"/>
        <v/>
      </c>
      <c r="G108" s="51" t="str">
        <f t="shared" si="4"/>
        <v/>
      </c>
      <c r="H108" s="51" t="str">
        <f t="shared" si="5"/>
        <v/>
      </c>
      <c r="I108" s="51" t="str">
        <f t="shared" si="5"/>
        <v/>
      </c>
      <c r="Z108" s="54"/>
      <c r="BK108" s="50"/>
      <c r="BM108" s="118"/>
    </row>
    <row r="109" spans="1:65" hidden="1">
      <c r="A109" s="53">
        <v>11</v>
      </c>
      <c r="B109" s="108" t="str">
        <f t="shared" si="2"/>
        <v>_</v>
      </c>
      <c r="C109" s="109" t="str">
        <f t="shared" si="3"/>
        <v/>
      </c>
      <c r="D109" s="109" t="str">
        <f t="shared" si="3"/>
        <v/>
      </c>
      <c r="E109" s="109" t="str">
        <f t="shared" si="3"/>
        <v/>
      </c>
      <c r="F109" s="109" t="str">
        <f t="shared" si="3"/>
        <v/>
      </c>
      <c r="G109" s="51" t="str">
        <f t="shared" si="4"/>
        <v/>
      </c>
      <c r="H109" s="51" t="str">
        <f t="shared" si="5"/>
        <v/>
      </c>
      <c r="I109" s="51" t="str">
        <f t="shared" si="5"/>
        <v/>
      </c>
      <c r="Z109" s="54"/>
      <c r="BK109" s="50"/>
      <c r="BM109" s="118"/>
    </row>
    <row r="110" spans="1:65" hidden="1">
      <c r="A110" s="53">
        <v>12</v>
      </c>
      <c r="B110" s="108" t="str">
        <f t="shared" si="2"/>
        <v>_</v>
      </c>
      <c r="C110" s="109" t="str">
        <f t="shared" si="3"/>
        <v/>
      </c>
      <c r="D110" s="109" t="str">
        <f t="shared" si="3"/>
        <v/>
      </c>
      <c r="E110" s="109" t="str">
        <f t="shared" si="3"/>
        <v/>
      </c>
      <c r="F110" s="109" t="str">
        <f t="shared" si="3"/>
        <v/>
      </c>
      <c r="G110" s="51" t="str">
        <f t="shared" si="4"/>
        <v/>
      </c>
      <c r="H110" s="51" t="str">
        <f t="shared" si="5"/>
        <v/>
      </c>
      <c r="I110" s="51" t="str">
        <f t="shared" si="5"/>
        <v/>
      </c>
      <c r="Z110" s="54"/>
      <c r="BK110" s="50"/>
      <c r="BM110" s="118"/>
    </row>
    <row r="111" spans="1:65" hidden="1">
      <c r="A111" s="53">
        <v>13</v>
      </c>
      <c r="B111" s="108" t="str">
        <f t="shared" si="2"/>
        <v>_</v>
      </c>
      <c r="C111" s="109" t="str">
        <f t="shared" si="3"/>
        <v/>
      </c>
      <c r="D111" s="109" t="str">
        <f t="shared" si="3"/>
        <v/>
      </c>
      <c r="E111" s="109" t="str">
        <f t="shared" si="3"/>
        <v/>
      </c>
      <c r="F111" s="109" t="str">
        <f t="shared" si="3"/>
        <v/>
      </c>
      <c r="G111" s="51" t="str">
        <f t="shared" si="4"/>
        <v/>
      </c>
      <c r="H111" s="51" t="str">
        <f t="shared" si="5"/>
        <v/>
      </c>
      <c r="I111" s="51" t="str">
        <f t="shared" si="5"/>
        <v/>
      </c>
      <c r="Z111" s="54"/>
      <c r="BK111" s="50"/>
      <c r="BM111" s="118"/>
    </row>
    <row r="112" spans="1:65" hidden="1">
      <c r="A112" s="53">
        <v>14</v>
      </c>
      <c r="B112" s="108" t="str">
        <f t="shared" si="2"/>
        <v>_</v>
      </c>
      <c r="C112" s="109" t="str">
        <f t="shared" si="3"/>
        <v/>
      </c>
      <c r="D112" s="109" t="str">
        <f t="shared" si="3"/>
        <v/>
      </c>
      <c r="E112" s="109" t="str">
        <f t="shared" si="3"/>
        <v/>
      </c>
      <c r="F112" s="109" t="str">
        <f t="shared" si="3"/>
        <v/>
      </c>
      <c r="G112" s="51" t="str">
        <f t="shared" si="4"/>
        <v/>
      </c>
      <c r="H112" s="51" t="str">
        <f t="shared" si="5"/>
        <v/>
      </c>
      <c r="I112" s="51" t="str">
        <f t="shared" si="5"/>
        <v/>
      </c>
      <c r="Z112" s="54"/>
      <c r="BK112" s="50"/>
      <c r="BM112" s="118"/>
    </row>
    <row r="113" spans="1:65" hidden="1">
      <c r="A113" s="53">
        <v>15</v>
      </c>
      <c r="B113" s="108" t="str">
        <f t="shared" si="2"/>
        <v>_</v>
      </c>
      <c r="C113" s="109" t="str">
        <f t="shared" si="3"/>
        <v/>
      </c>
      <c r="D113" s="109" t="str">
        <f t="shared" si="3"/>
        <v/>
      </c>
      <c r="E113" s="109" t="str">
        <f t="shared" si="3"/>
        <v/>
      </c>
      <c r="F113" s="109" t="str">
        <f t="shared" si="3"/>
        <v/>
      </c>
      <c r="G113" s="51" t="str">
        <f t="shared" si="4"/>
        <v/>
      </c>
      <c r="H113" s="51" t="str">
        <f t="shared" si="5"/>
        <v/>
      </c>
      <c r="I113" s="51" t="str">
        <f t="shared" si="5"/>
        <v/>
      </c>
      <c r="Z113" s="54"/>
      <c r="BK113" s="50"/>
      <c r="BM113" s="118"/>
    </row>
    <row r="114" spans="1:65" hidden="1">
      <c r="A114" s="53">
        <v>16</v>
      </c>
      <c r="B114" s="108" t="str">
        <f t="shared" si="2"/>
        <v>_</v>
      </c>
      <c r="C114" s="109" t="str">
        <f t="shared" si="3"/>
        <v/>
      </c>
      <c r="D114" s="109" t="str">
        <f t="shared" si="3"/>
        <v/>
      </c>
      <c r="E114" s="109" t="str">
        <f t="shared" si="3"/>
        <v/>
      </c>
      <c r="F114" s="109" t="str">
        <f t="shared" si="3"/>
        <v/>
      </c>
      <c r="G114" s="51" t="str">
        <f t="shared" si="4"/>
        <v/>
      </c>
      <c r="H114" s="51" t="str">
        <f t="shared" si="5"/>
        <v/>
      </c>
      <c r="I114" s="51" t="str">
        <f t="shared" si="5"/>
        <v/>
      </c>
      <c r="Z114" s="54"/>
    </row>
    <row r="115" spans="1:65" hidden="1">
      <c r="A115" s="53">
        <v>17</v>
      </c>
      <c r="B115" s="108" t="str">
        <f t="shared" si="2"/>
        <v>_</v>
      </c>
      <c r="C115" s="109" t="str">
        <f t="shared" ref="C115:F128" si="6">IF($F83=$CI$11,I83,"")</f>
        <v/>
      </c>
      <c r="D115" s="109" t="str">
        <f t="shared" si="6"/>
        <v/>
      </c>
      <c r="E115" s="109" t="str">
        <f t="shared" si="6"/>
        <v/>
      </c>
      <c r="F115" s="109" t="str">
        <f t="shared" si="6"/>
        <v/>
      </c>
      <c r="G115" s="51" t="str">
        <f t="shared" si="4"/>
        <v/>
      </c>
      <c r="H115" s="51" t="str">
        <f t="shared" si="5"/>
        <v/>
      </c>
      <c r="I115" s="51" t="str">
        <f t="shared" si="5"/>
        <v/>
      </c>
      <c r="Z115" s="54"/>
    </row>
    <row r="116" spans="1:65" hidden="1">
      <c r="A116" s="53">
        <v>18</v>
      </c>
      <c r="B116" s="108" t="str">
        <f t="shared" si="2"/>
        <v>_</v>
      </c>
      <c r="C116" s="109" t="str">
        <f t="shared" si="6"/>
        <v/>
      </c>
      <c r="D116" s="109" t="str">
        <f t="shared" si="6"/>
        <v/>
      </c>
      <c r="E116" s="109" t="str">
        <f t="shared" si="6"/>
        <v/>
      </c>
      <c r="F116" s="109" t="str">
        <f t="shared" si="6"/>
        <v/>
      </c>
      <c r="G116" s="51" t="str">
        <f t="shared" si="4"/>
        <v/>
      </c>
      <c r="H116" s="51" t="str">
        <f t="shared" si="5"/>
        <v/>
      </c>
      <c r="I116" s="51" t="str">
        <f t="shared" si="5"/>
        <v/>
      </c>
      <c r="Z116" s="54"/>
      <c r="BK116" s="50"/>
      <c r="BM116" s="118"/>
    </row>
    <row r="117" spans="1:65" hidden="1">
      <c r="A117" s="53">
        <v>19</v>
      </c>
      <c r="B117" s="108" t="str">
        <f t="shared" si="2"/>
        <v>_</v>
      </c>
      <c r="C117" s="109" t="str">
        <f t="shared" si="6"/>
        <v/>
      </c>
      <c r="D117" s="109" t="str">
        <f t="shared" si="6"/>
        <v/>
      </c>
      <c r="E117" s="109" t="str">
        <f t="shared" si="6"/>
        <v/>
      </c>
      <c r="F117" s="109" t="str">
        <f t="shared" si="6"/>
        <v/>
      </c>
      <c r="G117" s="51" t="str">
        <f t="shared" si="4"/>
        <v/>
      </c>
      <c r="H117" s="51" t="str">
        <f t="shared" si="5"/>
        <v/>
      </c>
      <c r="I117" s="51" t="str">
        <f t="shared" si="5"/>
        <v/>
      </c>
      <c r="Z117" s="54"/>
      <c r="BK117" s="50"/>
      <c r="BM117" s="118"/>
    </row>
    <row r="118" spans="1:65" hidden="1">
      <c r="A118" s="53">
        <v>20</v>
      </c>
      <c r="B118" s="108" t="str">
        <f t="shared" si="2"/>
        <v>_</v>
      </c>
      <c r="C118" s="109" t="str">
        <f t="shared" si="6"/>
        <v/>
      </c>
      <c r="D118" s="109" t="str">
        <f t="shared" si="6"/>
        <v/>
      </c>
      <c r="E118" s="109" t="str">
        <f t="shared" si="6"/>
        <v/>
      </c>
      <c r="F118" s="109" t="str">
        <f t="shared" si="6"/>
        <v/>
      </c>
      <c r="G118" s="51" t="str">
        <f t="shared" si="4"/>
        <v/>
      </c>
      <c r="H118" s="51" t="str">
        <f t="shared" si="5"/>
        <v/>
      </c>
      <c r="I118" s="51" t="str">
        <f t="shared" si="5"/>
        <v/>
      </c>
      <c r="Z118" s="54"/>
      <c r="BK118" s="50"/>
      <c r="BM118" s="118"/>
    </row>
    <row r="119" spans="1:65" hidden="1">
      <c r="A119" s="53">
        <v>21</v>
      </c>
      <c r="B119" s="108" t="str">
        <f t="shared" si="2"/>
        <v>_</v>
      </c>
      <c r="C119" s="109" t="str">
        <f t="shared" si="6"/>
        <v/>
      </c>
      <c r="D119" s="109" t="str">
        <f t="shared" si="6"/>
        <v/>
      </c>
      <c r="E119" s="109" t="str">
        <f t="shared" si="6"/>
        <v/>
      </c>
      <c r="F119" s="109" t="str">
        <f t="shared" si="6"/>
        <v/>
      </c>
      <c r="G119" s="51" t="str">
        <f t="shared" si="4"/>
        <v/>
      </c>
      <c r="H119" s="51" t="str">
        <f t="shared" si="5"/>
        <v/>
      </c>
      <c r="I119" s="51" t="str">
        <f t="shared" si="5"/>
        <v/>
      </c>
      <c r="Z119" s="54"/>
      <c r="BK119" s="50"/>
      <c r="BM119" s="118"/>
    </row>
    <row r="120" spans="1:65" hidden="1">
      <c r="A120" s="53">
        <v>22</v>
      </c>
      <c r="B120" s="108" t="str">
        <f t="shared" si="2"/>
        <v>_</v>
      </c>
      <c r="C120" s="109" t="str">
        <f t="shared" si="6"/>
        <v/>
      </c>
      <c r="D120" s="109" t="str">
        <f t="shared" si="6"/>
        <v/>
      </c>
      <c r="E120" s="109" t="str">
        <f t="shared" si="6"/>
        <v/>
      </c>
      <c r="F120" s="109" t="str">
        <f t="shared" si="6"/>
        <v/>
      </c>
      <c r="G120" s="51" t="str">
        <f t="shared" si="4"/>
        <v/>
      </c>
      <c r="H120" s="51" t="str">
        <f t="shared" si="5"/>
        <v/>
      </c>
      <c r="I120" s="51" t="str">
        <f t="shared" si="5"/>
        <v/>
      </c>
      <c r="Z120" s="54"/>
      <c r="BK120" s="50"/>
      <c r="BM120" s="118"/>
    </row>
    <row r="121" spans="1:65" hidden="1">
      <c r="A121" s="53">
        <v>23</v>
      </c>
      <c r="B121" s="108" t="str">
        <f t="shared" si="2"/>
        <v>_</v>
      </c>
      <c r="C121" s="109" t="str">
        <f t="shared" si="6"/>
        <v/>
      </c>
      <c r="D121" s="109" t="str">
        <f t="shared" si="6"/>
        <v/>
      </c>
      <c r="E121" s="109" t="str">
        <f t="shared" si="6"/>
        <v/>
      </c>
      <c r="F121" s="109" t="str">
        <f t="shared" si="6"/>
        <v/>
      </c>
      <c r="G121" s="51" t="str">
        <f t="shared" si="4"/>
        <v/>
      </c>
      <c r="H121" s="51" t="str">
        <f t="shared" si="5"/>
        <v/>
      </c>
      <c r="I121" s="51" t="str">
        <f t="shared" si="5"/>
        <v/>
      </c>
      <c r="Z121" s="54"/>
      <c r="BK121" s="50"/>
      <c r="BM121" s="118"/>
    </row>
    <row r="122" spans="1:65" hidden="1">
      <c r="A122" s="53">
        <v>24</v>
      </c>
      <c r="B122" s="108" t="str">
        <f t="shared" si="2"/>
        <v>_</v>
      </c>
      <c r="C122" s="109" t="str">
        <f t="shared" si="6"/>
        <v/>
      </c>
      <c r="D122" s="109" t="str">
        <f t="shared" si="6"/>
        <v/>
      </c>
      <c r="E122" s="109" t="str">
        <f t="shared" si="6"/>
        <v/>
      </c>
      <c r="F122" s="109" t="str">
        <f t="shared" si="6"/>
        <v/>
      </c>
      <c r="G122" s="51" t="str">
        <f t="shared" si="4"/>
        <v/>
      </c>
      <c r="H122" s="51" t="str">
        <f t="shared" si="5"/>
        <v/>
      </c>
      <c r="I122" s="51" t="str">
        <f t="shared" si="5"/>
        <v/>
      </c>
      <c r="Z122" s="54"/>
      <c r="BK122" s="50"/>
      <c r="BM122" s="118"/>
    </row>
    <row r="123" spans="1:65" hidden="1">
      <c r="A123" s="53">
        <v>25</v>
      </c>
      <c r="B123" s="108" t="str">
        <f t="shared" si="2"/>
        <v>_</v>
      </c>
      <c r="C123" s="109" t="str">
        <f t="shared" si="6"/>
        <v/>
      </c>
      <c r="D123" s="109" t="str">
        <f t="shared" si="6"/>
        <v/>
      </c>
      <c r="E123" s="109" t="str">
        <f t="shared" si="6"/>
        <v/>
      </c>
      <c r="F123" s="109" t="str">
        <f t="shared" si="6"/>
        <v/>
      </c>
      <c r="G123" s="51" t="str">
        <f t="shared" si="4"/>
        <v/>
      </c>
      <c r="H123" s="51" t="str">
        <f t="shared" si="5"/>
        <v/>
      </c>
      <c r="I123" s="51" t="str">
        <f t="shared" si="5"/>
        <v/>
      </c>
      <c r="Z123" s="54"/>
      <c r="BK123" s="50"/>
      <c r="BM123" s="118"/>
    </row>
    <row r="124" spans="1:65" hidden="1">
      <c r="A124" s="53">
        <v>26</v>
      </c>
      <c r="B124" s="108" t="str">
        <f t="shared" si="2"/>
        <v>_</v>
      </c>
      <c r="C124" s="109" t="str">
        <f t="shared" si="6"/>
        <v/>
      </c>
      <c r="D124" s="109" t="str">
        <f t="shared" si="6"/>
        <v/>
      </c>
      <c r="E124" s="109" t="str">
        <f t="shared" si="6"/>
        <v/>
      </c>
      <c r="F124" s="109" t="str">
        <f t="shared" si="6"/>
        <v/>
      </c>
      <c r="G124" s="51" t="str">
        <f t="shared" si="4"/>
        <v/>
      </c>
      <c r="H124" s="51" t="str">
        <f t="shared" si="5"/>
        <v/>
      </c>
      <c r="I124" s="51" t="str">
        <f t="shared" si="5"/>
        <v/>
      </c>
      <c r="Z124" s="54"/>
      <c r="BK124" s="50"/>
      <c r="BM124" s="118"/>
    </row>
    <row r="125" spans="1:65" hidden="1">
      <c r="A125" s="53">
        <v>27</v>
      </c>
      <c r="B125" s="108" t="str">
        <f t="shared" si="2"/>
        <v>_</v>
      </c>
      <c r="C125" s="109" t="str">
        <f t="shared" si="6"/>
        <v/>
      </c>
      <c r="D125" s="109" t="str">
        <f t="shared" si="6"/>
        <v/>
      </c>
      <c r="E125" s="109" t="str">
        <f t="shared" si="6"/>
        <v/>
      </c>
      <c r="F125" s="109" t="str">
        <f t="shared" si="6"/>
        <v/>
      </c>
      <c r="G125" s="51" t="str">
        <f t="shared" si="4"/>
        <v/>
      </c>
      <c r="H125" s="51" t="str">
        <f t="shared" si="5"/>
        <v/>
      </c>
      <c r="I125" s="51" t="str">
        <f t="shared" si="5"/>
        <v/>
      </c>
      <c r="Z125" s="54"/>
      <c r="BK125" s="50"/>
      <c r="BM125" s="118"/>
    </row>
    <row r="126" spans="1:65" hidden="1">
      <c r="A126" s="53">
        <v>28</v>
      </c>
      <c r="B126" s="108" t="str">
        <f t="shared" si="2"/>
        <v>_</v>
      </c>
      <c r="C126" s="109" t="str">
        <f t="shared" si="6"/>
        <v/>
      </c>
      <c r="D126" s="109" t="str">
        <f t="shared" si="6"/>
        <v/>
      </c>
      <c r="E126" s="109" t="str">
        <f t="shared" si="6"/>
        <v/>
      </c>
      <c r="F126" s="109" t="str">
        <f t="shared" si="6"/>
        <v/>
      </c>
      <c r="G126" s="51" t="str">
        <f t="shared" si="4"/>
        <v/>
      </c>
      <c r="H126" s="51" t="str">
        <f t="shared" si="5"/>
        <v/>
      </c>
      <c r="I126" s="51" t="str">
        <f t="shared" si="5"/>
        <v/>
      </c>
      <c r="Z126" s="54"/>
      <c r="BK126" s="50"/>
      <c r="BM126" s="118"/>
    </row>
    <row r="127" spans="1:65" hidden="1">
      <c r="A127" s="53">
        <v>29</v>
      </c>
      <c r="B127" s="108" t="str">
        <f t="shared" si="2"/>
        <v>_</v>
      </c>
      <c r="C127" s="109" t="str">
        <f t="shared" si="6"/>
        <v/>
      </c>
      <c r="D127" s="109" t="str">
        <f t="shared" si="6"/>
        <v/>
      </c>
      <c r="E127" s="109" t="str">
        <f t="shared" si="6"/>
        <v/>
      </c>
      <c r="F127" s="109" t="str">
        <f t="shared" si="6"/>
        <v/>
      </c>
      <c r="G127" s="51" t="str">
        <f t="shared" si="4"/>
        <v/>
      </c>
      <c r="H127" s="51" t="str">
        <f t="shared" si="5"/>
        <v/>
      </c>
      <c r="I127" s="51" t="str">
        <f t="shared" si="5"/>
        <v/>
      </c>
      <c r="Z127" s="54"/>
    </row>
    <row r="128" spans="1:65" ht="14.25" hidden="1" thickBot="1">
      <c r="A128" s="55">
        <v>30</v>
      </c>
      <c r="B128" s="108" t="str">
        <f t="shared" si="2"/>
        <v>_</v>
      </c>
      <c r="C128" s="109" t="str">
        <f t="shared" si="6"/>
        <v/>
      </c>
      <c r="D128" s="109" t="str">
        <f t="shared" si="6"/>
        <v/>
      </c>
      <c r="E128" s="109" t="str">
        <f t="shared" si="6"/>
        <v/>
      </c>
      <c r="F128" s="109" t="str">
        <f t="shared" si="6"/>
        <v/>
      </c>
      <c r="G128" s="51" t="str">
        <f t="shared" si="4"/>
        <v/>
      </c>
      <c r="H128" s="51" t="str">
        <f t="shared" si="5"/>
        <v/>
      </c>
      <c r="I128" s="51" t="str">
        <f t="shared" si="5"/>
        <v/>
      </c>
      <c r="Z128" s="54"/>
    </row>
    <row r="129" spans="1:65" hidden="1">
      <c r="A129" s="50"/>
      <c r="B129" s="56"/>
      <c r="D129" s="118"/>
      <c r="F129" s="50"/>
      <c r="V129" s="54"/>
      <c r="BK129" s="50"/>
      <c r="BM129" s="118"/>
    </row>
    <row r="130" spans="1:65" hidden="1">
      <c r="A130" s="50"/>
      <c r="B130" s="56"/>
      <c r="D130" s="118"/>
      <c r="F130" s="50"/>
      <c r="V130" s="54"/>
      <c r="AH130" s="771" t="s">
        <v>626</v>
      </c>
      <c r="AI130" s="772"/>
      <c r="AJ130" s="772"/>
      <c r="AK130" s="771" t="s">
        <v>610</v>
      </c>
      <c r="AL130" s="772"/>
      <c r="AM130" s="772"/>
      <c r="AN130" s="771" t="s">
        <v>628</v>
      </c>
      <c r="AO130" s="772"/>
      <c r="AP130" s="772"/>
      <c r="AQ130" s="772"/>
      <c r="BK130" s="50"/>
      <c r="BM130" s="118"/>
    </row>
    <row r="131" spans="1:65" hidden="1">
      <c r="A131" s="119" t="str">
        <f>$CI$3&amp;"_"&amp;見本!$CZ$3</f>
        <v>[簡易法]　絶縁油_0.15mg/kg</v>
      </c>
      <c r="B131" s="119" t="str">
        <f>$CI$4&amp;"_"&amp;見本!$CZ$4</f>
        <v>[低濃度ＰＣＢ第５版]紙くず等(含有)_0.15mg/kg</v>
      </c>
      <c r="C131" s="119" t="str">
        <f>$CI$4&amp;"_"&amp;見本!$DA$4</f>
        <v>[低濃度ＰＣＢ第５版]紙くず等(含有)_50mg/kg</v>
      </c>
      <c r="D131" s="119" t="str">
        <f>$CI$5&amp;"_"&amp;見本!$CZ$5</f>
        <v>[低濃度ＰＣＢ第５版]廃活性炭(含有)_お問い合わせください</v>
      </c>
      <c r="E131" s="119" t="str">
        <f>$CI$6&amp;"_"&amp;見本!$CZ$6</f>
        <v>[低濃度ＰＣＢ第５版]汚泥(含有)_0.15mg/kg</v>
      </c>
      <c r="F131" s="119" t="str">
        <f>$CI$6&amp;"_"&amp;見本!$DA$6</f>
        <v>[低濃度ＰＣＢ第５版]汚泥(含有)_50mg/kg</v>
      </c>
      <c r="G131" s="119" t="str">
        <f>$CI$7&amp;"_"&amp;見本!$CZ$7</f>
        <v>[低濃度ＰＣＢ第５版]廃プラスチック類(表面拭き取り)_目的(2)をご選択ください</v>
      </c>
      <c r="H131" s="119" t="str">
        <f>$CI$7&amp;"_"&amp;見本!$DA$7</f>
        <v>[低濃度ＰＣＢ第５版]廃プラスチック類(表面拭き取り)_0.01mg/100c㎡</v>
      </c>
      <c r="I131" s="119" t="str">
        <f>$CI$8&amp;"_"&amp;見本!$CZ$8</f>
        <v>[低濃度ＰＣＢ法５版]金属くず(表面拭き取り)_目的(2)をご選択ください</v>
      </c>
      <c r="J131" s="119" t="str">
        <f>$CI$8&amp;"_"&amp;見本!$DA$8</f>
        <v>[低濃度ＰＣＢ法５版]金属くず(表面拭き取り)_0.01mg/100c㎡</v>
      </c>
      <c r="K131" s="119" t="str">
        <f>$CI$9&amp;"_"&amp;見本!$CZ$9</f>
        <v>[低濃度ＰＣＢ第５版]金属くず(表面抽出)_目的(2)をご選択ください</v>
      </c>
      <c r="L131" s="119" t="str">
        <f>$CI$9&amp;"_"&amp;見本!$DA$9</f>
        <v>[低濃度ＰＣＢ第５版]金属くず(表面抽出)_50mg/kg</v>
      </c>
      <c r="M131" s="119" t="str">
        <f>$CI$10&amp;"_"&amp;見本!$CZ$10</f>
        <v>[低濃度ＰＣＢ第５版]コンクリートくず_目的(2)をご選択ください</v>
      </c>
      <c r="N131" s="119" t="str">
        <f>$CI$10&amp;"_"&amp;見本!$DA$10</f>
        <v>[低濃度ＰＣＢ第５版]コンクリートくず_50mg/kg</v>
      </c>
      <c r="O131" s="119" t="str">
        <f>$CI$11&amp;"_"&amp;見本!$CZ$11&amp;見本!$CY$11</f>
        <v>[低濃度ＰＣＢ第５版]塗膜くず(含有)_0.15mg/kg 方法指定なし(※1)</v>
      </c>
      <c r="P131" s="119" t="str">
        <f>$CI$11&amp;"_"&amp;見本!$CZ$11&amp;見本!$CY$12</f>
        <v>[低濃度ＰＣＢ第５版]塗膜くず(含有)_0.15mg/kg HRMS法(※2)</v>
      </c>
      <c r="Q131" s="119" t="str">
        <f>$CI$11&amp;"_"&amp;見本!$CZ$11&amp;見本!$CY$13</f>
        <v>[低濃度ＰＣＢ第５版]塗膜くず(含有)_0.15mg/kg HRMS法 (DMSO処理)(※3)</v>
      </c>
      <c r="R131" s="119" t="str">
        <f>$CI$11&amp;"_"&amp;見本!$DA$11&amp;見本!$CY$11</f>
        <v>[低濃度ＰＣＢ第５版]塗膜くず(含有)_50mg/kg方法指定なし(※1)</v>
      </c>
      <c r="S131" s="119" t="str">
        <f>$CI$11&amp;"_"&amp;見本!$DA$11&amp;見本!$CY$12</f>
        <v>[低濃度ＰＣＢ第５版]塗膜くず(含有)_50mg/kgHRMS法(※2)</v>
      </c>
      <c r="T131" s="119" t="str">
        <f>$CI$11&amp;"_"&amp;見本!$DA$11&amp;見本!$CY$13</f>
        <v>[低濃度ＰＣＢ第５版]塗膜くず(含有)_50mg/kgHRMS法 (DMSO処理)(※3)</v>
      </c>
      <c r="U131" s="119" t="str">
        <f>$CI$12&amp;"_"&amp;見本!$CZ$14</f>
        <v>[低濃度ＰＣＢ第５版]廃感圧紙(含有)_0.15mg/kg</v>
      </c>
      <c r="V131" s="119" t="str">
        <f>$CI$12&amp;"_"&amp;見本!$DA$14</f>
        <v>[低濃度ＰＣＢ第５版]廃感圧紙(含有)_50mg/kg</v>
      </c>
      <c r="W131" s="119" t="str">
        <f>$CI$13&amp;"_"&amp;見本!$CZ$15</f>
        <v>[低濃度ＰＣＢ第５版]廃シーリング材(含有)_0.15mg/kg</v>
      </c>
      <c r="X131" s="119" t="str">
        <f>$CI$13&amp;"_"&amp;見本!$DA$15</f>
        <v>[低濃度ＰＣＢ第５版]廃シーリング材(含有)_50mg/kg</v>
      </c>
      <c r="Y131" s="119" t="str">
        <f>$CI$14&amp;"_"&amp;見本!$CZ$16</f>
        <v>[厚生省告示192号別表第3]第1(洗浄液)_0.05mg/kg</v>
      </c>
      <c r="Z131" s="119" t="str">
        <f>$CI$14&amp;"_"&amp;見本!$DA$16</f>
        <v>[厚生省告示192号別表第3]第1(洗浄液)_目的(1)をご選択ください</v>
      </c>
      <c r="AA131" s="119" t="str">
        <f>$CI$15&amp;"_"&amp;見本!$CZ$17</f>
        <v>[厚生省告示192号別表第3]第2(拭き取り)_0.01μg/100c㎡</v>
      </c>
      <c r="AB131" s="119" t="str">
        <f>$CI$15&amp;"_"&amp;見本!$DA$17</f>
        <v>[厚生省告示192号別表第3]第2(拭き取り)_目的(1)をご選択ください</v>
      </c>
      <c r="AC131" s="119" t="str">
        <f>$CI$16&amp;"_"&amp;見本!$CZ$18</f>
        <v>[厚生省告示192号別表第3]第3(部材採取)_0.01㎎/kg</v>
      </c>
      <c r="AD131" s="119" t="str">
        <f>$CI$16&amp;"_"&amp;見本!$DA$18</f>
        <v>[厚生省告示192号別表第3]第3(部材採取)_目的(1)をご選択ください</v>
      </c>
      <c r="AE131" s="119" t="str">
        <f>$CI$16&amp;"_"&amp;見本!$CZ$20</f>
        <v>[厚生省告示192号別表第3]第3(部材採取)_---</v>
      </c>
      <c r="AF131" s="119" t="str">
        <f>$CI$16&amp;"_"&amp;見本!$DA$20</f>
        <v>[厚生省告示192号別表第3]第3(部材採取)_----</v>
      </c>
      <c r="AG131" s="119" t="str">
        <f>$CI$17&amp;"_"&amp;$CZ$19</f>
        <v>[JIS K 5674］塗膜くず　鉛・クロム（PCB分析不要）_Pb600/Cr300mg/kg</v>
      </c>
      <c r="AH131" s="119" t="str">
        <f>$CP$11</f>
        <v>JIS K 5674</v>
      </c>
      <c r="AI131" s="119" t="str">
        <f>$CQ$11</f>
        <v>底質調査方法</v>
      </c>
      <c r="AJ131" s="119" t="str">
        <f>$CR$11</f>
        <v>分析不要</v>
      </c>
      <c r="AK131" s="119" t="str">
        <f>$CP$12</f>
        <v>BaPからの換算法</v>
      </c>
      <c r="AL131" s="119" t="str">
        <f>$CQ$12</f>
        <v>作業環境測定ガイドブック法</v>
      </c>
      <c r="AM131" s="119" t="str">
        <f>$CR$12</f>
        <v>分析不要</v>
      </c>
      <c r="AN131" s="119" t="str">
        <f>$CP$13</f>
        <v>[13号]PCB・鉛・六価クロム</v>
      </c>
      <c r="AO131" s="119" t="str">
        <f>$CQ$13</f>
        <v>[13号]7項目(※4)＋油分＋含水率</v>
      </c>
      <c r="AP131" s="119" t="str">
        <f>$CR$13</f>
        <v>[13号]その他組み合わせ(備考欄に記載ください）</v>
      </c>
      <c r="AQ131" s="119" t="str">
        <f>$CS$13</f>
        <v>[13号]分析不要</v>
      </c>
      <c r="AR131" s="119" t="str">
        <f>$CX$20&amp;"_"&amp;$CZ$20</f>
        <v>その他(備考欄に入力ください）_---</v>
      </c>
      <c r="AS131" s="369" t="s">
        <v>608</v>
      </c>
      <c r="AT131" s="138" t="s">
        <v>540</v>
      </c>
      <c r="AU131" s="433" t="str">
        <f>W64</f>
        <v>備考欄</v>
      </c>
      <c r="BK131" s="50"/>
      <c r="BM131" s="118"/>
    </row>
    <row r="132" spans="1:65" hidden="1">
      <c r="A132" s="51">
        <f t="array" ref="A132">IFERROR(INDEX($A$99:$B$128,MATCH(LARGE(($B$99:$B$128=A$131)*1/ROW($A$99:$A$128),ROWS($A$132:$A132)),1/ROW($A$99:$A$128),0),COLUMNS($A$132:$A$132)),"")</f>
        <v>1</v>
      </c>
      <c r="B132" s="51" t="str">
        <f t="array" ref="B132">IFERROR(INDEX($A$99:$B$128,MATCH(LARGE(($B$99:$B$128=B$131)*1/ROW($A$99:$A$128),ROWS($A$132:$A132)),1/ROW($A$99:$A$128),0),COLUMNS($A$132:$A$132)),"")</f>
        <v/>
      </c>
      <c r="C132" s="109" t="str">
        <f t="array" ref="C132">IFERROR(INDEX($A$99:$B$128,MATCH(LARGE(($B$99:$B$128=C$131)*1/ROW($A$99:$A$128),ROWS($A$132:$A132)),1/ROW($A$99:$A$128),0),COLUMNS($A$132:$A$132)),"")</f>
        <v/>
      </c>
      <c r="D132" s="51" t="str">
        <f t="array" ref="D132">IFERROR(INDEX($A$99:$B$128,MATCH(LARGE(($B$99:$B$128=D$131)*1/ROW($A$99:$A$128),ROWS($A$132:$A132)),1/ROW($A$99:$A$128),0),COLUMNS($A$132:$A$132)),"")</f>
        <v/>
      </c>
      <c r="E132" s="51" t="str">
        <f t="array" ref="E132">IFERROR(INDEX($A$99:$B$128,MATCH(LARGE(($B$99:$B$128=E$131)*1/ROW($A$99:$A$128),ROWS($A$132:$A132)),1/ROW($A$99:$A$128),0),COLUMNS($A$132:$A$132)),"")</f>
        <v/>
      </c>
      <c r="F132" s="51" t="str">
        <f t="array" ref="F132">IFERROR(INDEX($A$99:$B$128,MATCH(LARGE(($B$99:$B$128=F$131)*1/ROW($A$99:$A$128),ROWS($A$132:$A132)),1/ROW($A$99:$A$128),0),COLUMNS($A$132:$A$132)),"")</f>
        <v/>
      </c>
      <c r="G132" s="51" t="str">
        <f t="array" ref="G132">IFERROR(INDEX($A$99:$B$128,MATCH(LARGE(($B$99:$B$128=G$131)*1/ROW($A$99:$A$128),ROWS($A$132:$A132)),1/ROW($A$99:$A$128),0),COLUMNS($A$132:$A$132)),"")</f>
        <v/>
      </c>
      <c r="H132" s="51" t="str">
        <f t="array" ref="H132">IFERROR(INDEX($A$99:$B$128,MATCH(LARGE(($B$99:$B$128=H$131)*1/ROW($A$99:$A$128),ROWS($A$132:$A132)),1/ROW($A$99:$A$128),0),COLUMNS($A$132:$A$132)),"")</f>
        <v/>
      </c>
      <c r="I132" s="51" t="str">
        <f t="array" ref="I132">IFERROR(INDEX($A$99:$B$128,MATCH(LARGE(($B$99:$B$128=I$131)*1/ROW($A$99:$A$128),ROWS($A$132:$A132)),1/ROW($A$99:$A$128),0),COLUMNS($A$132:$A$132)),"")</f>
        <v/>
      </c>
      <c r="J132" s="51" t="str">
        <f t="array" ref="J132">IFERROR(INDEX($A$99:$B$128,MATCH(LARGE(($B$99:$B$128=J$131)*1/ROW($A$99:$A$128),ROWS($A$132:$A132)),1/ROW($A$99:$A$128),0),COLUMNS($A$132:$A$132)),"")</f>
        <v/>
      </c>
      <c r="K132" s="51" t="str">
        <f t="array" ref="K132">IFERROR(INDEX($A$99:$B$128,MATCH(LARGE(($B$99:$B$128=K$131)*1/ROW($A$99:$A$128),ROWS($A$132:$A132)),1/ROW($A$99:$A$128),0),COLUMNS($A$132:$A$132)),"")</f>
        <v/>
      </c>
      <c r="L132" s="51" t="str">
        <f t="array" ref="L132">IFERROR(INDEX($A$99:$B$128,MATCH(LARGE(($B$99:$B$128=L$131)*1/ROW($A$99:$A$128),ROWS($A$132:$A132)),1/ROW($A$99:$A$128),0),COLUMNS($A$132:$A$132)),"")</f>
        <v/>
      </c>
      <c r="M132" s="51" t="str">
        <f t="array" ref="M132">IFERROR(INDEX($A$99:$B$128,MATCH(LARGE(($B$99:$B$128=M$131)*1/ROW($A$99:$A$128),ROWS($A$132:$A132)),1/ROW($A$99:$A$128),0),COLUMNS($A$132:$A$132)),"")</f>
        <v/>
      </c>
      <c r="N132" s="51" t="str">
        <f t="array" ref="N132">IFERROR(INDEX($A$99:$B$128,MATCH(LARGE(($B$99:$B$128=N$131)*1/ROW($A$99:$A$128),ROWS($A$132:$A132)),1/ROW($A$99:$A$128),0),COLUMNS($A$132:$A$132)),"")</f>
        <v/>
      </c>
      <c r="O132" s="51">
        <f t="array" ref="O132">IFERROR(INDEX($A$99:$B$128,MATCH(LARGE(($B$99:$B$128=O$131)*1/ROW($A$99:$A$128),ROWS($A$132:$A132)),1/ROW($A$99:$A$128),0),COLUMNS($A$132:$A$132)),"")</f>
        <v>2</v>
      </c>
      <c r="P132" s="51" t="str">
        <f t="array" ref="P132">IFERROR(INDEX($A$99:$B$128,MATCH(LARGE(($B$99:$B$128=P$131)*1/ROW($A$99:$A$128),ROWS($A$132:$A132)),1/ROW($A$99:$A$128),0),COLUMNS($A$132:$A$132)),"")</f>
        <v/>
      </c>
      <c r="Q132" s="51" t="str">
        <f t="array" ref="Q132">IFERROR(INDEX($A$99:$B$128,MATCH(LARGE(($B$99:$B$128=Q$131)*1/ROW($A$99:$A$128),ROWS($A$132:$A132)),1/ROW($A$99:$A$128),0),COLUMNS($A$132:$A$132)),"")</f>
        <v/>
      </c>
      <c r="R132" s="51" t="str">
        <f t="array" ref="R132">IFERROR(INDEX($A$99:$B$128,MATCH(LARGE(($B$99:$B$128=R$131)*1/ROW($A$99:$A$128),ROWS($A$132:$A132)),1/ROW($A$99:$A$128),0),COLUMNS($A$132:$A$132)),"")</f>
        <v/>
      </c>
      <c r="S132" s="51" t="str">
        <f t="array" ref="S132">IFERROR(INDEX($A$99:$B$128,MATCH(LARGE(($B$99:$B$128=S$131)*1/ROW($A$99:$A$128),ROWS($A$132:$A132)),1/ROW($A$99:$A$128),0),COLUMNS($A$132:$A$132)),"")</f>
        <v/>
      </c>
      <c r="T132" s="51" t="str">
        <f t="array" ref="T132">IFERROR(INDEX($A$99:$B$128,MATCH(LARGE(($B$99:$B$128=T$131)*1/ROW($A$99:$A$128),ROWS($A$132:$A132)),1/ROW($A$99:$A$128),0),COLUMNS($A$132:$A$132)),"")</f>
        <v/>
      </c>
      <c r="U132" s="51" t="str">
        <f t="array" ref="U132">IFERROR(INDEX($A$99:$B$128,MATCH(LARGE(($B$99:$B$128=U$131)*1/ROW($A$99:$A$128),ROWS($A$132:$A132)),1/ROW($A$99:$A$128),0),COLUMNS($A$132:$A$132)),"")</f>
        <v/>
      </c>
      <c r="V132" s="111" t="str">
        <f t="array" ref="V132">IFERROR(INDEX($A$99:$B$128,MATCH(LARGE(($B$99:$B$128=V$131)*1/ROW($A$99:$A$128),ROWS($A$132:$A132)),1/ROW($A$99:$A$128),0),COLUMNS($A$132:$A$132)),"")</f>
        <v/>
      </c>
      <c r="W132" s="51" t="str">
        <f t="array" ref="W132">IFERROR(INDEX($A$99:$B$128,MATCH(LARGE(($B$99:$B$128=W$131)*1/ROW($A$99:$A$128),ROWS($A$132:$A132)),1/ROW($A$99:$A$128),0),COLUMNS($A$132:$A$132)),"")</f>
        <v/>
      </c>
      <c r="X132" s="51" t="str">
        <f t="array" ref="X132">IFERROR(INDEX($A$99:$B$128,MATCH(LARGE(($B$99:$B$128=X$131)*1/ROW($A$99:$A$128),ROWS($A$132:$A132)),1/ROW($A$99:$A$128),0),COLUMNS($A$132:$A$132)),"")</f>
        <v/>
      </c>
      <c r="Y132" s="51" t="str">
        <f t="array" ref="Y132">IFERROR(INDEX($A$99:$B$128,MATCH(LARGE(($B$99:$B$128=Y$131)*1/ROW($A$99:$A$128),ROWS($A$132:$A132)),1/ROW($A$99:$A$128),0),COLUMNS($A$132:$A$132)),"")</f>
        <v/>
      </c>
      <c r="Z132" s="51" t="str">
        <f t="array" ref="Z132">IFERROR(INDEX($A$99:$B$128,MATCH(LARGE(($B$99:$B$128=Z$131)*1/ROW($A$99:$A$128),ROWS($A$132:$A132)),1/ROW($A$99:$A$128),0),COLUMNS($A$132:$A$132)),"")</f>
        <v/>
      </c>
      <c r="AA132" s="51" t="str">
        <f t="array" ref="AA132">IFERROR(INDEX($A$99:$B$128,MATCH(LARGE(($B$99:$B$128=AA$131)*1/ROW($A$99:$A$128),ROWS($A$132:$A132)),1/ROW($A$99:$A$128),0),COLUMNS($A$132:$A$132)),"")</f>
        <v/>
      </c>
      <c r="AB132" s="51" t="str">
        <f t="array" ref="AB132">IFERROR(INDEX($A$99:$B$128,MATCH(LARGE(($B$99:$B$128=AB$131)*1/ROW($A$99:$A$128),ROWS($A$132:$A132)),1/ROW($A$99:$A$128),0),COLUMNS($A$132:$A$132)),"")</f>
        <v/>
      </c>
      <c r="AC132" s="51" t="str">
        <f t="array" ref="AC132">IFERROR(INDEX($A$99:$B$128,MATCH(LARGE(($B$99:$B$128=AC$131)*1/ROW($A$99:$A$128),ROWS($A$132:$A132)),1/ROW($A$99:$A$128),0),COLUMNS($A$132:$A$132)),"")</f>
        <v/>
      </c>
      <c r="AD132" s="51" t="str">
        <f t="array" ref="AD132">IFERROR(INDEX($A$99:$B$128,MATCH(LARGE(($B$99:$B$128=AD$131)*1/ROW($A$99:$A$128),ROWS($A$132:$A132)),1/ROW($A$99:$A$128),0),COLUMNS($A$132:$A$132)),"")</f>
        <v/>
      </c>
      <c r="AE132" s="51" t="str">
        <f t="array" ref="AE132">IFERROR(INDEX($A$99:$B$128,MATCH(LARGE(($B$99:$B$128=AE$131)*1/ROW($A$99:$A$128),ROWS($A$132:$A132)),1/ROW($A$99:$A$128),0),COLUMNS($A$132:$A$132)),"")</f>
        <v/>
      </c>
      <c r="AF132" s="51" t="str">
        <f t="array" ref="AF132">IFERROR(INDEX($A$99:$B$128,MATCH(LARGE(($B$99:$B$128=AF$131)*1/ROW($A$99:$A$128),ROWS($A$132:$A132)),1/ROW($A$99:$A$128),0),COLUMNS($A$132:$A$132)),"")</f>
        <v/>
      </c>
      <c r="AG132" s="110" t="str">
        <f t="array" ref="AG132">IFERROR(INDEX($A$99:$B$128,MATCH(LARGE(($B$99:$B$128=AG$131)*1/ROW($A$99:$A$128),ROWS($A$132:$A132)),1/ROW($A$99:$A$128),0),COLUMNS($A$132:$A$132)),"")</f>
        <v/>
      </c>
      <c r="AH132" s="51">
        <f t="array" ref="AH132">IFERROR(INDEX($A$99:$F$128,MATCH(LARGE(($D$99:$D$128=AH$131)*1/ROW($A$99:$A$128),ROWS($A$132:$A132)),1/ROW($A$99:$A$128),0),COLUMNS($A$132:$A$132)),"")</f>
        <v>2</v>
      </c>
      <c r="AI132" s="51" t="str">
        <f t="array" ref="AI132">IFERROR(INDEX($A$99:$F$128,MATCH(LARGE(($D$99:$D$128=AI$131)*1/ROW($A$99:$A$128),ROWS($A$132:$A132)),1/ROW($A$99:$A$128),0),COLUMNS($A$132:$A$132)),"")</f>
        <v/>
      </c>
      <c r="AJ132" s="51" t="str">
        <f t="array" ref="AJ132">IFERROR(INDEX($A$99:$F$128,MATCH(LARGE(($D$99:$D$128=AJ$131)*1/ROW($A$99:$A$128),ROWS($A$132:$A132)),1/ROW($A$99:$A$128),0),COLUMNS($A$132:$A$132)),"")</f>
        <v/>
      </c>
      <c r="AK132" s="51" t="str">
        <f t="array" ref="AK132">IFERROR(INDEX($A$99:$F$128,MATCH(LARGE(($E$99:$E$128=AK$131)*1/ROW($A$99:$A$128),ROWS($A$132:$A132)),1/ROW($A$99:$A$128),0),COLUMNS($A$132:$A$132)),"")</f>
        <v/>
      </c>
      <c r="AL132" s="51" t="str">
        <f t="array" ref="AL132">IFERROR(INDEX($A$99:$F$128,MATCH(LARGE(($E$99:$E$128=AL$131)*1/ROW($A$99:$A$128),ROWS($A$132:$A132)),1/ROW($A$99:$A$128),0),COLUMNS($A$132:$A$132)),"")</f>
        <v/>
      </c>
      <c r="AM132" s="51">
        <f t="array" ref="AM132">IFERROR(INDEX($A$99:$F$128,MATCH(LARGE(($E$99:$E$128=AM$131)*1/ROW($A$99:$A$128),ROWS($A$132:$A132)),1/ROW($A$99:$A$128),0),COLUMNS($A$132:$A$132)),"")</f>
        <v>2</v>
      </c>
      <c r="AN132" s="51" t="str">
        <f t="array" ref="AN132">IFERROR(INDEX($A$99:$F$128,MATCH(LARGE(($F$99:$F$128=AN$131)*1/ROW($A$99:$A$128),ROWS($A$132:$A132)),1/ROW($A$99:$A$128),0),COLUMNS($A$132:$A$132)),"")</f>
        <v/>
      </c>
      <c r="AO132" s="51" t="str">
        <f t="array" ref="AO132">IFERROR(INDEX($A$99:$F$128,MATCH(LARGE(($F$99:$F$128=AO$131)*1/ROW($A$99:$A$128),ROWS($A$132:$A132)),1/ROW($A$99:$A$128),0),COLUMNS($A$132:$A$132)),"")</f>
        <v/>
      </c>
      <c r="AP132" s="51">
        <f t="array" ref="AP132">IFERROR(INDEX($A$99:$F$128,MATCH(LARGE(($F$99:$F$128=AP$131)*1/ROW($A$99:$A$128),ROWS($A$132:$A132)),1/ROW($A$99:$A$128),0),COLUMNS($A$132:$A$132)),"")</f>
        <v>2</v>
      </c>
      <c r="AQ132" s="51" t="str">
        <f t="array" ref="AQ132">IFERROR(INDEX($A$99:$F$128,MATCH(LARGE(($F$99:$F$128=AQ$131)*1/ROW($A$99:$A$128),ROWS($A$132:$A132)),1/ROW($A$99:$A$128),0),COLUMNS($A$132:$A$132)),"")</f>
        <v/>
      </c>
      <c r="AR132" s="51" t="str">
        <f t="array" ref="AR132">IFERROR(INDEX($A$99:$B$128,MATCH(LARGE(($B$99:$B$128=AR$131)*1/ROW($A$99:$A$128),ROWS($A$132:$A132)),1/ROW($A$99:$A$128),0),COLUMNS($A$132:$A$132)),"")</f>
        <v/>
      </c>
      <c r="AS132" s="51" t="str">
        <f t="shared" ref="AS132:AS161" si="7">IF(G99="","",A99)</f>
        <v/>
      </c>
      <c r="AT132" s="51" t="str">
        <f>IF(V67="","","　"&amp;A99)</f>
        <v/>
      </c>
      <c r="AU132" s="51" t="str">
        <f t="shared" ref="AU132:AU161" si="8">IF(I99="","",A99)</f>
        <v/>
      </c>
      <c r="BK132" s="50"/>
      <c r="BM132" s="118"/>
    </row>
    <row r="133" spans="1:65" hidden="1">
      <c r="A133" s="51" t="str">
        <f t="array" ref="A133">IFERROR(INDEX($A$99:$B$128,MATCH(LARGE(($B$99:$B$128=A$131)*1/ROW($A$99:$A$128),ROWS($A$132:$A133)),1/ROW($A$99:$A$128),0),COLUMNS($A$132:$A$132)),"")</f>
        <v/>
      </c>
      <c r="B133" s="51" t="str">
        <f t="array" ref="B133">IFERROR(INDEX($A$99:$B$128,MATCH(LARGE(($B$99:$B$128=B$131)*1/ROW($A$99:$A$128),ROWS($A$132:$A133)),1/ROW($A$99:$A$128),0),COLUMNS($A$132:$A$132)),"")</f>
        <v/>
      </c>
      <c r="C133" s="109" t="str">
        <f t="array" ref="C133">IFERROR(INDEX($A$99:$B$128,MATCH(LARGE(($B$99:$B$128=C$131)*1/ROW($A$99:$A$128),ROWS($A$132:$A133)),1/ROW($A$99:$A$128),0),COLUMNS($A$132:$A$132)),"")</f>
        <v/>
      </c>
      <c r="D133" s="51" t="str">
        <f t="array" ref="D133">IFERROR(INDEX($A$99:$B$128,MATCH(LARGE(($B$99:$B$128=D$131)*1/ROW($A$99:$A$128),ROWS($A$132:$A133)),1/ROW($A$99:$A$128),0),COLUMNS($A$132:$A$132)),"")</f>
        <v/>
      </c>
      <c r="E133" s="51" t="str">
        <f t="array" ref="E133">IFERROR(INDEX($A$99:$B$128,MATCH(LARGE(($B$99:$B$128=E$131)*1/ROW($A$99:$A$128),ROWS($A$132:$A133)),1/ROW($A$99:$A$128),0),COLUMNS($A$132:$A$132)),"")</f>
        <v/>
      </c>
      <c r="F133" s="51" t="str">
        <f t="array" ref="F133">IFERROR(INDEX($A$99:$B$128,MATCH(LARGE(($B$99:$B$128=F$131)*1/ROW($A$99:$A$128),ROWS($A$132:$A133)),1/ROW($A$99:$A$128),0),COLUMNS($A$132:$A$132)),"")</f>
        <v/>
      </c>
      <c r="G133" s="51" t="str">
        <f t="array" ref="G133">IFERROR(INDEX($A$99:$B$128,MATCH(LARGE(($B$99:$B$128=G$131)*1/ROW($A$99:$A$128),ROWS($A$132:$A133)),1/ROW($A$99:$A$128),0),COLUMNS($A$132:$A$132)),"")</f>
        <v/>
      </c>
      <c r="H133" s="51" t="str">
        <f t="array" ref="H133">IFERROR(INDEX($A$99:$B$128,MATCH(LARGE(($B$99:$B$128=H$131)*1/ROW($A$99:$A$128),ROWS($A$132:$A133)),1/ROW($A$99:$A$128),0),COLUMNS($A$132:$A$132)),"")</f>
        <v/>
      </c>
      <c r="I133" s="51" t="str">
        <f t="array" ref="I133">IFERROR(INDEX($A$99:$B$128,MATCH(LARGE(($B$99:$B$128=I$131)*1/ROW($A$99:$A$128),ROWS($A$132:$A133)),1/ROW($A$99:$A$128),0),COLUMNS($A$132:$A$132)),"")</f>
        <v/>
      </c>
      <c r="J133" s="51" t="str">
        <f t="array" ref="J133">IFERROR(INDEX($A$99:$B$128,MATCH(LARGE(($B$99:$B$128=J$131)*1/ROW($A$99:$A$128),ROWS($A$132:$A133)),1/ROW($A$99:$A$128),0),COLUMNS($A$132:$A$132)),"")</f>
        <v/>
      </c>
      <c r="K133" s="51" t="str">
        <f t="array" ref="K133">IFERROR(INDEX($A$99:$B$128,MATCH(LARGE(($B$99:$B$128=K$131)*1/ROW($A$99:$A$128),ROWS($A$132:$A133)),1/ROW($A$99:$A$128),0),COLUMNS($A$132:$A$132)),"")</f>
        <v/>
      </c>
      <c r="L133" s="51" t="str">
        <f t="array" ref="L133">IFERROR(INDEX($A$99:$B$128,MATCH(LARGE(($B$99:$B$128=L$131)*1/ROW($A$99:$A$128),ROWS($A$132:$A133)),1/ROW($A$99:$A$128),0),COLUMNS($A$132:$A$132)),"")</f>
        <v/>
      </c>
      <c r="M133" s="51" t="str">
        <f t="array" ref="M133">IFERROR(INDEX($A$99:$B$128,MATCH(LARGE(($B$99:$B$128=M$131)*1/ROW($A$99:$A$128),ROWS($A$132:$A133)),1/ROW($A$99:$A$128),0),COLUMNS($A$132:$A$132)),"")</f>
        <v/>
      </c>
      <c r="N133" s="51" t="str">
        <f t="array" ref="N133">IFERROR(INDEX($A$99:$B$128,MATCH(LARGE(($B$99:$B$128=N$131)*1/ROW($A$99:$A$128),ROWS($A$132:$A133)),1/ROW($A$99:$A$128),0),COLUMNS($A$132:$A$132)),"")</f>
        <v/>
      </c>
      <c r="O133" s="51" t="str">
        <f t="array" ref="O133">IFERROR(INDEX($A$99:$B$128,MATCH(LARGE(($B$99:$B$128=O$131)*1/ROW($A$99:$A$128),ROWS($A$132:$A133)),1/ROW($A$99:$A$128),0),COLUMNS($A$132:$A$132)),"")</f>
        <v/>
      </c>
      <c r="P133" s="51" t="str">
        <f t="array" ref="P133">IFERROR(INDEX($A$99:$B$128,MATCH(LARGE(($B$99:$B$128=P$131)*1/ROW($A$99:$A$128),ROWS($A$132:$A133)),1/ROW($A$99:$A$128),0),COLUMNS($A$132:$A$132)),"")</f>
        <v/>
      </c>
      <c r="Q133" s="51" t="str">
        <f t="array" ref="Q133">IFERROR(INDEX($A$99:$B$128,MATCH(LARGE(($B$99:$B$128=Q$131)*1/ROW($A$99:$A$128),ROWS($A$132:$A133)),1/ROW($A$99:$A$128),0),COLUMNS($A$132:$A$132)),"")</f>
        <v/>
      </c>
      <c r="R133" s="51" t="str">
        <f t="array" ref="R133">IFERROR(INDEX($A$99:$B$128,MATCH(LARGE(($B$99:$B$128=R$131)*1/ROW($A$99:$A$128),ROWS($A$132:$A133)),1/ROW($A$99:$A$128),0),COLUMNS($A$132:$A$132)),"")</f>
        <v/>
      </c>
      <c r="S133" s="51" t="str">
        <f t="array" ref="S133">IFERROR(INDEX($A$99:$B$128,MATCH(LARGE(($B$99:$B$128=S$131)*1/ROW($A$99:$A$128),ROWS($A$132:$A133)),1/ROW($A$99:$A$128),0),COLUMNS($A$132:$A$132)),"")</f>
        <v/>
      </c>
      <c r="T133" s="51" t="str">
        <f t="array" ref="T133">IFERROR(INDEX($A$99:$B$128,MATCH(LARGE(($B$99:$B$128=T$131)*1/ROW($A$99:$A$128),ROWS($A$132:$A133)),1/ROW($A$99:$A$128),0),COLUMNS($A$132:$A$132)),"")</f>
        <v/>
      </c>
      <c r="U133" s="51" t="str">
        <f t="array" ref="U133">IFERROR(INDEX($A$99:$B$128,MATCH(LARGE(($B$99:$B$128=U$131)*1/ROW($A$99:$A$128),ROWS($A$132:$A133)),1/ROW($A$99:$A$128),0),COLUMNS($A$132:$A$132)),"")</f>
        <v/>
      </c>
      <c r="V133" s="111" t="str">
        <f t="array" ref="V133">IFERROR(INDEX($A$99:$B$128,MATCH(LARGE(($B$99:$B$128=V$131)*1/ROW($A$99:$A$128),ROWS($A$132:$A133)),1/ROW($A$99:$A$128),0),COLUMNS($A$132:$A$132)),"")</f>
        <v/>
      </c>
      <c r="W133" s="51" t="str">
        <f t="array" ref="W133">IFERROR(INDEX($A$99:$B$128,MATCH(LARGE(($B$99:$B$128=W$131)*1/ROW($A$99:$A$128),ROWS($A$132:$A133)),1/ROW($A$99:$A$128),0),COLUMNS($A$132:$A$132)),"")</f>
        <v/>
      </c>
      <c r="X133" s="51" t="str">
        <f t="array" ref="X133">IFERROR(INDEX($A$99:$B$128,MATCH(LARGE(($B$99:$B$128=X$131)*1/ROW($A$99:$A$128),ROWS($A$132:$A133)),1/ROW($A$99:$A$128),0),COLUMNS($A$132:$A$132)),"")</f>
        <v/>
      </c>
      <c r="Y133" s="51" t="str">
        <f t="array" ref="Y133">IFERROR(INDEX($A$99:$B$128,MATCH(LARGE(($B$99:$B$128=Y$131)*1/ROW($A$99:$A$128),ROWS($A$132:$A133)),1/ROW($A$99:$A$128),0),COLUMNS($A$132:$A$132)),"")</f>
        <v/>
      </c>
      <c r="Z133" s="51" t="str">
        <f t="array" ref="Z133">IFERROR(INDEX($A$99:$B$128,MATCH(LARGE(($B$99:$B$128=Z$131)*1/ROW($A$99:$A$128),ROWS($A$132:$A133)),1/ROW($A$99:$A$128),0),COLUMNS($A$132:$A$132)),"")</f>
        <v/>
      </c>
      <c r="AA133" s="51" t="str">
        <f t="array" ref="AA133">IFERROR(INDEX($A$99:$B$128,MATCH(LARGE(($B$99:$B$128=AA$131)*1/ROW($A$99:$A$128),ROWS($A$132:$A133)),1/ROW($A$99:$A$128),0),COLUMNS($A$132:$A$132)),"")</f>
        <v/>
      </c>
      <c r="AB133" s="51" t="str">
        <f t="array" ref="AB133">IFERROR(INDEX($A$99:$B$128,MATCH(LARGE(($B$99:$B$128=AB$131)*1/ROW($A$99:$A$128),ROWS($A$132:$A133)),1/ROW($A$99:$A$128),0),COLUMNS($A$132:$A$132)),"")</f>
        <v/>
      </c>
      <c r="AC133" s="51" t="str">
        <f t="array" ref="AC133">IFERROR(INDEX($A$99:$B$128,MATCH(LARGE(($B$99:$B$128=AC$131)*1/ROW($A$99:$A$128),ROWS($A$132:$A133)),1/ROW($A$99:$A$128),0),COLUMNS($A$132:$A$132)),"")</f>
        <v/>
      </c>
      <c r="AD133" s="51" t="str">
        <f t="array" ref="AD133">IFERROR(INDEX($A$99:$B$128,MATCH(LARGE(($B$99:$B$128=AD$131)*1/ROW($A$99:$A$128),ROWS($A$132:$A133)),1/ROW($A$99:$A$128),0),COLUMNS($A$132:$A$132)),"")</f>
        <v/>
      </c>
      <c r="AE133" s="51" t="str">
        <f t="array" ref="AE133">IFERROR(INDEX($A$99:$B$128,MATCH(LARGE(($B$99:$B$128=AE$131)*1/ROW($A$99:$A$128),ROWS($A$132:$A133)),1/ROW($A$99:$A$128),0),COLUMNS($A$132:$A$132)),"")</f>
        <v/>
      </c>
      <c r="AF133" s="51" t="str">
        <f t="array" ref="AF133">IFERROR(INDEX($A$99:$B$128,MATCH(LARGE(($B$99:$B$128=AF$131)*1/ROW($A$99:$A$128),ROWS($A$132:$A133)),1/ROW($A$99:$A$128),0),COLUMNS($A$132:$A$132)),"")</f>
        <v/>
      </c>
      <c r="AG133" s="110" t="str">
        <f t="array" ref="AG133">IFERROR(INDEX($A$99:$B$128,MATCH(LARGE(($B$99:$B$128=AG$131)*1/ROW($A$99:$A$128),ROWS($A$132:$A133)),1/ROW($A$99:$A$128),0),COLUMNS($A$132:$A$132)),"")</f>
        <v/>
      </c>
      <c r="AH133" s="51" t="str">
        <f t="array" ref="AH133">IFERROR(INDEX($A$99:$F$128,MATCH(LARGE(($D$99:$D$128=AH$131)*1/ROW($A$99:$A$128),ROWS($A$132:$A133)),1/ROW($A$99:$A$128),0),COLUMNS($A$132:$A$132)),"")</f>
        <v/>
      </c>
      <c r="AI133" s="51" t="str">
        <f t="array" ref="AI133">IFERROR(INDEX($A$99:$F$128,MATCH(LARGE(($D$99:$D$128=AI$131)*1/ROW($A$99:$A$128),ROWS($A$132:$A133)),1/ROW($A$99:$A$128),0),COLUMNS($A$132:$A$132)),"")</f>
        <v/>
      </c>
      <c r="AJ133" s="51" t="str">
        <f t="array" ref="AJ133">IFERROR(INDEX($A$99:$F$128,MATCH(LARGE(($D$99:$D$128=AJ$131)*1/ROW($A$99:$A$128),ROWS($A$132:$A133)),1/ROW($A$99:$A$128),0),COLUMNS($A$132:$A$132)),"")</f>
        <v/>
      </c>
      <c r="AK133" s="51" t="str">
        <f t="array" ref="AK133">IFERROR(INDEX($A$99:$F$128,MATCH(LARGE(($E$99:$E$128=AK$131)*1/ROW($A$99:$A$128),ROWS($A$132:$A133)),1/ROW($A$99:$A$128),0),COLUMNS($A$132:$A$132)),"")</f>
        <v/>
      </c>
      <c r="AL133" s="51" t="str">
        <f t="array" ref="AL133">IFERROR(INDEX($A$99:$F$128,MATCH(LARGE(($E$99:$E$128=AL$131)*1/ROW($A$99:$A$128),ROWS($A$132:$A133)),1/ROW($A$99:$A$128),0),COLUMNS($A$132:$A$132)),"")</f>
        <v/>
      </c>
      <c r="AM133" s="51" t="str">
        <f t="array" ref="AM133">IFERROR(INDEX($A$99:$F$128,MATCH(LARGE(($E$99:$E$128=AM$131)*1/ROW($A$99:$A$128),ROWS($A$132:$A133)),1/ROW($A$99:$A$128),0),COLUMNS($A$132:$A$132)),"")</f>
        <v/>
      </c>
      <c r="AN133" s="51" t="str">
        <f t="array" ref="AN133">IFERROR(INDEX($A$99:$F$128,MATCH(LARGE(($F$99:$F$128=AN$131)*1/ROW($A$99:$A$128),ROWS($A$132:$A133)),1/ROW($A$99:$A$128),0),COLUMNS($A$132:$A$132)),"")</f>
        <v/>
      </c>
      <c r="AO133" s="51" t="str">
        <f t="array" ref="AO133">IFERROR(INDEX($A$99:$F$128,MATCH(LARGE(($F$99:$F$128=AO$131)*1/ROW($A$99:$A$128),ROWS($A$132:$A133)),1/ROW($A$99:$A$128),0),COLUMNS($A$132:$A$132)),"")</f>
        <v/>
      </c>
      <c r="AP133" s="51" t="str">
        <f t="array" ref="AP133">IFERROR(INDEX($A$99:$F$128,MATCH(LARGE(($F$99:$F$128=AP$131)*1/ROW($A$99:$A$128),ROWS($A$132:$A133)),1/ROW($A$99:$A$128),0),COLUMNS($A$132:$A$132)),"")</f>
        <v/>
      </c>
      <c r="AQ133" s="51" t="str">
        <f t="array" ref="AQ133">IFERROR(INDEX($A$99:$F$128,MATCH(LARGE(($F$99:$F$128=AQ$131)*1/ROW($A$99:$A$128),ROWS($A$132:$A133)),1/ROW($A$99:$A$128),0),COLUMNS($A$132:$A$132)),"")</f>
        <v/>
      </c>
      <c r="AR133" s="51" t="str">
        <f t="array" ref="AR133">IFERROR(INDEX($A$99:$B$128,MATCH(LARGE(($B$99:$B$128=AR$131)*1/ROW($A$99:$A$128),ROWS($A$132:$A133)),1/ROW($A$99:$A$128),0),COLUMNS($A$132:$A$132)),"")</f>
        <v/>
      </c>
      <c r="AS133" s="51" t="str">
        <f t="shared" si="7"/>
        <v/>
      </c>
      <c r="AT133" s="51" t="str">
        <f t="shared" ref="AT133:AT161" si="9">IF(V68="","","　"&amp;A100)</f>
        <v>　2</v>
      </c>
      <c r="AU133" s="51">
        <f t="shared" si="8"/>
        <v>2</v>
      </c>
      <c r="BK133" s="50"/>
      <c r="BM133" s="118"/>
    </row>
    <row r="134" spans="1:65" hidden="1">
      <c r="A134" s="51" t="str">
        <f t="array" ref="A134">IFERROR(INDEX($A$99:$B$128,MATCH(LARGE(($B$99:$B$128=A$131)*1/ROW($A$99:$A$128),ROWS($A$132:$A134)),1/ROW($A$99:$A$128),0),COLUMNS($A$132:$A$132)),"")</f>
        <v/>
      </c>
      <c r="B134" s="51" t="str">
        <f t="array" ref="B134">IFERROR(INDEX($A$99:$B$128,MATCH(LARGE(($B$99:$B$128=B$131)*1/ROW($A$99:$A$128),ROWS($A$132:$A134)),1/ROW($A$99:$A$128),0),COLUMNS($A$132:$A$132)),"")</f>
        <v/>
      </c>
      <c r="C134" s="109" t="str">
        <f t="array" ref="C134">IFERROR(INDEX($A$99:$B$128,MATCH(LARGE(($B$99:$B$128=C$131)*1/ROW($A$99:$A$128),ROWS($A$132:$A134)),1/ROW($A$99:$A$128),0),COLUMNS($A$132:$A$132)),"")</f>
        <v/>
      </c>
      <c r="D134" s="51" t="str">
        <f t="array" ref="D134">IFERROR(INDEX($A$99:$B$128,MATCH(LARGE(($B$99:$B$128=D$131)*1/ROW($A$99:$A$128),ROWS($A$132:$A134)),1/ROW($A$99:$A$128),0),COLUMNS($A$132:$A$132)),"")</f>
        <v/>
      </c>
      <c r="E134" s="51" t="str">
        <f t="array" ref="E134">IFERROR(INDEX($A$99:$B$128,MATCH(LARGE(($B$99:$B$128=E$131)*1/ROW($A$99:$A$128),ROWS($A$132:$A134)),1/ROW($A$99:$A$128),0),COLUMNS($A$132:$A$132)),"")</f>
        <v/>
      </c>
      <c r="F134" s="51" t="str">
        <f t="array" ref="F134">IFERROR(INDEX($A$99:$B$128,MATCH(LARGE(($B$99:$B$128=F$131)*1/ROW($A$99:$A$128),ROWS($A$132:$A134)),1/ROW($A$99:$A$128),0),COLUMNS($A$132:$A$132)),"")</f>
        <v/>
      </c>
      <c r="G134" s="51" t="str">
        <f t="array" ref="G134">IFERROR(INDEX($A$99:$B$128,MATCH(LARGE(($B$99:$B$128=G$131)*1/ROW($A$99:$A$128),ROWS($A$132:$A134)),1/ROW($A$99:$A$128),0),COLUMNS($A$132:$A$132)),"")</f>
        <v/>
      </c>
      <c r="H134" s="51" t="str">
        <f t="array" ref="H134">IFERROR(INDEX($A$99:$B$128,MATCH(LARGE(($B$99:$B$128=H$131)*1/ROW($A$99:$A$128),ROWS($A$132:$A134)),1/ROW($A$99:$A$128),0),COLUMNS($A$132:$A$132)),"")</f>
        <v/>
      </c>
      <c r="I134" s="51" t="str">
        <f t="array" ref="I134">IFERROR(INDEX($A$99:$B$128,MATCH(LARGE(($B$99:$B$128=I$131)*1/ROW($A$99:$A$128),ROWS($A$132:$A134)),1/ROW($A$99:$A$128),0),COLUMNS($A$132:$A$132)),"")</f>
        <v/>
      </c>
      <c r="J134" s="51" t="str">
        <f t="array" ref="J134">IFERROR(INDEX($A$99:$B$128,MATCH(LARGE(($B$99:$B$128=J$131)*1/ROW($A$99:$A$128),ROWS($A$132:$A134)),1/ROW($A$99:$A$128),0),COLUMNS($A$132:$A$132)),"")</f>
        <v/>
      </c>
      <c r="K134" s="51" t="str">
        <f t="array" ref="K134">IFERROR(INDEX($A$99:$B$128,MATCH(LARGE(($B$99:$B$128=K$131)*1/ROW($A$99:$A$128),ROWS($A$132:$A134)),1/ROW($A$99:$A$128),0),COLUMNS($A$132:$A$132)),"")</f>
        <v/>
      </c>
      <c r="L134" s="51" t="str">
        <f t="array" ref="L134">IFERROR(INDEX($A$99:$B$128,MATCH(LARGE(($B$99:$B$128=L$131)*1/ROW($A$99:$A$128),ROWS($A$132:$A134)),1/ROW($A$99:$A$128),0),COLUMNS($A$132:$A$132)),"")</f>
        <v/>
      </c>
      <c r="M134" s="51" t="str">
        <f t="array" ref="M134">IFERROR(INDEX($A$99:$B$128,MATCH(LARGE(($B$99:$B$128=M$131)*1/ROW($A$99:$A$128),ROWS($A$132:$A134)),1/ROW($A$99:$A$128),0),COLUMNS($A$132:$A$132)),"")</f>
        <v/>
      </c>
      <c r="N134" s="51" t="str">
        <f t="array" ref="N134">IFERROR(INDEX($A$99:$B$128,MATCH(LARGE(($B$99:$B$128=N$131)*1/ROW($A$99:$A$128),ROWS($A$132:$A134)),1/ROW($A$99:$A$128),0),COLUMNS($A$132:$A$132)),"")</f>
        <v/>
      </c>
      <c r="O134" s="51" t="str">
        <f t="array" ref="O134">IFERROR(INDEX($A$99:$B$128,MATCH(LARGE(($B$99:$B$128=O$131)*1/ROW($A$99:$A$128),ROWS($A$132:$A134)),1/ROW($A$99:$A$128),0),COLUMNS($A$132:$A$132)),"")</f>
        <v/>
      </c>
      <c r="P134" s="51" t="str">
        <f t="array" ref="P134">IFERROR(INDEX($A$99:$B$128,MATCH(LARGE(($B$99:$B$128=P$131)*1/ROW($A$99:$A$128),ROWS($A$132:$A134)),1/ROW($A$99:$A$128),0),COLUMNS($A$132:$A$132)),"")</f>
        <v/>
      </c>
      <c r="Q134" s="51" t="str">
        <f t="array" ref="Q134">IFERROR(INDEX($A$99:$B$128,MATCH(LARGE(($B$99:$B$128=Q$131)*1/ROW($A$99:$A$128),ROWS($A$132:$A134)),1/ROW($A$99:$A$128),0),COLUMNS($A$132:$A$132)),"")</f>
        <v/>
      </c>
      <c r="R134" s="51" t="str">
        <f t="array" ref="R134">IFERROR(INDEX($A$99:$B$128,MATCH(LARGE(($B$99:$B$128=R$131)*1/ROW($A$99:$A$128),ROWS($A$132:$A134)),1/ROW($A$99:$A$128),0),COLUMNS($A$132:$A$132)),"")</f>
        <v/>
      </c>
      <c r="S134" s="51" t="str">
        <f t="array" ref="S134">IFERROR(INDEX($A$99:$B$128,MATCH(LARGE(($B$99:$B$128=S$131)*1/ROW($A$99:$A$128),ROWS($A$132:$A134)),1/ROW($A$99:$A$128),0),COLUMNS($A$132:$A$132)),"")</f>
        <v/>
      </c>
      <c r="T134" s="51" t="str">
        <f t="array" ref="T134">IFERROR(INDEX($A$99:$B$128,MATCH(LARGE(($B$99:$B$128=T$131)*1/ROW($A$99:$A$128),ROWS($A$132:$A134)),1/ROW($A$99:$A$128),0),COLUMNS($A$132:$A$132)),"")</f>
        <v/>
      </c>
      <c r="U134" s="51" t="str">
        <f t="array" ref="U134">IFERROR(INDEX($A$99:$B$128,MATCH(LARGE(($B$99:$B$128=U$131)*1/ROW($A$99:$A$128),ROWS($A$132:$A134)),1/ROW($A$99:$A$128),0),COLUMNS($A$132:$A$132)),"")</f>
        <v/>
      </c>
      <c r="V134" s="111" t="str">
        <f t="array" ref="V134">IFERROR(INDEX($A$99:$B$128,MATCH(LARGE(($B$99:$B$128=V$131)*1/ROW($A$99:$A$128),ROWS($A$132:$A134)),1/ROW($A$99:$A$128),0),COLUMNS($A$132:$A$132)),"")</f>
        <v/>
      </c>
      <c r="W134" s="51" t="str">
        <f t="array" ref="W134">IFERROR(INDEX($A$99:$B$128,MATCH(LARGE(($B$99:$B$128=W$131)*1/ROW($A$99:$A$128),ROWS($A$132:$A134)),1/ROW($A$99:$A$128),0),COLUMNS($A$132:$A$132)),"")</f>
        <v/>
      </c>
      <c r="X134" s="51" t="str">
        <f t="array" ref="X134">IFERROR(INDEX($A$99:$B$128,MATCH(LARGE(($B$99:$B$128=X$131)*1/ROW($A$99:$A$128),ROWS($A$132:$A134)),1/ROW($A$99:$A$128),0),COLUMNS($A$132:$A$132)),"")</f>
        <v/>
      </c>
      <c r="Y134" s="51" t="str">
        <f t="array" ref="Y134">IFERROR(INDEX($A$99:$B$128,MATCH(LARGE(($B$99:$B$128=Y$131)*1/ROW($A$99:$A$128),ROWS($A$132:$A134)),1/ROW($A$99:$A$128),0),COLUMNS($A$132:$A$132)),"")</f>
        <v/>
      </c>
      <c r="Z134" s="51" t="str">
        <f t="array" ref="Z134">IFERROR(INDEX($A$99:$B$128,MATCH(LARGE(($B$99:$B$128=Z$131)*1/ROW($A$99:$A$128),ROWS($A$132:$A134)),1/ROW($A$99:$A$128),0),COLUMNS($A$132:$A$132)),"")</f>
        <v/>
      </c>
      <c r="AA134" s="51" t="str">
        <f t="array" ref="AA134">IFERROR(INDEX($A$99:$B$128,MATCH(LARGE(($B$99:$B$128=AA$131)*1/ROW($A$99:$A$128),ROWS($A$132:$A134)),1/ROW($A$99:$A$128),0),COLUMNS($A$132:$A$132)),"")</f>
        <v/>
      </c>
      <c r="AB134" s="51" t="str">
        <f t="array" ref="AB134">IFERROR(INDEX($A$99:$B$128,MATCH(LARGE(($B$99:$B$128=AB$131)*1/ROW($A$99:$A$128),ROWS($A$132:$A134)),1/ROW($A$99:$A$128),0),COLUMNS($A$132:$A$132)),"")</f>
        <v/>
      </c>
      <c r="AC134" s="51" t="str">
        <f t="array" ref="AC134">IFERROR(INDEX($A$99:$B$128,MATCH(LARGE(($B$99:$B$128=AC$131)*1/ROW($A$99:$A$128),ROWS($A$132:$A134)),1/ROW($A$99:$A$128),0),COLUMNS($A$132:$A$132)),"")</f>
        <v/>
      </c>
      <c r="AD134" s="51" t="str">
        <f t="array" ref="AD134">IFERROR(INDEX($A$99:$B$128,MATCH(LARGE(($B$99:$B$128=AD$131)*1/ROW($A$99:$A$128),ROWS($A$132:$A134)),1/ROW($A$99:$A$128),0),COLUMNS($A$132:$A$132)),"")</f>
        <v/>
      </c>
      <c r="AE134" s="51" t="str">
        <f t="array" ref="AE134">IFERROR(INDEX($A$99:$B$128,MATCH(LARGE(($B$99:$B$128=AE$131)*1/ROW($A$99:$A$128),ROWS($A$132:$A134)),1/ROW($A$99:$A$128),0),COLUMNS($A$132:$A$132)),"")</f>
        <v/>
      </c>
      <c r="AF134" s="51" t="str">
        <f t="array" ref="AF134">IFERROR(INDEX($A$99:$B$128,MATCH(LARGE(($B$99:$B$128=AF$131)*1/ROW($A$99:$A$128),ROWS($A$132:$A134)),1/ROW($A$99:$A$128),0),COLUMNS($A$132:$A$132)),"")</f>
        <v/>
      </c>
      <c r="AG134" s="110" t="str">
        <f t="array" ref="AG134">IFERROR(INDEX($A$99:$B$128,MATCH(LARGE(($B$99:$B$128=AG$131)*1/ROW($A$99:$A$128),ROWS($A$132:$A134)),1/ROW($A$99:$A$128),0),COLUMNS($A$132:$A$132)),"")</f>
        <v/>
      </c>
      <c r="AH134" s="51" t="str">
        <f t="array" ref="AH134">IFERROR(INDEX($A$99:$F$128,MATCH(LARGE(($D$99:$D$128=AH$131)*1/ROW($A$99:$A$128),ROWS($A$132:$A134)),1/ROW($A$99:$A$128),0),COLUMNS($A$132:$A$132)),"")</f>
        <v/>
      </c>
      <c r="AI134" s="51" t="str">
        <f t="array" ref="AI134">IFERROR(INDEX($A$99:$F$128,MATCH(LARGE(($D$99:$D$128=AI$131)*1/ROW($A$99:$A$128),ROWS($A$132:$A134)),1/ROW($A$99:$A$128),0),COLUMNS($A$132:$A$132)),"")</f>
        <v/>
      </c>
      <c r="AJ134" s="51" t="str">
        <f t="array" ref="AJ134">IFERROR(INDEX($A$99:$F$128,MATCH(LARGE(($D$99:$D$128=AJ$131)*1/ROW($A$99:$A$128),ROWS($A$132:$A134)),1/ROW($A$99:$A$128),0),COLUMNS($A$132:$A$132)),"")</f>
        <v/>
      </c>
      <c r="AK134" s="51" t="str">
        <f t="array" ref="AK134">IFERROR(INDEX($A$99:$F$128,MATCH(LARGE(($E$99:$E$128=AK$131)*1/ROW($A$99:$A$128),ROWS($A$132:$A134)),1/ROW($A$99:$A$128),0),COLUMNS($A$132:$A$132)),"")</f>
        <v/>
      </c>
      <c r="AL134" s="51" t="str">
        <f t="array" ref="AL134">IFERROR(INDEX($A$99:$F$128,MATCH(LARGE(($E$99:$E$128=AL$131)*1/ROW($A$99:$A$128),ROWS($A$132:$A134)),1/ROW($A$99:$A$128),0),COLUMNS($A$132:$A$132)),"")</f>
        <v/>
      </c>
      <c r="AM134" s="51" t="str">
        <f t="array" ref="AM134">IFERROR(INDEX($A$99:$F$128,MATCH(LARGE(($E$99:$E$128=AM$131)*1/ROW($A$99:$A$128),ROWS($A$132:$A134)),1/ROW($A$99:$A$128),0),COLUMNS($A$132:$A$132)),"")</f>
        <v/>
      </c>
      <c r="AN134" s="51" t="str">
        <f t="array" ref="AN134">IFERROR(INDEX($A$99:$F$128,MATCH(LARGE(($F$99:$F$128=AN$131)*1/ROW($A$99:$A$128),ROWS($A$132:$A134)),1/ROW($A$99:$A$128),0),COLUMNS($A$132:$A$132)),"")</f>
        <v/>
      </c>
      <c r="AO134" s="51" t="str">
        <f t="array" ref="AO134">IFERROR(INDEX($A$99:$F$128,MATCH(LARGE(($F$99:$F$128=AO$131)*1/ROW($A$99:$A$128),ROWS($A$132:$A134)),1/ROW($A$99:$A$128),0),COLUMNS($A$132:$A$132)),"")</f>
        <v/>
      </c>
      <c r="AP134" s="51" t="str">
        <f t="array" ref="AP134">IFERROR(INDEX($A$99:$F$128,MATCH(LARGE(($F$99:$F$128=AP$131)*1/ROW($A$99:$A$128),ROWS($A$132:$A134)),1/ROW($A$99:$A$128),0),COLUMNS($A$132:$A$132)),"")</f>
        <v/>
      </c>
      <c r="AQ134" s="51" t="str">
        <f t="array" ref="AQ134">IFERROR(INDEX($A$99:$F$128,MATCH(LARGE(($F$99:$F$128=AQ$131)*1/ROW($A$99:$A$128),ROWS($A$132:$A134)),1/ROW($A$99:$A$128),0),COLUMNS($A$132:$A$132)),"")</f>
        <v/>
      </c>
      <c r="AR134" s="51" t="str">
        <f t="array" ref="AR134">IFERROR(INDEX($A$99:$B$128,MATCH(LARGE(($B$99:$B$128=AR$131)*1/ROW($A$99:$A$128),ROWS($A$132:$A134)),1/ROW($A$99:$A$128),0),COLUMNS($A$132:$A$132)),"")</f>
        <v/>
      </c>
      <c r="AS134" s="51" t="str">
        <f t="shared" si="7"/>
        <v/>
      </c>
      <c r="AT134" s="51" t="str">
        <f t="shared" si="9"/>
        <v/>
      </c>
      <c r="AU134" s="51" t="str">
        <f t="shared" si="8"/>
        <v/>
      </c>
      <c r="BK134" s="50"/>
      <c r="BM134" s="118"/>
    </row>
    <row r="135" spans="1:65" hidden="1">
      <c r="A135" s="51" t="str">
        <f t="array" ref="A135">IFERROR(INDEX($A$99:$B$128,MATCH(LARGE(($B$99:$B$128=A$131)*1/ROW($A$99:$A$128),ROWS($A$132:$A135)),1/ROW($A$99:$A$128),0),COLUMNS($A$132:$A$132)),"")</f>
        <v/>
      </c>
      <c r="B135" s="51" t="str">
        <f t="array" ref="B135">IFERROR(INDEX($A$99:$B$128,MATCH(LARGE(($B$99:$B$128=B$131)*1/ROW($A$99:$A$128),ROWS($A$132:$A135)),1/ROW($A$99:$A$128),0),COLUMNS($A$132:$A$132)),"")</f>
        <v/>
      </c>
      <c r="C135" s="109" t="str">
        <f t="array" ref="C135">IFERROR(INDEX($A$99:$B$128,MATCH(LARGE(($B$99:$B$128=C$131)*1/ROW($A$99:$A$128),ROWS($A$132:$A135)),1/ROW($A$99:$A$128),0),COLUMNS($A$132:$A$132)),"")</f>
        <v/>
      </c>
      <c r="D135" s="51" t="str">
        <f t="array" ref="D135">IFERROR(INDEX($A$99:$B$128,MATCH(LARGE(($B$99:$B$128=D$131)*1/ROW($A$99:$A$128),ROWS($A$132:$A135)),1/ROW($A$99:$A$128),0),COLUMNS($A$132:$A$132)),"")</f>
        <v/>
      </c>
      <c r="E135" s="51" t="str">
        <f t="array" ref="E135">IFERROR(INDEX($A$99:$B$128,MATCH(LARGE(($B$99:$B$128=E$131)*1/ROW($A$99:$A$128),ROWS($A$132:$A135)),1/ROW($A$99:$A$128),0),COLUMNS($A$132:$A$132)),"")</f>
        <v/>
      </c>
      <c r="F135" s="51" t="str">
        <f t="array" ref="F135">IFERROR(INDEX($A$99:$B$128,MATCH(LARGE(($B$99:$B$128=F$131)*1/ROW($A$99:$A$128),ROWS($A$132:$A135)),1/ROW($A$99:$A$128),0),COLUMNS($A$132:$A$132)),"")</f>
        <v/>
      </c>
      <c r="G135" s="51" t="str">
        <f t="array" ref="G135">IFERROR(INDEX($A$99:$B$128,MATCH(LARGE(($B$99:$B$128=G$131)*1/ROW($A$99:$A$128),ROWS($A$132:$A135)),1/ROW($A$99:$A$128),0),COLUMNS($A$132:$A$132)),"")</f>
        <v/>
      </c>
      <c r="H135" s="51" t="str">
        <f t="array" ref="H135">IFERROR(INDEX($A$99:$B$128,MATCH(LARGE(($B$99:$B$128=H$131)*1/ROW($A$99:$A$128),ROWS($A$132:$A135)),1/ROW($A$99:$A$128),0),COLUMNS($A$132:$A$132)),"")</f>
        <v/>
      </c>
      <c r="I135" s="51" t="str">
        <f t="array" ref="I135">IFERROR(INDEX($A$99:$B$128,MATCH(LARGE(($B$99:$B$128=I$131)*1/ROW($A$99:$A$128),ROWS($A$132:$A135)),1/ROW($A$99:$A$128),0),COLUMNS($A$132:$A$132)),"")</f>
        <v/>
      </c>
      <c r="J135" s="51" t="str">
        <f t="array" ref="J135">IFERROR(INDEX($A$99:$B$128,MATCH(LARGE(($B$99:$B$128=J$131)*1/ROW($A$99:$A$128),ROWS($A$132:$A135)),1/ROW($A$99:$A$128),0),COLUMNS($A$132:$A$132)),"")</f>
        <v/>
      </c>
      <c r="K135" s="51" t="str">
        <f t="array" ref="K135">IFERROR(INDEX($A$99:$B$128,MATCH(LARGE(($B$99:$B$128=K$131)*1/ROW($A$99:$A$128),ROWS($A$132:$A135)),1/ROW($A$99:$A$128),0),COLUMNS($A$132:$A$132)),"")</f>
        <v/>
      </c>
      <c r="L135" s="51" t="str">
        <f t="array" ref="L135">IFERROR(INDEX($A$99:$B$128,MATCH(LARGE(($B$99:$B$128=L$131)*1/ROW($A$99:$A$128),ROWS($A$132:$A135)),1/ROW($A$99:$A$128),0),COLUMNS($A$132:$A$132)),"")</f>
        <v/>
      </c>
      <c r="M135" s="51" t="str">
        <f t="array" ref="M135">IFERROR(INDEX($A$99:$B$128,MATCH(LARGE(($B$99:$B$128=M$131)*1/ROW($A$99:$A$128),ROWS($A$132:$A135)),1/ROW($A$99:$A$128),0),COLUMNS($A$132:$A$132)),"")</f>
        <v/>
      </c>
      <c r="N135" s="51" t="str">
        <f t="array" ref="N135">IFERROR(INDEX($A$99:$B$128,MATCH(LARGE(($B$99:$B$128=N$131)*1/ROW($A$99:$A$128),ROWS($A$132:$A135)),1/ROW($A$99:$A$128),0),COLUMNS($A$132:$A$132)),"")</f>
        <v/>
      </c>
      <c r="O135" s="51" t="str">
        <f t="array" ref="O135">IFERROR(INDEX($A$99:$B$128,MATCH(LARGE(($B$99:$B$128=O$131)*1/ROW($A$99:$A$128),ROWS($A$132:$A135)),1/ROW($A$99:$A$128),0),COLUMNS($A$132:$A$132)),"")</f>
        <v/>
      </c>
      <c r="P135" s="51" t="str">
        <f t="array" ref="P135">IFERROR(INDEX($A$99:$B$128,MATCH(LARGE(($B$99:$B$128=P$131)*1/ROW($A$99:$A$128),ROWS($A$132:$A135)),1/ROW($A$99:$A$128),0),COLUMNS($A$132:$A$132)),"")</f>
        <v/>
      </c>
      <c r="Q135" s="51" t="str">
        <f t="array" ref="Q135">IFERROR(INDEX($A$99:$B$128,MATCH(LARGE(($B$99:$B$128=Q$131)*1/ROW($A$99:$A$128),ROWS($A$132:$A135)),1/ROW($A$99:$A$128),0),COLUMNS($A$132:$A$132)),"")</f>
        <v/>
      </c>
      <c r="R135" s="51" t="str">
        <f t="array" ref="R135">IFERROR(INDEX($A$99:$B$128,MATCH(LARGE(($B$99:$B$128=R$131)*1/ROW($A$99:$A$128),ROWS($A$132:$A135)),1/ROW($A$99:$A$128),0),COLUMNS($A$132:$A$132)),"")</f>
        <v/>
      </c>
      <c r="S135" s="51" t="str">
        <f t="array" ref="S135">IFERROR(INDEX($A$99:$B$128,MATCH(LARGE(($B$99:$B$128=S$131)*1/ROW($A$99:$A$128),ROWS($A$132:$A135)),1/ROW($A$99:$A$128),0),COLUMNS($A$132:$A$132)),"")</f>
        <v/>
      </c>
      <c r="T135" s="51" t="str">
        <f t="array" ref="T135">IFERROR(INDEX($A$99:$B$128,MATCH(LARGE(($B$99:$B$128=T$131)*1/ROW($A$99:$A$128),ROWS($A$132:$A135)),1/ROW($A$99:$A$128),0),COLUMNS($A$132:$A$132)),"")</f>
        <v/>
      </c>
      <c r="U135" s="51" t="str">
        <f t="array" ref="U135">IFERROR(INDEX($A$99:$B$128,MATCH(LARGE(($B$99:$B$128=U$131)*1/ROW($A$99:$A$128),ROWS($A$132:$A135)),1/ROW($A$99:$A$128),0),COLUMNS($A$132:$A$132)),"")</f>
        <v/>
      </c>
      <c r="V135" s="111" t="str">
        <f t="array" ref="V135">IFERROR(INDEX($A$99:$B$128,MATCH(LARGE(($B$99:$B$128=V$131)*1/ROW($A$99:$A$128),ROWS($A$132:$A135)),1/ROW($A$99:$A$128),0),COLUMNS($A$132:$A$132)),"")</f>
        <v/>
      </c>
      <c r="W135" s="51" t="str">
        <f t="array" ref="W135">IFERROR(INDEX($A$99:$B$128,MATCH(LARGE(($B$99:$B$128=W$131)*1/ROW($A$99:$A$128),ROWS($A$132:$A135)),1/ROW($A$99:$A$128),0),COLUMNS($A$132:$A$132)),"")</f>
        <v/>
      </c>
      <c r="X135" s="51" t="str">
        <f t="array" ref="X135">IFERROR(INDEX($A$99:$B$128,MATCH(LARGE(($B$99:$B$128=X$131)*1/ROW($A$99:$A$128),ROWS($A$132:$A135)),1/ROW($A$99:$A$128),0),COLUMNS($A$132:$A$132)),"")</f>
        <v/>
      </c>
      <c r="Y135" s="51" t="str">
        <f t="array" ref="Y135">IFERROR(INDEX($A$99:$B$128,MATCH(LARGE(($B$99:$B$128=Y$131)*1/ROW($A$99:$A$128),ROWS($A$132:$A135)),1/ROW($A$99:$A$128),0),COLUMNS($A$132:$A$132)),"")</f>
        <v/>
      </c>
      <c r="Z135" s="51" t="str">
        <f t="array" ref="Z135">IFERROR(INDEX($A$99:$B$128,MATCH(LARGE(($B$99:$B$128=Z$131)*1/ROW($A$99:$A$128),ROWS($A$132:$A135)),1/ROW($A$99:$A$128),0),COLUMNS($A$132:$A$132)),"")</f>
        <v/>
      </c>
      <c r="AA135" s="51" t="str">
        <f t="array" ref="AA135">IFERROR(INDEX($A$99:$B$128,MATCH(LARGE(($B$99:$B$128=AA$131)*1/ROW($A$99:$A$128),ROWS($A$132:$A135)),1/ROW($A$99:$A$128),0),COLUMNS($A$132:$A$132)),"")</f>
        <v/>
      </c>
      <c r="AB135" s="51" t="str">
        <f t="array" ref="AB135">IFERROR(INDEX($A$99:$B$128,MATCH(LARGE(($B$99:$B$128=AB$131)*1/ROW($A$99:$A$128),ROWS($A$132:$A135)),1/ROW($A$99:$A$128),0),COLUMNS($A$132:$A$132)),"")</f>
        <v/>
      </c>
      <c r="AC135" s="51" t="str">
        <f t="array" ref="AC135">IFERROR(INDEX($A$99:$B$128,MATCH(LARGE(($B$99:$B$128=AC$131)*1/ROW($A$99:$A$128),ROWS($A$132:$A135)),1/ROW($A$99:$A$128),0),COLUMNS($A$132:$A$132)),"")</f>
        <v/>
      </c>
      <c r="AD135" s="51" t="str">
        <f t="array" ref="AD135">IFERROR(INDEX($A$99:$B$128,MATCH(LARGE(($B$99:$B$128=AD$131)*1/ROW($A$99:$A$128),ROWS($A$132:$A135)),1/ROW($A$99:$A$128),0),COLUMNS($A$132:$A$132)),"")</f>
        <v/>
      </c>
      <c r="AE135" s="51" t="str">
        <f t="array" ref="AE135">IFERROR(INDEX($A$99:$B$128,MATCH(LARGE(($B$99:$B$128=AE$131)*1/ROW($A$99:$A$128),ROWS($A$132:$A135)),1/ROW($A$99:$A$128),0),COLUMNS($A$132:$A$132)),"")</f>
        <v/>
      </c>
      <c r="AF135" s="51" t="str">
        <f t="array" ref="AF135">IFERROR(INDEX($A$99:$B$128,MATCH(LARGE(($B$99:$B$128=AF$131)*1/ROW($A$99:$A$128),ROWS($A$132:$A135)),1/ROW($A$99:$A$128),0),COLUMNS($A$132:$A$132)),"")</f>
        <v/>
      </c>
      <c r="AG135" s="110" t="str">
        <f t="array" ref="AG135">IFERROR(INDEX($A$99:$B$128,MATCH(LARGE(($B$99:$B$128=AG$131)*1/ROW($A$99:$A$128),ROWS($A$132:$A135)),1/ROW($A$99:$A$128),0),COLUMNS($A$132:$A$132)),"")</f>
        <v/>
      </c>
      <c r="AH135" s="51" t="str">
        <f t="array" ref="AH135">IFERROR(INDEX($A$99:$F$128,MATCH(LARGE(($D$99:$D$128=AH$131)*1/ROW($A$99:$A$128),ROWS($A$132:$A135)),1/ROW($A$99:$A$128),0),COLUMNS($A$132:$A$132)),"")</f>
        <v/>
      </c>
      <c r="AI135" s="51" t="str">
        <f t="array" ref="AI135">IFERROR(INDEX($A$99:$F$128,MATCH(LARGE(($D$99:$D$128=AI$131)*1/ROW($A$99:$A$128),ROWS($A$132:$A135)),1/ROW($A$99:$A$128),0),COLUMNS($A$132:$A$132)),"")</f>
        <v/>
      </c>
      <c r="AJ135" s="51" t="str">
        <f t="array" ref="AJ135">IFERROR(INDEX($A$99:$F$128,MATCH(LARGE(($D$99:$D$128=AJ$131)*1/ROW($A$99:$A$128),ROWS($A$132:$A135)),1/ROW($A$99:$A$128),0),COLUMNS($A$132:$A$132)),"")</f>
        <v/>
      </c>
      <c r="AK135" s="51" t="str">
        <f t="array" ref="AK135">IFERROR(INDEX($A$99:$F$128,MATCH(LARGE(($E$99:$E$128=AK$131)*1/ROW($A$99:$A$128),ROWS($A$132:$A135)),1/ROW($A$99:$A$128),0),COLUMNS($A$132:$A$132)),"")</f>
        <v/>
      </c>
      <c r="AL135" s="51" t="str">
        <f t="array" ref="AL135">IFERROR(INDEX($A$99:$F$128,MATCH(LARGE(($E$99:$E$128=AL$131)*1/ROW($A$99:$A$128),ROWS($A$132:$A135)),1/ROW($A$99:$A$128),0),COLUMNS($A$132:$A$132)),"")</f>
        <v/>
      </c>
      <c r="AM135" s="51" t="str">
        <f t="array" ref="AM135">IFERROR(INDEX($A$99:$F$128,MATCH(LARGE(($E$99:$E$128=AM$131)*1/ROW($A$99:$A$128),ROWS($A$132:$A135)),1/ROW($A$99:$A$128),0),COLUMNS($A$132:$A$132)),"")</f>
        <v/>
      </c>
      <c r="AN135" s="51" t="str">
        <f t="array" ref="AN135">IFERROR(INDEX($A$99:$F$128,MATCH(LARGE(($F$99:$F$128=AN$131)*1/ROW($A$99:$A$128),ROWS($A$132:$A135)),1/ROW($A$99:$A$128),0),COLUMNS($A$132:$A$132)),"")</f>
        <v/>
      </c>
      <c r="AO135" s="51" t="str">
        <f t="array" ref="AO135">IFERROR(INDEX($A$99:$F$128,MATCH(LARGE(($F$99:$F$128=AO$131)*1/ROW($A$99:$A$128),ROWS($A$132:$A135)),1/ROW($A$99:$A$128),0),COLUMNS($A$132:$A$132)),"")</f>
        <v/>
      </c>
      <c r="AP135" s="51" t="str">
        <f t="array" ref="AP135">IFERROR(INDEX($A$99:$F$128,MATCH(LARGE(($F$99:$F$128=AP$131)*1/ROW($A$99:$A$128),ROWS($A$132:$A135)),1/ROW($A$99:$A$128),0),COLUMNS($A$132:$A$132)),"")</f>
        <v/>
      </c>
      <c r="AQ135" s="51" t="str">
        <f t="array" ref="AQ135">IFERROR(INDEX($A$99:$F$128,MATCH(LARGE(($F$99:$F$128=AQ$131)*1/ROW($A$99:$A$128),ROWS($A$132:$A135)),1/ROW($A$99:$A$128),0),COLUMNS($A$132:$A$132)),"")</f>
        <v/>
      </c>
      <c r="AR135" s="51" t="str">
        <f t="array" ref="AR135">IFERROR(INDEX($A$99:$B$128,MATCH(LARGE(($B$99:$B$128=AR$131)*1/ROW($A$99:$A$128),ROWS($A$132:$A135)),1/ROW($A$99:$A$128),0),COLUMNS($A$132:$A$132)),"")</f>
        <v/>
      </c>
      <c r="AS135" s="51" t="str">
        <f t="shared" si="7"/>
        <v/>
      </c>
      <c r="AT135" s="51" t="str">
        <f t="shared" si="9"/>
        <v/>
      </c>
      <c r="AU135" s="51" t="str">
        <f t="shared" si="8"/>
        <v/>
      </c>
      <c r="BK135" s="50"/>
      <c r="BM135" s="118"/>
    </row>
    <row r="136" spans="1:65" hidden="1">
      <c r="A136" s="51" t="str">
        <f t="array" ref="A136">IFERROR(INDEX($A$99:$B$128,MATCH(LARGE(($B$99:$B$128=A$131)*1/ROW($A$99:$A$128),ROWS($A$132:$A136)),1/ROW($A$99:$A$128),0),COLUMNS($A$132:$A$132)),"")</f>
        <v/>
      </c>
      <c r="B136" s="51" t="str">
        <f t="array" ref="B136">IFERROR(INDEX($A$99:$B$128,MATCH(LARGE(($B$99:$B$128=B$131)*1/ROW($A$99:$A$128),ROWS($A$132:$A136)),1/ROW($A$99:$A$128),0),COLUMNS($A$132:$A$132)),"")</f>
        <v/>
      </c>
      <c r="C136" s="109" t="str">
        <f t="array" ref="C136">IFERROR(INDEX($A$99:$B$128,MATCH(LARGE(($B$99:$B$128=C$131)*1/ROW($A$99:$A$128),ROWS($A$132:$A136)),1/ROW($A$99:$A$128),0),COLUMNS($A$132:$A$132)),"")</f>
        <v/>
      </c>
      <c r="D136" s="51" t="str">
        <f t="array" ref="D136">IFERROR(INDEX($A$99:$B$128,MATCH(LARGE(($B$99:$B$128=D$131)*1/ROW($A$99:$A$128),ROWS($A$132:$A136)),1/ROW($A$99:$A$128),0),COLUMNS($A$132:$A$132)),"")</f>
        <v/>
      </c>
      <c r="E136" s="51" t="str">
        <f t="array" ref="E136">IFERROR(INDEX($A$99:$B$128,MATCH(LARGE(($B$99:$B$128=E$131)*1/ROW($A$99:$A$128),ROWS($A$132:$A136)),1/ROW($A$99:$A$128),0),COLUMNS($A$132:$A$132)),"")</f>
        <v/>
      </c>
      <c r="F136" s="51" t="str">
        <f t="array" ref="F136">IFERROR(INDEX($A$99:$B$128,MATCH(LARGE(($B$99:$B$128=F$131)*1/ROW($A$99:$A$128),ROWS($A$132:$A136)),1/ROW($A$99:$A$128),0),COLUMNS($A$132:$A$132)),"")</f>
        <v/>
      </c>
      <c r="G136" s="51" t="str">
        <f t="array" ref="G136">IFERROR(INDEX($A$99:$B$128,MATCH(LARGE(($B$99:$B$128=G$131)*1/ROW($A$99:$A$128),ROWS($A$132:$A136)),1/ROW($A$99:$A$128),0),COLUMNS($A$132:$A$132)),"")</f>
        <v/>
      </c>
      <c r="H136" s="51" t="str">
        <f t="array" ref="H136">IFERROR(INDEX($A$99:$B$128,MATCH(LARGE(($B$99:$B$128=H$131)*1/ROW($A$99:$A$128),ROWS($A$132:$A136)),1/ROW($A$99:$A$128),0),COLUMNS($A$132:$A$132)),"")</f>
        <v/>
      </c>
      <c r="I136" s="51" t="str">
        <f t="array" ref="I136">IFERROR(INDEX($A$99:$B$128,MATCH(LARGE(($B$99:$B$128=I$131)*1/ROW($A$99:$A$128),ROWS($A$132:$A136)),1/ROW($A$99:$A$128),0),COLUMNS($A$132:$A$132)),"")</f>
        <v/>
      </c>
      <c r="J136" s="51" t="str">
        <f t="array" ref="J136">IFERROR(INDEX($A$99:$B$128,MATCH(LARGE(($B$99:$B$128=J$131)*1/ROW($A$99:$A$128),ROWS($A$132:$A136)),1/ROW($A$99:$A$128),0),COLUMNS($A$132:$A$132)),"")</f>
        <v/>
      </c>
      <c r="K136" s="51" t="str">
        <f t="array" ref="K136">IFERROR(INDEX($A$99:$B$128,MATCH(LARGE(($B$99:$B$128=K$131)*1/ROW($A$99:$A$128),ROWS($A$132:$A136)),1/ROW($A$99:$A$128),0),COLUMNS($A$132:$A$132)),"")</f>
        <v/>
      </c>
      <c r="L136" s="51" t="str">
        <f t="array" ref="L136">IFERROR(INDEX($A$99:$B$128,MATCH(LARGE(($B$99:$B$128=L$131)*1/ROW($A$99:$A$128),ROWS($A$132:$A136)),1/ROW($A$99:$A$128),0),COLUMNS($A$132:$A$132)),"")</f>
        <v/>
      </c>
      <c r="M136" s="51" t="str">
        <f t="array" ref="M136">IFERROR(INDEX($A$99:$B$128,MATCH(LARGE(($B$99:$B$128=M$131)*1/ROW($A$99:$A$128),ROWS($A$132:$A136)),1/ROW($A$99:$A$128),0),COLUMNS($A$132:$A$132)),"")</f>
        <v/>
      </c>
      <c r="N136" s="51" t="str">
        <f t="array" ref="N136">IFERROR(INDEX($A$99:$B$128,MATCH(LARGE(($B$99:$B$128=N$131)*1/ROW($A$99:$A$128),ROWS($A$132:$A136)),1/ROW($A$99:$A$128),0),COLUMNS($A$132:$A$132)),"")</f>
        <v/>
      </c>
      <c r="O136" s="51" t="str">
        <f t="array" ref="O136">IFERROR(INDEX($A$99:$B$128,MATCH(LARGE(($B$99:$B$128=O$131)*1/ROW($A$99:$A$128),ROWS($A$132:$A136)),1/ROW($A$99:$A$128),0),COLUMNS($A$132:$A$132)),"")</f>
        <v/>
      </c>
      <c r="P136" s="51" t="str">
        <f t="array" ref="P136">IFERROR(INDEX($A$99:$B$128,MATCH(LARGE(($B$99:$B$128=P$131)*1/ROW($A$99:$A$128),ROWS($A$132:$A136)),1/ROW($A$99:$A$128),0),COLUMNS($A$132:$A$132)),"")</f>
        <v/>
      </c>
      <c r="Q136" s="51" t="str">
        <f t="array" ref="Q136">IFERROR(INDEX($A$99:$B$128,MATCH(LARGE(($B$99:$B$128=Q$131)*1/ROW($A$99:$A$128),ROWS($A$132:$A136)),1/ROW($A$99:$A$128),0),COLUMNS($A$132:$A$132)),"")</f>
        <v/>
      </c>
      <c r="R136" s="51" t="str">
        <f t="array" ref="R136">IFERROR(INDEX($A$99:$B$128,MATCH(LARGE(($B$99:$B$128=R$131)*1/ROW($A$99:$A$128),ROWS($A$132:$A136)),1/ROW($A$99:$A$128),0),COLUMNS($A$132:$A$132)),"")</f>
        <v/>
      </c>
      <c r="S136" s="51" t="str">
        <f t="array" ref="S136">IFERROR(INDEX($A$99:$B$128,MATCH(LARGE(($B$99:$B$128=S$131)*1/ROW($A$99:$A$128),ROWS($A$132:$A136)),1/ROW($A$99:$A$128),0),COLUMNS($A$132:$A$132)),"")</f>
        <v/>
      </c>
      <c r="T136" s="51" t="str">
        <f t="array" ref="T136">IFERROR(INDEX($A$99:$B$128,MATCH(LARGE(($B$99:$B$128=T$131)*1/ROW($A$99:$A$128),ROWS($A$132:$A136)),1/ROW($A$99:$A$128),0),COLUMNS($A$132:$A$132)),"")</f>
        <v/>
      </c>
      <c r="U136" s="51" t="str">
        <f t="array" ref="U136">IFERROR(INDEX($A$99:$B$128,MATCH(LARGE(($B$99:$B$128=U$131)*1/ROW($A$99:$A$128),ROWS($A$132:$A136)),1/ROW($A$99:$A$128),0),COLUMNS($A$132:$A$132)),"")</f>
        <v/>
      </c>
      <c r="V136" s="111" t="str">
        <f t="array" ref="V136">IFERROR(INDEX($A$99:$B$128,MATCH(LARGE(($B$99:$B$128=V$131)*1/ROW($A$99:$A$128),ROWS($A$132:$A136)),1/ROW($A$99:$A$128),0),COLUMNS($A$132:$A$132)),"")</f>
        <v/>
      </c>
      <c r="W136" s="51" t="str">
        <f t="array" ref="W136">IFERROR(INDEX($A$99:$B$128,MATCH(LARGE(($B$99:$B$128=W$131)*1/ROW($A$99:$A$128),ROWS($A$132:$A136)),1/ROW($A$99:$A$128),0),COLUMNS($A$132:$A$132)),"")</f>
        <v/>
      </c>
      <c r="X136" s="51" t="str">
        <f t="array" ref="X136">IFERROR(INDEX($A$99:$B$128,MATCH(LARGE(($B$99:$B$128=X$131)*1/ROW($A$99:$A$128),ROWS($A$132:$A136)),1/ROW($A$99:$A$128),0),COLUMNS($A$132:$A$132)),"")</f>
        <v/>
      </c>
      <c r="Y136" s="51" t="str">
        <f t="array" ref="Y136">IFERROR(INDEX($A$99:$B$128,MATCH(LARGE(($B$99:$B$128=Y$131)*1/ROW($A$99:$A$128),ROWS($A$132:$A136)),1/ROW($A$99:$A$128),0),COLUMNS($A$132:$A$132)),"")</f>
        <v/>
      </c>
      <c r="Z136" s="51" t="str">
        <f t="array" ref="Z136">IFERROR(INDEX($A$99:$B$128,MATCH(LARGE(($B$99:$B$128=Z$131)*1/ROW($A$99:$A$128),ROWS($A$132:$A136)),1/ROW($A$99:$A$128),0),COLUMNS($A$132:$A$132)),"")</f>
        <v/>
      </c>
      <c r="AA136" s="51" t="str">
        <f t="array" ref="AA136">IFERROR(INDEX($A$99:$B$128,MATCH(LARGE(($B$99:$B$128=AA$131)*1/ROW($A$99:$A$128),ROWS($A$132:$A136)),1/ROW($A$99:$A$128),0),COLUMNS($A$132:$A$132)),"")</f>
        <v/>
      </c>
      <c r="AB136" s="51" t="str">
        <f t="array" ref="AB136">IFERROR(INDEX($A$99:$B$128,MATCH(LARGE(($B$99:$B$128=AB$131)*1/ROW($A$99:$A$128),ROWS($A$132:$A136)),1/ROW($A$99:$A$128),0),COLUMNS($A$132:$A$132)),"")</f>
        <v/>
      </c>
      <c r="AC136" s="51" t="str">
        <f t="array" ref="AC136">IFERROR(INDEX($A$99:$B$128,MATCH(LARGE(($B$99:$B$128=AC$131)*1/ROW($A$99:$A$128),ROWS($A$132:$A136)),1/ROW($A$99:$A$128),0),COLUMNS($A$132:$A$132)),"")</f>
        <v/>
      </c>
      <c r="AD136" s="51" t="str">
        <f t="array" ref="AD136">IFERROR(INDEX($A$99:$B$128,MATCH(LARGE(($B$99:$B$128=AD$131)*1/ROW($A$99:$A$128),ROWS($A$132:$A136)),1/ROW($A$99:$A$128),0),COLUMNS($A$132:$A$132)),"")</f>
        <v/>
      </c>
      <c r="AE136" s="51" t="str">
        <f t="array" ref="AE136">IFERROR(INDEX($A$99:$B$128,MATCH(LARGE(($B$99:$B$128=AE$131)*1/ROW($A$99:$A$128),ROWS($A$132:$A136)),1/ROW($A$99:$A$128),0),COLUMNS($A$132:$A$132)),"")</f>
        <v/>
      </c>
      <c r="AF136" s="51" t="str">
        <f t="array" ref="AF136">IFERROR(INDEX($A$99:$B$128,MATCH(LARGE(($B$99:$B$128=AF$131)*1/ROW($A$99:$A$128),ROWS($A$132:$A136)),1/ROW($A$99:$A$128),0),COLUMNS($A$132:$A$132)),"")</f>
        <v/>
      </c>
      <c r="AG136" s="110" t="str">
        <f t="array" ref="AG136">IFERROR(INDEX($A$99:$B$128,MATCH(LARGE(($B$99:$B$128=AG$131)*1/ROW($A$99:$A$128),ROWS($A$132:$A136)),1/ROW($A$99:$A$128),0),COLUMNS($A$132:$A$132)),"")</f>
        <v/>
      </c>
      <c r="AH136" s="51" t="str">
        <f t="array" ref="AH136">IFERROR(INDEX($A$99:$F$128,MATCH(LARGE(($D$99:$D$128=AH$131)*1/ROW($A$99:$A$128),ROWS($A$132:$A136)),1/ROW($A$99:$A$128),0),COLUMNS($A$132:$A$132)),"")</f>
        <v/>
      </c>
      <c r="AI136" s="51" t="str">
        <f t="array" ref="AI136">IFERROR(INDEX($A$99:$F$128,MATCH(LARGE(($D$99:$D$128=AI$131)*1/ROW($A$99:$A$128),ROWS($A$132:$A136)),1/ROW($A$99:$A$128),0),COLUMNS($A$132:$A$132)),"")</f>
        <v/>
      </c>
      <c r="AJ136" s="51" t="str">
        <f t="array" ref="AJ136">IFERROR(INDEX($A$99:$F$128,MATCH(LARGE(($D$99:$D$128=AJ$131)*1/ROW($A$99:$A$128),ROWS($A$132:$A136)),1/ROW($A$99:$A$128),0),COLUMNS($A$132:$A$132)),"")</f>
        <v/>
      </c>
      <c r="AK136" s="51" t="str">
        <f t="array" ref="AK136">IFERROR(INDEX($A$99:$F$128,MATCH(LARGE(($E$99:$E$128=AK$131)*1/ROW($A$99:$A$128),ROWS($A$132:$A136)),1/ROW($A$99:$A$128),0),COLUMNS($A$132:$A$132)),"")</f>
        <v/>
      </c>
      <c r="AL136" s="51" t="str">
        <f t="array" ref="AL136">IFERROR(INDEX($A$99:$F$128,MATCH(LARGE(($E$99:$E$128=AL$131)*1/ROW($A$99:$A$128),ROWS($A$132:$A136)),1/ROW($A$99:$A$128),0),COLUMNS($A$132:$A$132)),"")</f>
        <v/>
      </c>
      <c r="AM136" s="51" t="str">
        <f t="array" ref="AM136">IFERROR(INDEX($A$99:$F$128,MATCH(LARGE(($E$99:$E$128=AM$131)*1/ROW($A$99:$A$128),ROWS($A$132:$A136)),1/ROW($A$99:$A$128),0),COLUMNS($A$132:$A$132)),"")</f>
        <v/>
      </c>
      <c r="AN136" s="51" t="str">
        <f t="array" ref="AN136">IFERROR(INDEX($A$99:$F$128,MATCH(LARGE(($F$99:$F$128=AN$131)*1/ROW($A$99:$A$128),ROWS($A$132:$A136)),1/ROW($A$99:$A$128),0),COLUMNS($A$132:$A$132)),"")</f>
        <v/>
      </c>
      <c r="AO136" s="51" t="str">
        <f t="array" ref="AO136">IFERROR(INDEX($A$99:$F$128,MATCH(LARGE(($F$99:$F$128=AO$131)*1/ROW($A$99:$A$128),ROWS($A$132:$A136)),1/ROW($A$99:$A$128),0),COLUMNS($A$132:$A$132)),"")</f>
        <v/>
      </c>
      <c r="AP136" s="51" t="str">
        <f t="array" ref="AP136">IFERROR(INDEX($A$99:$F$128,MATCH(LARGE(($F$99:$F$128=AP$131)*1/ROW($A$99:$A$128),ROWS($A$132:$A136)),1/ROW($A$99:$A$128),0),COLUMNS($A$132:$A$132)),"")</f>
        <v/>
      </c>
      <c r="AQ136" s="51" t="str">
        <f t="array" ref="AQ136">IFERROR(INDEX($A$99:$F$128,MATCH(LARGE(($F$99:$F$128=AQ$131)*1/ROW($A$99:$A$128),ROWS($A$132:$A136)),1/ROW($A$99:$A$128),0),COLUMNS($A$132:$A$132)),"")</f>
        <v/>
      </c>
      <c r="AR136" s="51" t="str">
        <f t="array" ref="AR136">IFERROR(INDEX($A$99:$B$128,MATCH(LARGE(($B$99:$B$128=AR$131)*1/ROW($A$99:$A$128),ROWS($A$132:$A136)),1/ROW($A$99:$A$128),0),COLUMNS($A$132:$A$132)),"")</f>
        <v/>
      </c>
      <c r="AS136" s="51" t="str">
        <f t="shared" si="7"/>
        <v/>
      </c>
      <c r="AT136" s="51" t="str">
        <f t="shared" si="9"/>
        <v/>
      </c>
      <c r="AU136" s="51" t="str">
        <f t="shared" si="8"/>
        <v/>
      </c>
      <c r="BK136" s="50"/>
      <c r="BM136" s="118"/>
    </row>
    <row r="137" spans="1:65" hidden="1">
      <c r="A137" s="51" t="str">
        <f t="array" ref="A137">IFERROR(INDEX($A$99:$B$128,MATCH(LARGE(($B$99:$B$128=A$131)*1/ROW($A$99:$A$128),ROWS($A$132:$A137)),1/ROW($A$99:$A$128),0),COLUMNS($A$132:$A$132)),"")</f>
        <v/>
      </c>
      <c r="B137" s="51" t="str">
        <f t="array" ref="B137">IFERROR(INDEX($A$99:$B$128,MATCH(LARGE(($B$99:$B$128=B$131)*1/ROW($A$99:$A$128),ROWS($A$132:$A137)),1/ROW($A$99:$A$128),0),COLUMNS($A$132:$A$132)),"")</f>
        <v/>
      </c>
      <c r="C137" s="109" t="str">
        <f t="array" ref="C137">IFERROR(INDEX($A$99:$B$128,MATCH(LARGE(($B$99:$B$128=C$131)*1/ROW($A$99:$A$128),ROWS($A$132:$A137)),1/ROW($A$99:$A$128),0),COLUMNS($A$132:$A$132)),"")</f>
        <v/>
      </c>
      <c r="D137" s="51" t="str">
        <f t="array" ref="D137">IFERROR(INDEX($A$99:$B$128,MATCH(LARGE(($B$99:$B$128=D$131)*1/ROW($A$99:$A$128),ROWS($A$132:$A137)),1/ROW($A$99:$A$128),0),COLUMNS($A$132:$A$132)),"")</f>
        <v/>
      </c>
      <c r="E137" s="51" t="str">
        <f t="array" ref="E137">IFERROR(INDEX($A$99:$B$128,MATCH(LARGE(($B$99:$B$128=E$131)*1/ROW($A$99:$A$128),ROWS($A$132:$A137)),1/ROW($A$99:$A$128),0),COLUMNS($A$132:$A$132)),"")</f>
        <v/>
      </c>
      <c r="F137" s="51" t="str">
        <f t="array" ref="F137">IFERROR(INDEX($A$99:$B$128,MATCH(LARGE(($B$99:$B$128=F$131)*1/ROW($A$99:$A$128),ROWS($A$132:$A137)),1/ROW($A$99:$A$128),0),COLUMNS($A$132:$A$132)),"")</f>
        <v/>
      </c>
      <c r="G137" s="51" t="str">
        <f t="array" ref="G137">IFERROR(INDEX($A$99:$B$128,MATCH(LARGE(($B$99:$B$128=G$131)*1/ROW($A$99:$A$128),ROWS($A$132:$A137)),1/ROW($A$99:$A$128),0),COLUMNS($A$132:$A$132)),"")</f>
        <v/>
      </c>
      <c r="H137" s="51" t="str">
        <f t="array" ref="H137">IFERROR(INDEX($A$99:$B$128,MATCH(LARGE(($B$99:$B$128=H$131)*1/ROW($A$99:$A$128),ROWS($A$132:$A137)),1/ROW($A$99:$A$128),0),COLUMNS($A$132:$A$132)),"")</f>
        <v/>
      </c>
      <c r="I137" s="51" t="str">
        <f t="array" ref="I137">IFERROR(INDEX($A$99:$B$128,MATCH(LARGE(($B$99:$B$128=I$131)*1/ROW($A$99:$A$128),ROWS($A$132:$A137)),1/ROW($A$99:$A$128),0),COLUMNS($A$132:$A$132)),"")</f>
        <v/>
      </c>
      <c r="J137" s="51" t="str">
        <f t="array" ref="J137">IFERROR(INDEX($A$99:$B$128,MATCH(LARGE(($B$99:$B$128=J$131)*1/ROW($A$99:$A$128),ROWS($A$132:$A137)),1/ROW($A$99:$A$128),0),COLUMNS($A$132:$A$132)),"")</f>
        <v/>
      </c>
      <c r="K137" s="51" t="str">
        <f t="array" ref="K137">IFERROR(INDEX($A$99:$B$128,MATCH(LARGE(($B$99:$B$128=K$131)*1/ROW($A$99:$A$128),ROWS($A$132:$A137)),1/ROW($A$99:$A$128),0),COLUMNS($A$132:$A$132)),"")</f>
        <v/>
      </c>
      <c r="L137" s="51" t="str">
        <f t="array" ref="L137">IFERROR(INDEX($A$99:$B$128,MATCH(LARGE(($B$99:$B$128=L$131)*1/ROW($A$99:$A$128),ROWS($A$132:$A137)),1/ROW($A$99:$A$128),0),COLUMNS($A$132:$A$132)),"")</f>
        <v/>
      </c>
      <c r="M137" s="51" t="str">
        <f t="array" ref="M137">IFERROR(INDEX($A$99:$B$128,MATCH(LARGE(($B$99:$B$128=M$131)*1/ROW($A$99:$A$128),ROWS($A$132:$A137)),1/ROW($A$99:$A$128),0),COLUMNS($A$132:$A$132)),"")</f>
        <v/>
      </c>
      <c r="N137" s="51" t="str">
        <f t="array" ref="N137">IFERROR(INDEX($A$99:$B$128,MATCH(LARGE(($B$99:$B$128=N$131)*1/ROW($A$99:$A$128),ROWS($A$132:$A137)),1/ROW($A$99:$A$128),0),COLUMNS($A$132:$A$132)),"")</f>
        <v/>
      </c>
      <c r="O137" s="51" t="str">
        <f t="array" ref="O137">IFERROR(INDEX($A$99:$B$128,MATCH(LARGE(($B$99:$B$128=O$131)*1/ROW($A$99:$A$128),ROWS($A$132:$A137)),1/ROW($A$99:$A$128),0),COLUMNS($A$132:$A$132)),"")</f>
        <v/>
      </c>
      <c r="P137" s="51" t="str">
        <f t="array" ref="P137">IFERROR(INDEX($A$99:$B$128,MATCH(LARGE(($B$99:$B$128=P$131)*1/ROW($A$99:$A$128),ROWS($A$132:$A137)),1/ROW($A$99:$A$128),0),COLUMNS($A$132:$A$132)),"")</f>
        <v/>
      </c>
      <c r="Q137" s="51" t="str">
        <f t="array" ref="Q137">IFERROR(INDEX($A$99:$B$128,MATCH(LARGE(($B$99:$B$128=Q$131)*1/ROW($A$99:$A$128),ROWS($A$132:$A137)),1/ROW($A$99:$A$128),0),COLUMNS($A$132:$A$132)),"")</f>
        <v/>
      </c>
      <c r="R137" s="51" t="str">
        <f t="array" ref="R137">IFERROR(INDEX($A$99:$B$128,MATCH(LARGE(($B$99:$B$128=R$131)*1/ROW($A$99:$A$128),ROWS($A$132:$A137)),1/ROW($A$99:$A$128),0),COLUMNS($A$132:$A$132)),"")</f>
        <v/>
      </c>
      <c r="S137" s="51" t="str">
        <f t="array" ref="S137">IFERROR(INDEX($A$99:$B$128,MATCH(LARGE(($B$99:$B$128=S$131)*1/ROW($A$99:$A$128),ROWS($A$132:$A137)),1/ROW($A$99:$A$128),0),COLUMNS($A$132:$A$132)),"")</f>
        <v/>
      </c>
      <c r="T137" s="51" t="str">
        <f t="array" ref="T137">IFERROR(INDEX($A$99:$B$128,MATCH(LARGE(($B$99:$B$128=T$131)*1/ROW($A$99:$A$128),ROWS($A$132:$A137)),1/ROW($A$99:$A$128),0),COLUMNS($A$132:$A$132)),"")</f>
        <v/>
      </c>
      <c r="U137" s="51" t="str">
        <f t="array" ref="U137">IFERROR(INDEX($A$99:$B$128,MATCH(LARGE(($B$99:$B$128=U$131)*1/ROW($A$99:$A$128),ROWS($A$132:$A137)),1/ROW($A$99:$A$128),0),COLUMNS($A$132:$A$132)),"")</f>
        <v/>
      </c>
      <c r="V137" s="111" t="str">
        <f t="array" ref="V137">IFERROR(INDEX($A$99:$B$128,MATCH(LARGE(($B$99:$B$128=V$131)*1/ROW($A$99:$A$128),ROWS($A$132:$A137)),1/ROW($A$99:$A$128),0),COLUMNS($A$132:$A$132)),"")</f>
        <v/>
      </c>
      <c r="W137" s="51" t="str">
        <f t="array" ref="W137">IFERROR(INDEX($A$99:$B$128,MATCH(LARGE(($B$99:$B$128=W$131)*1/ROW($A$99:$A$128),ROWS($A$132:$A137)),1/ROW($A$99:$A$128),0),COLUMNS($A$132:$A$132)),"")</f>
        <v/>
      </c>
      <c r="X137" s="51" t="str">
        <f t="array" ref="X137">IFERROR(INDEX($A$99:$B$128,MATCH(LARGE(($B$99:$B$128=X$131)*1/ROW($A$99:$A$128),ROWS($A$132:$A137)),1/ROW($A$99:$A$128),0),COLUMNS($A$132:$A$132)),"")</f>
        <v/>
      </c>
      <c r="Y137" s="51" t="str">
        <f t="array" ref="Y137">IFERROR(INDEX($A$99:$B$128,MATCH(LARGE(($B$99:$B$128=Y$131)*1/ROW($A$99:$A$128),ROWS($A$132:$A137)),1/ROW($A$99:$A$128),0),COLUMNS($A$132:$A$132)),"")</f>
        <v/>
      </c>
      <c r="Z137" s="51" t="str">
        <f t="array" ref="Z137">IFERROR(INDEX($A$99:$B$128,MATCH(LARGE(($B$99:$B$128=Z$131)*1/ROW($A$99:$A$128),ROWS($A$132:$A137)),1/ROW($A$99:$A$128),0),COLUMNS($A$132:$A$132)),"")</f>
        <v/>
      </c>
      <c r="AA137" s="51" t="str">
        <f t="array" ref="AA137">IFERROR(INDEX($A$99:$B$128,MATCH(LARGE(($B$99:$B$128=AA$131)*1/ROW($A$99:$A$128),ROWS($A$132:$A137)),1/ROW($A$99:$A$128),0),COLUMNS($A$132:$A$132)),"")</f>
        <v/>
      </c>
      <c r="AB137" s="51" t="str">
        <f t="array" ref="AB137">IFERROR(INDEX($A$99:$B$128,MATCH(LARGE(($B$99:$B$128=AB$131)*1/ROW($A$99:$A$128),ROWS($A$132:$A137)),1/ROW($A$99:$A$128),0),COLUMNS($A$132:$A$132)),"")</f>
        <v/>
      </c>
      <c r="AC137" s="51" t="str">
        <f t="array" ref="AC137">IFERROR(INDEX($A$99:$B$128,MATCH(LARGE(($B$99:$B$128=AC$131)*1/ROW($A$99:$A$128),ROWS($A$132:$A137)),1/ROW($A$99:$A$128),0),COLUMNS($A$132:$A$132)),"")</f>
        <v/>
      </c>
      <c r="AD137" s="51" t="str">
        <f t="array" ref="AD137">IFERROR(INDEX($A$99:$B$128,MATCH(LARGE(($B$99:$B$128=AD$131)*1/ROW($A$99:$A$128),ROWS($A$132:$A137)),1/ROW($A$99:$A$128),0),COLUMNS($A$132:$A$132)),"")</f>
        <v/>
      </c>
      <c r="AE137" s="51" t="str">
        <f t="array" ref="AE137">IFERROR(INDEX($A$99:$B$128,MATCH(LARGE(($B$99:$B$128=AE$131)*1/ROW($A$99:$A$128),ROWS($A$132:$A137)),1/ROW($A$99:$A$128),0),COLUMNS($A$132:$A$132)),"")</f>
        <v/>
      </c>
      <c r="AF137" s="51" t="str">
        <f t="array" ref="AF137">IFERROR(INDEX($A$99:$B$128,MATCH(LARGE(($B$99:$B$128=AF$131)*1/ROW($A$99:$A$128),ROWS($A$132:$A137)),1/ROW($A$99:$A$128),0),COLUMNS($A$132:$A$132)),"")</f>
        <v/>
      </c>
      <c r="AG137" s="110" t="str">
        <f t="array" ref="AG137">IFERROR(INDEX($A$99:$B$128,MATCH(LARGE(($B$99:$B$128=AG$131)*1/ROW($A$99:$A$128),ROWS($A$132:$A137)),1/ROW($A$99:$A$128),0),COLUMNS($A$132:$A$132)),"")</f>
        <v/>
      </c>
      <c r="AH137" s="51" t="str">
        <f t="array" ref="AH137">IFERROR(INDEX($A$99:$F$128,MATCH(LARGE(($D$99:$D$128=AH$131)*1/ROW($A$99:$A$128),ROWS($A$132:$A137)),1/ROW($A$99:$A$128),0),COLUMNS($A$132:$A$132)),"")</f>
        <v/>
      </c>
      <c r="AI137" s="51" t="str">
        <f t="array" ref="AI137">IFERROR(INDEX($A$99:$F$128,MATCH(LARGE(($D$99:$D$128=AI$131)*1/ROW($A$99:$A$128),ROWS($A$132:$A137)),1/ROW($A$99:$A$128),0),COLUMNS($A$132:$A$132)),"")</f>
        <v/>
      </c>
      <c r="AJ137" s="51" t="str">
        <f t="array" ref="AJ137">IFERROR(INDEX($A$99:$F$128,MATCH(LARGE(($D$99:$D$128=AJ$131)*1/ROW($A$99:$A$128),ROWS($A$132:$A137)),1/ROW($A$99:$A$128),0),COLUMNS($A$132:$A$132)),"")</f>
        <v/>
      </c>
      <c r="AK137" s="51" t="str">
        <f t="array" ref="AK137">IFERROR(INDEX($A$99:$F$128,MATCH(LARGE(($E$99:$E$128=AK$131)*1/ROW($A$99:$A$128),ROWS($A$132:$A137)),1/ROW($A$99:$A$128),0),COLUMNS($A$132:$A$132)),"")</f>
        <v/>
      </c>
      <c r="AL137" s="51" t="str">
        <f t="array" ref="AL137">IFERROR(INDEX($A$99:$F$128,MATCH(LARGE(($E$99:$E$128=AL$131)*1/ROW($A$99:$A$128),ROWS($A$132:$A137)),1/ROW($A$99:$A$128),0),COLUMNS($A$132:$A$132)),"")</f>
        <v/>
      </c>
      <c r="AM137" s="51" t="str">
        <f t="array" ref="AM137">IFERROR(INDEX($A$99:$F$128,MATCH(LARGE(($E$99:$E$128=AM$131)*1/ROW($A$99:$A$128),ROWS($A$132:$A137)),1/ROW($A$99:$A$128),0),COLUMNS($A$132:$A$132)),"")</f>
        <v/>
      </c>
      <c r="AN137" s="51" t="str">
        <f t="array" ref="AN137">IFERROR(INDEX($A$99:$F$128,MATCH(LARGE(($F$99:$F$128=AN$131)*1/ROW($A$99:$A$128),ROWS($A$132:$A137)),1/ROW($A$99:$A$128),0),COLUMNS($A$132:$A$132)),"")</f>
        <v/>
      </c>
      <c r="AO137" s="51" t="str">
        <f t="array" ref="AO137">IFERROR(INDEX($A$99:$F$128,MATCH(LARGE(($F$99:$F$128=AO$131)*1/ROW($A$99:$A$128),ROWS($A$132:$A137)),1/ROW($A$99:$A$128),0),COLUMNS($A$132:$A$132)),"")</f>
        <v/>
      </c>
      <c r="AP137" s="51" t="str">
        <f t="array" ref="AP137">IFERROR(INDEX($A$99:$F$128,MATCH(LARGE(($F$99:$F$128=AP$131)*1/ROW($A$99:$A$128),ROWS($A$132:$A137)),1/ROW($A$99:$A$128),0),COLUMNS($A$132:$A$132)),"")</f>
        <v/>
      </c>
      <c r="AQ137" s="51" t="str">
        <f t="array" ref="AQ137">IFERROR(INDEX($A$99:$F$128,MATCH(LARGE(($F$99:$F$128=AQ$131)*1/ROW($A$99:$A$128),ROWS($A$132:$A137)),1/ROW($A$99:$A$128),0),COLUMNS($A$132:$A$132)),"")</f>
        <v/>
      </c>
      <c r="AR137" s="51" t="str">
        <f t="array" ref="AR137">IFERROR(INDEX($A$99:$B$128,MATCH(LARGE(($B$99:$B$128=AR$131)*1/ROW($A$99:$A$128),ROWS($A$132:$A137)),1/ROW($A$99:$A$128),0),COLUMNS($A$132:$A$132)),"")</f>
        <v/>
      </c>
      <c r="AS137" s="51" t="str">
        <f t="shared" si="7"/>
        <v/>
      </c>
      <c r="AT137" s="51" t="str">
        <f t="shared" si="9"/>
        <v/>
      </c>
      <c r="AU137" s="51" t="str">
        <f t="shared" si="8"/>
        <v/>
      </c>
      <c r="BK137" s="50"/>
      <c r="BM137" s="118"/>
    </row>
    <row r="138" spans="1:65" hidden="1">
      <c r="A138" s="51" t="str">
        <f t="array" ref="A138">IFERROR(INDEX($A$99:$B$128,MATCH(LARGE(($B$99:$B$128=A$131)*1/ROW($A$99:$A$128),ROWS($A$132:$A138)),1/ROW($A$99:$A$128),0),COLUMNS($A$132:$A$132)),"")</f>
        <v/>
      </c>
      <c r="B138" s="51" t="str">
        <f t="array" ref="B138">IFERROR(INDEX($A$99:$B$128,MATCH(LARGE(($B$99:$B$128=B$131)*1/ROW($A$99:$A$128),ROWS($A$132:$A138)),1/ROW($A$99:$A$128),0),COLUMNS($A$132:$A$132)),"")</f>
        <v/>
      </c>
      <c r="C138" s="109" t="str">
        <f t="array" ref="C138">IFERROR(INDEX($A$99:$B$128,MATCH(LARGE(($B$99:$B$128=C$131)*1/ROW($A$99:$A$128),ROWS($A$132:$A138)),1/ROW($A$99:$A$128),0),COLUMNS($A$132:$A$132)),"")</f>
        <v/>
      </c>
      <c r="D138" s="51" t="str">
        <f t="array" ref="D138">IFERROR(INDEX($A$99:$B$128,MATCH(LARGE(($B$99:$B$128=D$131)*1/ROW($A$99:$A$128),ROWS($A$132:$A138)),1/ROW($A$99:$A$128),0),COLUMNS($A$132:$A$132)),"")</f>
        <v/>
      </c>
      <c r="E138" s="51" t="str">
        <f t="array" ref="E138">IFERROR(INDEX($A$99:$B$128,MATCH(LARGE(($B$99:$B$128=E$131)*1/ROW($A$99:$A$128),ROWS($A$132:$A138)),1/ROW($A$99:$A$128),0),COLUMNS($A$132:$A$132)),"")</f>
        <v/>
      </c>
      <c r="F138" s="51" t="str">
        <f t="array" ref="F138">IFERROR(INDEX($A$99:$B$128,MATCH(LARGE(($B$99:$B$128=F$131)*1/ROW($A$99:$A$128),ROWS($A$132:$A138)),1/ROW($A$99:$A$128),0),COLUMNS($A$132:$A$132)),"")</f>
        <v/>
      </c>
      <c r="G138" s="51" t="str">
        <f t="array" ref="G138">IFERROR(INDEX($A$99:$B$128,MATCH(LARGE(($B$99:$B$128=G$131)*1/ROW($A$99:$A$128),ROWS($A$132:$A138)),1/ROW($A$99:$A$128),0),COLUMNS($A$132:$A$132)),"")</f>
        <v/>
      </c>
      <c r="H138" s="51" t="str">
        <f t="array" ref="H138">IFERROR(INDEX($A$99:$B$128,MATCH(LARGE(($B$99:$B$128=H$131)*1/ROW($A$99:$A$128),ROWS($A$132:$A138)),1/ROW($A$99:$A$128),0),COLUMNS($A$132:$A$132)),"")</f>
        <v/>
      </c>
      <c r="I138" s="51" t="str">
        <f t="array" ref="I138">IFERROR(INDEX($A$99:$B$128,MATCH(LARGE(($B$99:$B$128=I$131)*1/ROW($A$99:$A$128),ROWS($A$132:$A138)),1/ROW($A$99:$A$128),0),COLUMNS($A$132:$A$132)),"")</f>
        <v/>
      </c>
      <c r="J138" s="51" t="str">
        <f t="array" ref="J138">IFERROR(INDEX($A$99:$B$128,MATCH(LARGE(($B$99:$B$128=J$131)*1/ROW($A$99:$A$128),ROWS($A$132:$A138)),1/ROW($A$99:$A$128),0),COLUMNS($A$132:$A$132)),"")</f>
        <v/>
      </c>
      <c r="K138" s="51" t="str">
        <f t="array" ref="K138">IFERROR(INDEX($A$99:$B$128,MATCH(LARGE(($B$99:$B$128=K$131)*1/ROW($A$99:$A$128),ROWS($A$132:$A138)),1/ROW($A$99:$A$128),0),COLUMNS($A$132:$A$132)),"")</f>
        <v/>
      </c>
      <c r="L138" s="51" t="str">
        <f t="array" ref="L138">IFERROR(INDEX($A$99:$B$128,MATCH(LARGE(($B$99:$B$128=L$131)*1/ROW($A$99:$A$128),ROWS($A$132:$A138)),1/ROW($A$99:$A$128),0),COLUMNS($A$132:$A$132)),"")</f>
        <v/>
      </c>
      <c r="M138" s="51" t="str">
        <f t="array" ref="M138">IFERROR(INDEX($A$99:$B$128,MATCH(LARGE(($B$99:$B$128=M$131)*1/ROW($A$99:$A$128),ROWS($A$132:$A138)),1/ROW($A$99:$A$128),0),COLUMNS($A$132:$A$132)),"")</f>
        <v/>
      </c>
      <c r="N138" s="51" t="str">
        <f t="array" ref="N138">IFERROR(INDEX($A$99:$B$128,MATCH(LARGE(($B$99:$B$128=N$131)*1/ROW($A$99:$A$128),ROWS($A$132:$A138)),1/ROW($A$99:$A$128),0),COLUMNS($A$132:$A$132)),"")</f>
        <v/>
      </c>
      <c r="O138" s="51" t="str">
        <f t="array" ref="O138">IFERROR(INDEX($A$99:$B$128,MATCH(LARGE(($B$99:$B$128=O$131)*1/ROW($A$99:$A$128),ROWS($A$132:$A138)),1/ROW($A$99:$A$128),0),COLUMNS($A$132:$A$132)),"")</f>
        <v/>
      </c>
      <c r="P138" s="51" t="str">
        <f t="array" ref="P138">IFERROR(INDEX($A$99:$B$128,MATCH(LARGE(($B$99:$B$128=P$131)*1/ROW($A$99:$A$128),ROWS($A$132:$A138)),1/ROW($A$99:$A$128),0),COLUMNS($A$132:$A$132)),"")</f>
        <v/>
      </c>
      <c r="Q138" s="51" t="str">
        <f t="array" ref="Q138">IFERROR(INDEX($A$99:$B$128,MATCH(LARGE(($B$99:$B$128=Q$131)*1/ROW($A$99:$A$128),ROWS($A$132:$A138)),1/ROW($A$99:$A$128),0),COLUMNS($A$132:$A$132)),"")</f>
        <v/>
      </c>
      <c r="R138" s="51" t="str">
        <f t="array" ref="R138">IFERROR(INDEX($A$99:$B$128,MATCH(LARGE(($B$99:$B$128=R$131)*1/ROW($A$99:$A$128),ROWS($A$132:$A138)),1/ROW($A$99:$A$128),0),COLUMNS($A$132:$A$132)),"")</f>
        <v/>
      </c>
      <c r="S138" s="51" t="str">
        <f t="array" ref="S138">IFERROR(INDEX($A$99:$B$128,MATCH(LARGE(($B$99:$B$128=S$131)*1/ROW($A$99:$A$128),ROWS($A$132:$A138)),1/ROW($A$99:$A$128),0),COLUMNS($A$132:$A$132)),"")</f>
        <v/>
      </c>
      <c r="T138" s="51" t="str">
        <f t="array" ref="T138">IFERROR(INDEX($A$99:$B$128,MATCH(LARGE(($B$99:$B$128=T$131)*1/ROW($A$99:$A$128),ROWS($A$132:$A138)),1/ROW($A$99:$A$128),0),COLUMNS($A$132:$A$132)),"")</f>
        <v/>
      </c>
      <c r="U138" s="51" t="str">
        <f t="array" ref="U138">IFERROR(INDEX($A$99:$B$128,MATCH(LARGE(($B$99:$B$128=U$131)*1/ROW($A$99:$A$128),ROWS($A$132:$A138)),1/ROW($A$99:$A$128),0),COLUMNS($A$132:$A$132)),"")</f>
        <v/>
      </c>
      <c r="V138" s="111" t="str">
        <f t="array" ref="V138">IFERROR(INDEX($A$99:$B$128,MATCH(LARGE(($B$99:$B$128=V$131)*1/ROW($A$99:$A$128),ROWS($A$132:$A138)),1/ROW($A$99:$A$128),0),COLUMNS($A$132:$A$132)),"")</f>
        <v/>
      </c>
      <c r="W138" s="51" t="str">
        <f t="array" ref="W138">IFERROR(INDEX($A$99:$B$128,MATCH(LARGE(($B$99:$B$128=W$131)*1/ROW($A$99:$A$128),ROWS($A$132:$A138)),1/ROW($A$99:$A$128),0),COLUMNS($A$132:$A$132)),"")</f>
        <v/>
      </c>
      <c r="X138" s="51" t="str">
        <f t="array" ref="X138">IFERROR(INDEX($A$99:$B$128,MATCH(LARGE(($B$99:$B$128=X$131)*1/ROW($A$99:$A$128),ROWS($A$132:$A138)),1/ROW($A$99:$A$128),0),COLUMNS($A$132:$A$132)),"")</f>
        <v/>
      </c>
      <c r="Y138" s="51" t="str">
        <f t="array" ref="Y138">IFERROR(INDEX($A$99:$B$128,MATCH(LARGE(($B$99:$B$128=Y$131)*1/ROW($A$99:$A$128),ROWS($A$132:$A138)),1/ROW($A$99:$A$128),0),COLUMNS($A$132:$A$132)),"")</f>
        <v/>
      </c>
      <c r="Z138" s="51" t="str">
        <f t="array" ref="Z138">IFERROR(INDEX($A$99:$B$128,MATCH(LARGE(($B$99:$B$128=Z$131)*1/ROW($A$99:$A$128),ROWS($A$132:$A138)),1/ROW($A$99:$A$128),0),COLUMNS($A$132:$A$132)),"")</f>
        <v/>
      </c>
      <c r="AA138" s="51" t="str">
        <f t="array" ref="AA138">IFERROR(INDEX($A$99:$B$128,MATCH(LARGE(($B$99:$B$128=AA$131)*1/ROW($A$99:$A$128),ROWS($A$132:$A138)),1/ROW($A$99:$A$128),0),COLUMNS($A$132:$A$132)),"")</f>
        <v/>
      </c>
      <c r="AB138" s="51" t="str">
        <f t="array" ref="AB138">IFERROR(INDEX($A$99:$B$128,MATCH(LARGE(($B$99:$B$128=AB$131)*1/ROW($A$99:$A$128),ROWS($A$132:$A138)),1/ROW($A$99:$A$128),0),COLUMNS($A$132:$A$132)),"")</f>
        <v/>
      </c>
      <c r="AC138" s="51" t="str">
        <f t="array" ref="AC138">IFERROR(INDEX($A$99:$B$128,MATCH(LARGE(($B$99:$B$128=AC$131)*1/ROW($A$99:$A$128),ROWS($A$132:$A138)),1/ROW($A$99:$A$128),0),COLUMNS($A$132:$A$132)),"")</f>
        <v/>
      </c>
      <c r="AD138" s="51" t="str">
        <f t="array" ref="AD138">IFERROR(INDEX($A$99:$B$128,MATCH(LARGE(($B$99:$B$128=AD$131)*1/ROW($A$99:$A$128),ROWS($A$132:$A138)),1/ROW($A$99:$A$128),0),COLUMNS($A$132:$A$132)),"")</f>
        <v/>
      </c>
      <c r="AE138" s="51" t="str">
        <f t="array" ref="AE138">IFERROR(INDEX($A$99:$B$128,MATCH(LARGE(($B$99:$B$128=AE$131)*1/ROW($A$99:$A$128),ROWS($A$132:$A138)),1/ROW($A$99:$A$128),0),COLUMNS($A$132:$A$132)),"")</f>
        <v/>
      </c>
      <c r="AF138" s="51" t="str">
        <f t="array" ref="AF138">IFERROR(INDEX($A$99:$B$128,MATCH(LARGE(($B$99:$B$128=AF$131)*1/ROW($A$99:$A$128),ROWS($A$132:$A138)),1/ROW($A$99:$A$128),0),COLUMNS($A$132:$A$132)),"")</f>
        <v/>
      </c>
      <c r="AG138" s="110" t="str">
        <f t="array" ref="AG138">IFERROR(INDEX($A$99:$B$128,MATCH(LARGE(($B$99:$B$128=AG$131)*1/ROW($A$99:$A$128),ROWS($A$132:$A138)),1/ROW($A$99:$A$128),0),COLUMNS($A$132:$A$132)),"")</f>
        <v/>
      </c>
      <c r="AH138" s="51" t="str">
        <f t="array" ref="AH138">IFERROR(INDEX($A$99:$F$128,MATCH(LARGE(($D$99:$D$128=AH$131)*1/ROW($A$99:$A$128),ROWS($A$132:$A138)),1/ROW($A$99:$A$128),0),COLUMNS($A$132:$A$132)),"")</f>
        <v/>
      </c>
      <c r="AI138" s="51" t="str">
        <f t="array" ref="AI138">IFERROR(INDEX($A$99:$F$128,MATCH(LARGE(($D$99:$D$128=AI$131)*1/ROW($A$99:$A$128),ROWS($A$132:$A138)),1/ROW($A$99:$A$128),0),COLUMNS($A$132:$A$132)),"")</f>
        <v/>
      </c>
      <c r="AJ138" s="51" t="str">
        <f t="array" ref="AJ138">IFERROR(INDEX($A$99:$F$128,MATCH(LARGE(($D$99:$D$128=AJ$131)*1/ROW($A$99:$A$128),ROWS($A$132:$A138)),1/ROW($A$99:$A$128),0),COLUMNS($A$132:$A$132)),"")</f>
        <v/>
      </c>
      <c r="AK138" s="51" t="str">
        <f t="array" ref="AK138">IFERROR(INDEX($A$99:$F$128,MATCH(LARGE(($E$99:$E$128=AK$131)*1/ROW($A$99:$A$128),ROWS($A$132:$A138)),1/ROW($A$99:$A$128),0),COLUMNS($A$132:$A$132)),"")</f>
        <v/>
      </c>
      <c r="AL138" s="51" t="str">
        <f t="array" ref="AL138">IFERROR(INDEX($A$99:$F$128,MATCH(LARGE(($E$99:$E$128=AL$131)*1/ROW($A$99:$A$128),ROWS($A$132:$A138)),1/ROW($A$99:$A$128),0),COLUMNS($A$132:$A$132)),"")</f>
        <v/>
      </c>
      <c r="AM138" s="51" t="str">
        <f t="array" ref="AM138">IFERROR(INDEX($A$99:$F$128,MATCH(LARGE(($E$99:$E$128=AM$131)*1/ROW($A$99:$A$128),ROWS($A$132:$A138)),1/ROW($A$99:$A$128),0),COLUMNS($A$132:$A$132)),"")</f>
        <v/>
      </c>
      <c r="AN138" s="51" t="str">
        <f t="array" ref="AN138">IFERROR(INDEX($A$99:$F$128,MATCH(LARGE(($F$99:$F$128=AN$131)*1/ROW($A$99:$A$128),ROWS($A$132:$A138)),1/ROW($A$99:$A$128),0),COLUMNS($A$132:$A$132)),"")</f>
        <v/>
      </c>
      <c r="AO138" s="51" t="str">
        <f t="array" ref="AO138">IFERROR(INDEX($A$99:$F$128,MATCH(LARGE(($F$99:$F$128=AO$131)*1/ROW($A$99:$A$128),ROWS($A$132:$A138)),1/ROW($A$99:$A$128),0),COLUMNS($A$132:$A$132)),"")</f>
        <v/>
      </c>
      <c r="AP138" s="51" t="str">
        <f t="array" ref="AP138">IFERROR(INDEX($A$99:$F$128,MATCH(LARGE(($F$99:$F$128=AP$131)*1/ROW($A$99:$A$128),ROWS($A$132:$A138)),1/ROW($A$99:$A$128),0),COLUMNS($A$132:$A$132)),"")</f>
        <v/>
      </c>
      <c r="AQ138" s="51" t="str">
        <f t="array" ref="AQ138">IFERROR(INDEX($A$99:$F$128,MATCH(LARGE(($F$99:$F$128=AQ$131)*1/ROW($A$99:$A$128),ROWS($A$132:$A138)),1/ROW($A$99:$A$128),0),COLUMNS($A$132:$A$132)),"")</f>
        <v/>
      </c>
      <c r="AR138" s="51" t="str">
        <f t="array" ref="AR138">IFERROR(INDEX($A$99:$B$128,MATCH(LARGE(($B$99:$B$128=AR$131)*1/ROW($A$99:$A$128),ROWS($A$132:$A138)),1/ROW($A$99:$A$128),0),COLUMNS($A$132:$A$132)),"")</f>
        <v/>
      </c>
      <c r="AS138" s="51" t="str">
        <f t="shared" si="7"/>
        <v/>
      </c>
      <c r="AT138" s="51" t="str">
        <f t="shared" si="9"/>
        <v/>
      </c>
      <c r="AU138" s="51" t="str">
        <f t="shared" si="8"/>
        <v/>
      </c>
      <c r="BK138" s="50"/>
      <c r="BM138" s="118"/>
    </row>
    <row r="139" spans="1:65" hidden="1">
      <c r="A139" s="51" t="str">
        <f t="array" ref="A139">IFERROR(INDEX($A$99:$B$128,MATCH(LARGE(($B$99:$B$128=A$131)*1/ROW($A$99:$A$128),ROWS($A$132:$A139)),1/ROW($A$99:$A$128),0),COLUMNS($A$132:$A$132)),"")</f>
        <v/>
      </c>
      <c r="B139" s="51" t="str">
        <f t="array" ref="B139">IFERROR(INDEX($A$99:$B$128,MATCH(LARGE(($B$99:$B$128=B$131)*1/ROW($A$99:$A$128),ROWS($A$132:$A139)),1/ROW($A$99:$A$128),0),COLUMNS($A$132:$A$132)),"")</f>
        <v/>
      </c>
      <c r="C139" s="109" t="str">
        <f t="array" ref="C139">IFERROR(INDEX($A$99:$B$128,MATCH(LARGE(($B$99:$B$128=C$131)*1/ROW($A$99:$A$128),ROWS($A$132:$A139)),1/ROW($A$99:$A$128),0),COLUMNS($A$132:$A$132)),"")</f>
        <v/>
      </c>
      <c r="D139" s="51" t="str">
        <f t="array" ref="D139">IFERROR(INDEX($A$99:$B$128,MATCH(LARGE(($B$99:$B$128=D$131)*1/ROW($A$99:$A$128),ROWS($A$132:$A139)),1/ROW($A$99:$A$128),0),COLUMNS($A$132:$A$132)),"")</f>
        <v/>
      </c>
      <c r="E139" s="51" t="str">
        <f t="array" ref="E139">IFERROR(INDEX($A$99:$B$128,MATCH(LARGE(($B$99:$B$128=E$131)*1/ROW($A$99:$A$128),ROWS($A$132:$A139)),1/ROW($A$99:$A$128),0),COLUMNS($A$132:$A$132)),"")</f>
        <v/>
      </c>
      <c r="F139" s="51" t="str">
        <f t="array" ref="F139">IFERROR(INDEX($A$99:$B$128,MATCH(LARGE(($B$99:$B$128=F$131)*1/ROW($A$99:$A$128),ROWS($A$132:$A139)),1/ROW($A$99:$A$128),0),COLUMNS($A$132:$A$132)),"")</f>
        <v/>
      </c>
      <c r="G139" s="51" t="str">
        <f t="array" ref="G139">IFERROR(INDEX($A$99:$B$128,MATCH(LARGE(($B$99:$B$128=G$131)*1/ROW($A$99:$A$128),ROWS($A$132:$A139)),1/ROW($A$99:$A$128),0),COLUMNS($A$132:$A$132)),"")</f>
        <v/>
      </c>
      <c r="H139" s="51" t="str">
        <f t="array" ref="H139">IFERROR(INDEX($A$99:$B$128,MATCH(LARGE(($B$99:$B$128=H$131)*1/ROW($A$99:$A$128),ROWS($A$132:$A139)),1/ROW($A$99:$A$128),0),COLUMNS($A$132:$A$132)),"")</f>
        <v/>
      </c>
      <c r="I139" s="51" t="str">
        <f t="array" ref="I139">IFERROR(INDEX($A$99:$B$128,MATCH(LARGE(($B$99:$B$128=I$131)*1/ROW($A$99:$A$128),ROWS($A$132:$A139)),1/ROW($A$99:$A$128),0),COLUMNS($A$132:$A$132)),"")</f>
        <v/>
      </c>
      <c r="J139" s="51" t="str">
        <f t="array" ref="J139">IFERROR(INDEX($A$99:$B$128,MATCH(LARGE(($B$99:$B$128=J$131)*1/ROW($A$99:$A$128),ROWS($A$132:$A139)),1/ROW($A$99:$A$128),0),COLUMNS($A$132:$A$132)),"")</f>
        <v/>
      </c>
      <c r="K139" s="51" t="str">
        <f t="array" ref="K139">IFERROR(INDEX($A$99:$B$128,MATCH(LARGE(($B$99:$B$128=K$131)*1/ROW($A$99:$A$128),ROWS($A$132:$A139)),1/ROW($A$99:$A$128),0),COLUMNS($A$132:$A$132)),"")</f>
        <v/>
      </c>
      <c r="L139" s="51" t="str">
        <f t="array" ref="L139">IFERROR(INDEX($A$99:$B$128,MATCH(LARGE(($B$99:$B$128=L$131)*1/ROW($A$99:$A$128),ROWS($A$132:$A139)),1/ROW($A$99:$A$128),0),COLUMNS($A$132:$A$132)),"")</f>
        <v/>
      </c>
      <c r="M139" s="51" t="str">
        <f t="array" ref="M139">IFERROR(INDEX($A$99:$B$128,MATCH(LARGE(($B$99:$B$128=M$131)*1/ROW($A$99:$A$128),ROWS($A$132:$A139)),1/ROW($A$99:$A$128),0),COLUMNS($A$132:$A$132)),"")</f>
        <v/>
      </c>
      <c r="N139" s="51" t="str">
        <f t="array" ref="N139">IFERROR(INDEX($A$99:$B$128,MATCH(LARGE(($B$99:$B$128=N$131)*1/ROW($A$99:$A$128),ROWS($A$132:$A139)),1/ROW($A$99:$A$128),0),COLUMNS($A$132:$A$132)),"")</f>
        <v/>
      </c>
      <c r="O139" s="51" t="str">
        <f t="array" ref="O139">IFERROR(INDEX($A$99:$B$128,MATCH(LARGE(($B$99:$B$128=O$131)*1/ROW($A$99:$A$128),ROWS($A$132:$A139)),1/ROW($A$99:$A$128),0),COLUMNS($A$132:$A$132)),"")</f>
        <v/>
      </c>
      <c r="P139" s="51" t="str">
        <f t="array" ref="P139">IFERROR(INDEX($A$99:$B$128,MATCH(LARGE(($B$99:$B$128=P$131)*1/ROW($A$99:$A$128),ROWS($A$132:$A139)),1/ROW($A$99:$A$128),0),COLUMNS($A$132:$A$132)),"")</f>
        <v/>
      </c>
      <c r="Q139" s="51" t="str">
        <f t="array" ref="Q139">IFERROR(INDEX($A$99:$B$128,MATCH(LARGE(($B$99:$B$128=Q$131)*1/ROW($A$99:$A$128),ROWS($A$132:$A139)),1/ROW($A$99:$A$128),0),COLUMNS($A$132:$A$132)),"")</f>
        <v/>
      </c>
      <c r="R139" s="51" t="str">
        <f t="array" ref="R139">IFERROR(INDEX($A$99:$B$128,MATCH(LARGE(($B$99:$B$128=R$131)*1/ROW($A$99:$A$128),ROWS($A$132:$A139)),1/ROW($A$99:$A$128),0),COLUMNS($A$132:$A$132)),"")</f>
        <v/>
      </c>
      <c r="S139" s="51" t="str">
        <f t="array" ref="S139">IFERROR(INDEX($A$99:$B$128,MATCH(LARGE(($B$99:$B$128=S$131)*1/ROW($A$99:$A$128),ROWS($A$132:$A139)),1/ROW($A$99:$A$128),0),COLUMNS($A$132:$A$132)),"")</f>
        <v/>
      </c>
      <c r="T139" s="51" t="str">
        <f t="array" ref="T139">IFERROR(INDEX($A$99:$B$128,MATCH(LARGE(($B$99:$B$128=T$131)*1/ROW($A$99:$A$128),ROWS($A$132:$A139)),1/ROW($A$99:$A$128),0),COLUMNS($A$132:$A$132)),"")</f>
        <v/>
      </c>
      <c r="U139" s="51" t="str">
        <f t="array" ref="U139">IFERROR(INDEX($A$99:$B$128,MATCH(LARGE(($B$99:$B$128=U$131)*1/ROW($A$99:$A$128),ROWS($A$132:$A139)),1/ROW($A$99:$A$128),0),COLUMNS($A$132:$A$132)),"")</f>
        <v/>
      </c>
      <c r="V139" s="111" t="str">
        <f t="array" ref="V139">IFERROR(INDEX($A$99:$B$128,MATCH(LARGE(($B$99:$B$128=V$131)*1/ROW($A$99:$A$128),ROWS($A$132:$A139)),1/ROW($A$99:$A$128),0),COLUMNS($A$132:$A$132)),"")</f>
        <v/>
      </c>
      <c r="W139" s="51" t="str">
        <f t="array" ref="W139">IFERROR(INDEX($A$99:$B$128,MATCH(LARGE(($B$99:$B$128=W$131)*1/ROW($A$99:$A$128),ROWS($A$132:$A139)),1/ROW($A$99:$A$128),0),COLUMNS($A$132:$A$132)),"")</f>
        <v/>
      </c>
      <c r="X139" s="51" t="str">
        <f t="array" ref="X139">IFERROR(INDEX($A$99:$B$128,MATCH(LARGE(($B$99:$B$128=X$131)*1/ROW($A$99:$A$128),ROWS($A$132:$A139)),1/ROW($A$99:$A$128),0),COLUMNS($A$132:$A$132)),"")</f>
        <v/>
      </c>
      <c r="Y139" s="51" t="str">
        <f t="array" ref="Y139">IFERROR(INDEX($A$99:$B$128,MATCH(LARGE(($B$99:$B$128=Y$131)*1/ROW($A$99:$A$128),ROWS($A$132:$A139)),1/ROW($A$99:$A$128),0),COLUMNS($A$132:$A$132)),"")</f>
        <v/>
      </c>
      <c r="Z139" s="51" t="str">
        <f t="array" ref="Z139">IFERROR(INDEX($A$99:$B$128,MATCH(LARGE(($B$99:$B$128=Z$131)*1/ROW($A$99:$A$128),ROWS($A$132:$A139)),1/ROW($A$99:$A$128),0),COLUMNS($A$132:$A$132)),"")</f>
        <v/>
      </c>
      <c r="AA139" s="51" t="str">
        <f t="array" ref="AA139">IFERROR(INDEX($A$99:$B$128,MATCH(LARGE(($B$99:$B$128=AA$131)*1/ROW($A$99:$A$128),ROWS($A$132:$A139)),1/ROW($A$99:$A$128),0),COLUMNS($A$132:$A$132)),"")</f>
        <v/>
      </c>
      <c r="AB139" s="51" t="str">
        <f t="array" ref="AB139">IFERROR(INDEX($A$99:$B$128,MATCH(LARGE(($B$99:$B$128=AB$131)*1/ROW($A$99:$A$128),ROWS($A$132:$A139)),1/ROW($A$99:$A$128),0),COLUMNS($A$132:$A$132)),"")</f>
        <v/>
      </c>
      <c r="AC139" s="51" t="str">
        <f t="array" ref="AC139">IFERROR(INDEX($A$99:$B$128,MATCH(LARGE(($B$99:$B$128=AC$131)*1/ROW($A$99:$A$128),ROWS($A$132:$A139)),1/ROW($A$99:$A$128),0),COLUMNS($A$132:$A$132)),"")</f>
        <v/>
      </c>
      <c r="AD139" s="51" t="str">
        <f t="array" ref="AD139">IFERROR(INDEX($A$99:$B$128,MATCH(LARGE(($B$99:$B$128=AD$131)*1/ROW($A$99:$A$128),ROWS($A$132:$A139)),1/ROW($A$99:$A$128),0),COLUMNS($A$132:$A$132)),"")</f>
        <v/>
      </c>
      <c r="AE139" s="51" t="str">
        <f t="array" ref="AE139">IFERROR(INDEX($A$99:$B$128,MATCH(LARGE(($B$99:$B$128=AE$131)*1/ROW($A$99:$A$128),ROWS($A$132:$A139)),1/ROW($A$99:$A$128),0),COLUMNS($A$132:$A$132)),"")</f>
        <v/>
      </c>
      <c r="AF139" s="51" t="str">
        <f t="array" ref="AF139">IFERROR(INDEX($A$99:$B$128,MATCH(LARGE(($B$99:$B$128=AF$131)*1/ROW($A$99:$A$128),ROWS($A$132:$A139)),1/ROW($A$99:$A$128),0),COLUMNS($A$132:$A$132)),"")</f>
        <v/>
      </c>
      <c r="AG139" s="110" t="str">
        <f t="array" ref="AG139">IFERROR(INDEX($A$99:$B$128,MATCH(LARGE(($B$99:$B$128=AG$131)*1/ROW($A$99:$A$128),ROWS($A$132:$A139)),1/ROW($A$99:$A$128),0),COLUMNS($A$132:$A$132)),"")</f>
        <v/>
      </c>
      <c r="AH139" s="51" t="str">
        <f t="array" ref="AH139">IFERROR(INDEX($A$99:$F$128,MATCH(LARGE(($D$99:$D$128=AH$131)*1/ROW($A$99:$A$128),ROWS($A$132:$A139)),1/ROW($A$99:$A$128),0),COLUMNS($A$132:$A$132)),"")</f>
        <v/>
      </c>
      <c r="AI139" s="51" t="str">
        <f t="array" ref="AI139">IFERROR(INDEX($A$99:$F$128,MATCH(LARGE(($D$99:$D$128=AI$131)*1/ROW($A$99:$A$128),ROWS($A$132:$A139)),1/ROW($A$99:$A$128),0),COLUMNS($A$132:$A$132)),"")</f>
        <v/>
      </c>
      <c r="AJ139" s="51" t="str">
        <f t="array" ref="AJ139">IFERROR(INDEX($A$99:$F$128,MATCH(LARGE(($D$99:$D$128=AJ$131)*1/ROW($A$99:$A$128),ROWS($A$132:$A139)),1/ROW($A$99:$A$128),0),COLUMNS($A$132:$A$132)),"")</f>
        <v/>
      </c>
      <c r="AK139" s="51" t="str">
        <f t="array" ref="AK139">IFERROR(INDEX($A$99:$F$128,MATCH(LARGE(($E$99:$E$128=AK$131)*1/ROW($A$99:$A$128),ROWS($A$132:$A139)),1/ROW($A$99:$A$128),0),COLUMNS($A$132:$A$132)),"")</f>
        <v/>
      </c>
      <c r="AL139" s="51" t="str">
        <f t="array" ref="AL139">IFERROR(INDEX($A$99:$F$128,MATCH(LARGE(($E$99:$E$128=AL$131)*1/ROW($A$99:$A$128),ROWS($A$132:$A139)),1/ROW($A$99:$A$128),0),COLUMNS($A$132:$A$132)),"")</f>
        <v/>
      </c>
      <c r="AM139" s="51" t="str">
        <f t="array" ref="AM139">IFERROR(INDEX($A$99:$F$128,MATCH(LARGE(($E$99:$E$128=AM$131)*1/ROW($A$99:$A$128),ROWS($A$132:$A139)),1/ROW($A$99:$A$128),0),COLUMNS($A$132:$A$132)),"")</f>
        <v/>
      </c>
      <c r="AN139" s="51" t="str">
        <f t="array" ref="AN139">IFERROR(INDEX($A$99:$F$128,MATCH(LARGE(($F$99:$F$128=AN$131)*1/ROW($A$99:$A$128),ROWS($A$132:$A139)),1/ROW($A$99:$A$128),0),COLUMNS($A$132:$A$132)),"")</f>
        <v/>
      </c>
      <c r="AO139" s="51" t="str">
        <f t="array" ref="AO139">IFERROR(INDEX($A$99:$F$128,MATCH(LARGE(($F$99:$F$128=AO$131)*1/ROW($A$99:$A$128),ROWS($A$132:$A139)),1/ROW($A$99:$A$128),0),COLUMNS($A$132:$A$132)),"")</f>
        <v/>
      </c>
      <c r="AP139" s="51" t="str">
        <f t="array" ref="AP139">IFERROR(INDEX($A$99:$F$128,MATCH(LARGE(($F$99:$F$128=AP$131)*1/ROW($A$99:$A$128),ROWS($A$132:$A139)),1/ROW($A$99:$A$128),0),COLUMNS($A$132:$A$132)),"")</f>
        <v/>
      </c>
      <c r="AQ139" s="51" t="str">
        <f t="array" ref="AQ139">IFERROR(INDEX($A$99:$F$128,MATCH(LARGE(($F$99:$F$128=AQ$131)*1/ROW($A$99:$A$128),ROWS($A$132:$A139)),1/ROW($A$99:$A$128),0),COLUMNS($A$132:$A$132)),"")</f>
        <v/>
      </c>
      <c r="AR139" s="51" t="str">
        <f t="array" ref="AR139">IFERROR(INDEX($A$99:$B$128,MATCH(LARGE(($B$99:$B$128=AR$131)*1/ROW($A$99:$A$128),ROWS($A$132:$A139)),1/ROW($A$99:$A$128),0),COLUMNS($A$132:$A$132)),"")</f>
        <v/>
      </c>
      <c r="AS139" s="51" t="str">
        <f t="shared" si="7"/>
        <v/>
      </c>
      <c r="AT139" s="51" t="str">
        <f t="shared" si="9"/>
        <v/>
      </c>
      <c r="AU139" s="51" t="str">
        <f t="shared" si="8"/>
        <v/>
      </c>
      <c r="BK139" s="50"/>
      <c r="BM139" s="118"/>
    </row>
    <row r="140" spans="1:65" hidden="1">
      <c r="A140" s="51" t="str">
        <f t="array" ref="A140">IFERROR(INDEX($A$99:$B$128,MATCH(LARGE(($B$99:$B$128=A$131)*1/ROW($A$99:$A$128),ROWS($A$132:$A140)),1/ROW($A$99:$A$128),0),COLUMNS($A$132:$A$132)),"")</f>
        <v/>
      </c>
      <c r="B140" s="51" t="str">
        <f t="array" ref="B140">IFERROR(INDEX($A$99:$B$128,MATCH(LARGE(($B$99:$B$128=B$131)*1/ROW($A$99:$A$128),ROWS($A$132:$A140)),1/ROW($A$99:$A$128),0),COLUMNS($A$132:$A$132)),"")</f>
        <v/>
      </c>
      <c r="C140" s="109" t="str">
        <f t="array" ref="C140">IFERROR(INDEX($A$99:$B$128,MATCH(LARGE(($B$99:$B$128=C$131)*1/ROW($A$99:$A$128),ROWS($A$132:$A140)),1/ROW($A$99:$A$128),0),COLUMNS($A$132:$A$132)),"")</f>
        <v/>
      </c>
      <c r="D140" s="51" t="str">
        <f t="array" ref="D140">IFERROR(INDEX($A$99:$B$128,MATCH(LARGE(($B$99:$B$128=D$131)*1/ROW($A$99:$A$128),ROWS($A$132:$A140)),1/ROW($A$99:$A$128),0),COLUMNS($A$132:$A$132)),"")</f>
        <v/>
      </c>
      <c r="E140" s="51" t="str">
        <f t="array" ref="E140">IFERROR(INDEX($A$99:$B$128,MATCH(LARGE(($B$99:$B$128=E$131)*1/ROW($A$99:$A$128),ROWS($A$132:$A140)),1/ROW($A$99:$A$128),0),COLUMNS($A$132:$A$132)),"")</f>
        <v/>
      </c>
      <c r="F140" s="51" t="str">
        <f t="array" ref="F140">IFERROR(INDEX($A$99:$B$128,MATCH(LARGE(($B$99:$B$128=F$131)*1/ROW($A$99:$A$128),ROWS($A$132:$A140)),1/ROW($A$99:$A$128),0),COLUMNS($A$132:$A$132)),"")</f>
        <v/>
      </c>
      <c r="G140" s="51" t="str">
        <f t="array" ref="G140">IFERROR(INDEX($A$99:$B$128,MATCH(LARGE(($B$99:$B$128=G$131)*1/ROW($A$99:$A$128),ROWS($A$132:$A140)),1/ROW($A$99:$A$128),0),COLUMNS($A$132:$A$132)),"")</f>
        <v/>
      </c>
      <c r="H140" s="51" t="str">
        <f t="array" ref="H140">IFERROR(INDEX($A$99:$B$128,MATCH(LARGE(($B$99:$B$128=H$131)*1/ROW($A$99:$A$128),ROWS($A$132:$A140)),1/ROW($A$99:$A$128),0),COLUMNS($A$132:$A$132)),"")</f>
        <v/>
      </c>
      <c r="I140" s="51" t="str">
        <f t="array" ref="I140">IFERROR(INDEX($A$99:$B$128,MATCH(LARGE(($B$99:$B$128=I$131)*1/ROW($A$99:$A$128),ROWS($A$132:$A140)),1/ROW($A$99:$A$128),0),COLUMNS($A$132:$A$132)),"")</f>
        <v/>
      </c>
      <c r="J140" s="51" t="str">
        <f t="array" ref="J140">IFERROR(INDEX($A$99:$B$128,MATCH(LARGE(($B$99:$B$128=J$131)*1/ROW($A$99:$A$128),ROWS($A$132:$A140)),1/ROW($A$99:$A$128),0),COLUMNS($A$132:$A$132)),"")</f>
        <v/>
      </c>
      <c r="K140" s="51" t="str">
        <f t="array" ref="K140">IFERROR(INDEX($A$99:$B$128,MATCH(LARGE(($B$99:$B$128=K$131)*1/ROW($A$99:$A$128),ROWS($A$132:$A140)),1/ROW($A$99:$A$128),0),COLUMNS($A$132:$A$132)),"")</f>
        <v/>
      </c>
      <c r="L140" s="51" t="str">
        <f t="array" ref="L140">IFERROR(INDEX($A$99:$B$128,MATCH(LARGE(($B$99:$B$128=L$131)*1/ROW($A$99:$A$128),ROWS($A$132:$A140)),1/ROW($A$99:$A$128),0),COLUMNS($A$132:$A$132)),"")</f>
        <v/>
      </c>
      <c r="M140" s="51" t="str">
        <f t="array" ref="M140">IFERROR(INDEX($A$99:$B$128,MATCH(LARGE(($B$99:$B$128=M$131)*1/ROW($A$99:$A$128),ROWS($A$132:$A140)),1/ROW($A$99:$A$128),0),COLUMNS($A$132:$A$132)),"")</f>
        <v/>
      </c>
      <c r="N140" s="51" t="str">
        <f t="array" ref="N140">IFERROR(INDEX($A$99:$B$128,MATCH(LARGE(($B$99:$B$128=N$131)*1/ROW($A$99:$A$128),ROWS($A$132:$A140)),1/ROW($A$99:$A$128),0),COLUMNS($A$132:$A$132)),"")</f>
        <v/>
      </c>
      <c r="O140" s="51" t="str">
        <f t="array" ref="O140">IFERROR(INDEX($A$99:$B$128,MATCH(LARGE(($B$99:$B$128=O$131)*1/ROW($A$99:$A$128),ROWS($A$132:$A140)),1/ROW($A$99:$A$128),0),COLUMNS($A$132:$A$132)),"")</f>
        <v/>
      </c>
      <c r="P140" s="51" t="str">
        <f t="array" ref="P140">IFERROR(INDEX($A$99:$B$128,MATCH(LARGE(($B$99:$B$128=P$131)*1/ROW($A$99:$A$128),ROWS($A$132:$A140)),1/ROW($A$99:$A$128),0),COLUMNS($A$132:$A$132)),"")</f>
        <v/>
      </c>
      <c r="Q140" s="51" t="str">
        <f t="array" ref="Q140">IFERROR(INDEX($A$99:$B$128,MATCH(LARGE(($B$99:$B$128=Q$131)*1/ROW($A$99:$A$128),ROWS($A$132:$A140)),1/ROW($A$99:$A$128),0),COLUMNS($A$132:$A$132)),"")</f>
        <v/>
      </c>
      <c r="R140" s="51" t="str">
        <f t="array" ref="R140">IFERROR(INDEX($A$99:$B$128,MATCH(LARGE(($B$99:$B$128=R$131)*1/ROW($A$99:$A$128),ROWS($A$132:$A140)),1/ROW($A$99:$A$128),0),COLUMNS($A$132:$A$132)),"")</f>
        <v/>
      </c>
      <c r="S140" s="51" t="str">
        <f t="array" ref="S140">IFERROR(INDEX($A$99:$B$128,MATCH(LARGE(($B$99:$B$128=S$131)*1/ROW($A$99:$A$128),ROWS($A$132:$A140)),1/ROW($A$99:$A$128),0),COLUMNS($A$132:$A$132)),"")</f>
        <v/>
      </c>
      <c r="T140" s="51" t="str">
        <f t="array" ref="T140">IFERROR(INDEX($A$99:$B$128,MATCH(LARGE(($B$99:$B$128=T$131)*1/ROW($A$99:$A$128),ROWS($A$132:$A140)),1/ROW($A$99:$A$128),0),COLUMNS($A$132:$A$132)),"")</f>
        <v/>
      </c>
      <c r="U140" s="51" t="str">
        <f t="array" ref="U140">IFERROR(INDEX($A$99:$B$128,MATCH(LARGE(($B$99:$B$128=U$131)*1/ROW($A$99:$A$128),ROWS($A$132:$A140)),1/ROW($A$99:$A$128),0),COLUMNS($A$132:$A$132)),"")</f>
        <v/>
      </c>
      <c r="V140" s="111" t="str">
        <f t="array" ref="V140">IFERROR(INDEX($A$99:$B$128,MATCH(LARGE(($B$99:$B$128=V$131)*1/ROW($A$99:$A$128),ROWS($A$132:$A140)),1/ROW($A$99:$A$128),0),COLUMNS($A$132:$A$132)),"")</f>
        <v/>
      </c>
      <c r="W140" s="51" t="str">
        <f t="array" ref="W140">IFERROR(INDEX($A$99:$B$128,MATCH(LARGE(($B$99:$B$128=W$131)*1/ROW($A$99:$A$128),ROWS($A$132:$A140)),1/ROW($A$99:$A$128),0),COLUMNS($A$132:$A$132)),"")</f>
        <v/>
      </c>
      <c r="X140" s="51" t="str">
        <f t="array" ref="X140">IFERROR(INDEX($A$99:$B$128,MATCH(LARGE(($B$99:$B$128=X$131)*1/ROW($A$99:$A$128),ROWS($A$132:$A140)),1/ROW($A$99:$A$128),0),COLUMNS($A$132:$A$132)),"")</f>
        <v/>
      </c>
      <c r="Y140" s="51" t="str">
        <f t="array" ref="Y140">IFERROR(INDEX($A$99:$B$128,MATCH(LARGE(($B$99:$B$128=Y$131)*1/ROW($A$99:$A$128),ROWS($A$132:$A140)),1/ROW($A$99:$A$128),0),COLUMNS($A$132:$A$132)),"")</f>
        <v/>
      </c>
      <c r="Z140" s="51" t="str">
        <f t="array" ref="Z140">IFERROR(INDEX($A$99:$B$128,MATCH(LARGE(($B$99:$B$128=Z$131)*1/ROW($A$99:$A$128),ROWS($A$132:$A140)),1/ROW($A$99:$A$128),0),COLUMNS($A$132:$A$132)),"")</f>
        <v/>
      </c>
      <c r="AA140" s="51" t="str">
        <f t="array" ref="AA140">IFERROR(INDEX($A$99:$B$128,MATCH(LARGE(($B$99:$B$128=AA$131)*1/ROW($A$99:$A$128),ROWS($A$132:$A140)),1/ROW($A$99:$A$128),0),COLUMNS($A$132:$A$132)),"")</f>
        <v/>
      </c>
      <c r="AB140" s="51" t="str">
        <f t="array" ref="AB140">IFERROR(INDEX($A$99:$B$128,MATCH(LARGE(($B$99:$B$128=AB$131)*1/ROW($A$99:$A$128),ROWS($A$132:$A140)),1/ROW($A$99:$A$128),0),COLUMNS($A$132:$A$132)),"")</f>
        <v/>
      </c>
      <c r="AC140" s="51" t="str">
        <f t="array" ref="AC140">IFERROR(INDEX($A$99:$B$128,MATCH(LARGE(($B$99:$B$128=AC$131)*1/ROW($A$99:$A$128),ROWS($A$132:$A140)),1/ROW($A$99:$A$128),0),COLUMNS($A$132:$A$132)),"")</f>
        <v/>
      </c>
      <c r="AD140" s="51" t="str">
        <f t="array" ref="AD140">IFERROR(INDEX($A$99:$B$128,MATCH(LARGE(($B$99:$B$128=AD$131)*1/ROW($A$99:$A$128),ROWS($A$132:$A140)),1/ROW($A$99:$A$128),0),COLUMNS($A$132:$A$132)),"")</f>
        <v/>
      </c>
      <c r="AE140" s="51" t="str">
        <f t="array" ref="AE140">IFERROR(INDEX($A$99:$B$128,MATCH(LARGE(($B$99:$B$128=AE$131)*1/ROW($A$99:$A$128),ROWS($A$132:$A140)),1/ROW($A$99:$A$128),0),COLUMNS($A$132:$A$132)),"")</f>
        <v/>
      </c>
      <c r="AF140" s="51" t="str">
        <f t="array" ref="AF140">IFERROR(INDEX($A$99:$B$128,MATCH(LARGE(($B$99:$B$128=AF$131)*1/ROW($A$99:$A$128),ROWS($A$132:$A140)),1/ROW($A$99:$A$128),0),COLUMNS($A$132:$A$132)),"")</f>
        <v/>
      </c>
      <c r="AG140" s="110" t="str">
        <f t="array" ref="AG140">IFERROR(INDEX($A$99:$B$128,MATCH(LARGE(($B$99:$B$128=AG$131)*1/ROW($A$99:$A$128),ROWS($A$132:$A140)),1/ROW($A$99:$A$128),0),COLUMNS($A$132:$A$132)),"")</f>
        <v/>
      </c>
      <c r="AH140" s="51" t="str">
        <f t="array" ref="AH140">IFERROR(INDEX($A$99:$F$128,MATCH(LARGE(($D$99:$D$128=AH$131)*1/ROW($A$99:$A$128),ROWS($A$132:$A140)),1/ROW($A$99:$A$128),0),COLUMNS($A$132:$A$132)),"")</f>
        <v/>
      </c>
      <c r="AI140" s="51" t="str">
        <f t="array" ref="AI140">IFERROR(INDEX($A$99:$F$128,MATCH(LARGE(($D$99:$D$128=AI$131)*1/ROW($A$99:$A$128),ROWS($A$132:$A140)),1/ROW($A$99:$A$128),0),COLUMNS($A$132:$A$132)),"")</f>
        <v/>
      </c>
      <c r="AJ140" s="51" t="str">
        <f t="array" ref="AJ140">IFERROR(INDEX($A$99:$F$128,MATCH(LARGE(($D$99:$D$128=AJ$131)*1/ROW($A$99:$A$128),ROWS($A$132:$A140)),1/ROW($A$99:$A$128),0),COLUMNS($A$132:$A$132)),"")</f>
        <v/>
      </c>
      <c r="AK140" s="51" t="str">
        <f t="array" ref="AK140">IFERROR(INDEX($A$99:$F$128,MATCH(LARGE(($E$99:$E$128=AK$131)*1/ROW($A$99:$A$128),ROWS($A$132:$A140)),1/ROW($A$99:$A$128),0),COLUMNS($A$132:$A$132)),"")</f>
        <v/>
      </c>
      <c r="AL140" s="51" t="str">
        <f t="array" ref="AL140">IFERROR(INDEX($A$99:$F$128,MATCH(LARGE(($E$99:$E$128=AL$131)*1/ROW($A$99:$A$128),ROWS($A$132:$A140)),1/ROW($A$99:$A$128),0),COLUMNS($A$132:$A$132)),"")</f>
        <v/>
      </c>
      <c r="AM140" s="51" t="str">
        <f t="array" ref="AM140">IFERROR(INDEX($A$99:$F$128,MATCH(LARGE(($E$99:$E$128=AM$131)*1/ROW($A$99:$A$128),ROWS($A$132:$A140)),1/ROW($A$99:$A$128),0),COLUMNS($A$132:$A$132)),"")</f>
        <v/>
      </c>
      <c r="AN140" s="51" t="str">
        <f t="array" ref="AN140">IFERROR(INDEX($A$99:$F$128,MATCH(LARGE(($F$99:$F$128=AN$131)*1/ROW($A$99:$A$128),ROWS($A$132:$A140)),1/ROW($A$99:$A$128),0),COLUMNS($A$132:$A$132)),"")</f>
        <v/>
      </c>
      <c r="AO140" s="51" t="str">
        <f t="array" ref="AO140">IFERROR(INDEX($A$99:$F$128,MATCH(LARGE(($F$99:$F$128=AO$131)*1/ROW($A$99:$A$128),ROWS($A$132:$A140)),1/ROW($A$99:$A$128),0),COLUMNS($A$132:$A$132)),"")</f>
        <v/>
      </c>
      <c r="AP140" s="51" t="str">
        <f t="array" ref="AP140">IFERROR(INDEX($A$99:$F$128,MATCH(LARGE(($F$99:$F$128=AP$131)*1/ROW($A$99:$A$128),ROWS($A$132:$A140)),1/ROW($A$99:$A$128),0),COLUMNS($A$132:$A$132)),"")</f>
        <v/>
      </c>
      <c r="AQ140" s="51" t="str">
        <f t="array" ref="AQ140">IFERROR(INDEX($A$99:$F$128,MATCH(LARGE(($F$99:$F$128=AQ$131)*1/ROW($A$99:$A$128),ROWS($A$132:$A140)),1/ROW($A$99:$A$128),0),COLUMNS($A$132:$A$132)),"")</f>
        <v/>
      </c>
      <c r="AR140" s="51" t="str">
        <f t="array" ref="AR140">IFERROR(INDEX($A$99:$B$128,MATCH(LARGE(($B$99:$B$128=AR$131)*1/ROW($A$99:$A$128),ROWS($A$132:$A140)),1/ROW($A$99:$A$128),0),COLUMNS($A$132:$A$132)),"")</f>
        <v/>
      </c>
      <c r="AS140" s="51" t="str">
        <f t="shared" si="7"/>
        <v/>
      </c>
      <c r="AT140" s="51" t="str">
        <f t="shared" si="9"/>
        <v/>
      </c>
      <c r="AU140" s="51" t="str">
        <f t="shared" si="8"/>
        <v/>
      </c>
      <c r="BK140" s="50"/>
      <c r="BM140" s="118"/>
    </row>
    <row r="141" spans="1:65" hidden="1">
      <c r="A141" s="51" t="str">
        <f t="array" ref="A141">IFERROR(INDEX($A$99:$B$128,MATCH(LARGE(($B$99:$B$128=A$131)*1/ROW($A$99:$A$128),ROWS($A$132:$A141)),1/ROW($A$99:$A$128),0),COLUMNS($A$132:$A$132)),"")</f>
        <v/>
      </c>
      <c r="B141" s="51" t="str">
        <f t="array" ref="B141">IFERROR(INDEX($A$99:$B$128,MATCH(LARGE(($B$99:$B$128=B$131)*1/ROW($A$99:$A$128),ROWS($A$132:$A141)),1/ROW($A$99:$A$128),0),COLUMNS($A$132:$A$132)),"")</f>
        <v/>
      </c>
      <c r="C141" s="109" t="str">
        <f t="array" ref="C141">IFERROR(INDEX($A$99:$B$128,MATCH(LARGE(($B$99:$B$128=C$131)*1/ROW($A$99:$A$128),ROWS($A$132:$A141)),1/ROW($A$99:$A$128),0),COLUMNS($A$132:$A$132)),"")</f>
        <v/>
      </c>
      <c r="D141" s="51" t="str">
        <f t="array" ref="D141">IFERROR(INDEX($A$99:$B$128,MATCH(LARGE(($B$99:$B$128=D$131)*1/ROW($A$99:$A$128),ROWS($A$132:$A141)),1/ROW($A$99:$A$128),0),COLUMNS($A$132:$A$132)),"")</f>
        <v/>
      </c>
      <c r="E141" s="51" t="str">
        <f t="array" ref="E141">IFERROR(INDEX($A$99:$B$128,MATCH(LARGE(($B$99:$B$128=E$131)*1/ROW($A$99:$A$128),ROWS($A$132:$A141)),1/ROW($A$99:$A$128),0),COLUMNS($A$132:$A$132)),"")</f>
        <v/>
      </c>
      <c r="F141" s="51" t="str">
        <f t="array" ref="F141">IFERROR(INDEX($A$99:$B$128,MATCH(LARGE(($B$99:$B$128=F$131)*1/ROW($A$99:$A$128),ROWS($A$132:$A141)),1/ROW($A$99:$A$128),0),COLUMNS($A$132:$A$132)),"")</f>
        <v/>
      </c>
      <c r="G141" s="51" t="str">
        <f t="array" ref="G141">IFERROR(INDEX($A$99:$B$128,MATCH(LARGE(($B$99:$B$128=G$131)*1/ROW($A$99:$A$128),ROWS($A$132:$A141)),1/ROW($A$99:$A$128),0),COLUMNS($A$132:$A$132)),"")</f>
        <v/>
      </c>
      <c r="H141" s="51" t="str">
        <f t="array" ref="H141">IFERROR(INDEX($A$99:$B$128,MATCH(LARGE(($B$99:$B$128=H$131)*1/ROW($A$99:$A$128),ROWS($A$132:$A141)),1/ROW($A$99:$A$128),0),COLUMNS($A$132:$A$132)),"")</f>
        <v/>
      </c>
      <c r="I141" s="51" t="str">
        <f t="array" ref="I141">IFERROR(INDEX($A$99:$B$128,MATCH(LARGE(($B$99:$B$128=I$131)*1/ROW($A$99:$A$128),ROWS($A$132:$A141)),1/ROW($A$99:$A$128),0),COLUMNS($A$132:$A$132)),"")</f>
        <v/>
      </c>
      <c r="J141" s="51" t="str">
        <f t="array" ref="J141">IFERROR(INDEX($A$99:$B$128,MATCH(LARGE(($B$99:$B$128=J$131)*1/ROW($A$99:$A$128),ROWS($A$132:$A141)),1/ROW($A$99:$A$128),0),COLUMNS($A$132:$A$132)),"")</f>
        <v/>
      </c>
      <c r="K141" s="51" t="str">
        <f t="array" ref="K141">IFERROR(INDEX($A$99:$B$128,MATCH(LARGE(($B$99:$B$128=K$131)*1/ROW($A$99:$A$128),ROWS($A$132:$A141)),1/ROW($A$99:$A$128),0),COLUMNS($A$132:$A$132)),"")</f>
        <v/>
      </c>
      <c r="L141" s="51" t="str">
        <f t="array" ref="L141">IFERROR(INDEX($A$99:$B$128,MATCH(LARGE(($B$99:$B$128=L$131)*1/ROW($A$99:$A$128),ROWS($A$132:$A141)),1/ROW($A$99:$A$128),0),COLUMNS($A$132:$A$132)),"")</f>
        <v/>
      </c>
      <c r="M141" s="51" t="str">
        <f t="array" ref="M141">IFERROR(INDEX($A$99:$B$128,MATCH(LARGE(($B$99:$B$128=M$131)*1/ROW($A$99:$A$128),ROWS($A$132:$A141)),1/ROW($A$99:$A$128),0),COLUMNS($A$132:$A$132)),"")</f>
        <v/>
      </c>
      <c r="N141" s="51" t="str">
        <f t="array" ref="N141">IFERROR(INDEX($A$99:$B$128,MATCH(LARGE(($B$99:$B$128=N$131)*1/ROW($A$99:$A$128),ROWS($A$132:$A141)),1/ROW($A$99:$A$128),0),COLUMNS($A$132:$A$132)),"")</f>
        <v/>
      </c>
      <c r="O141" s="51" t="str">
        <f t="array" ref="O141">IFERROR(INDEX($A$99:$B$128,MATCH(LARGE(($B$99:$B$128=O$131)*1/ROW($A$99:$A$128),ROWS($A$132:$A141)),1/ROW($A$99:$A$128),0),COLUMNS($A$132:$A$132)),"")</f>
        <v/>
      </c>
      <c r="P141" s="51" t="str">
        <f t="array" ref="P141">IFERROR(INDEX($A$99:$B$128,MATCH(LARGE(($B$99:$B$128=P$131)*1/ROW($A$99:$A$128),ROWS($A$132:$A141)),1/ROW($A$99:$A$128),0),COLUMNS($A$132:$A$132)),"")</f>
        <v/>
      </c>
      <c r="Q141" s="51" t="str">
        <f t="array" ref="Q141">IFERROR(INDEX($A$99:$B$128,MATCH(LARGE(($B$99:$B$128=Q$131)*1/ROW($A$99:$A$128),ROWS($A$132:$A141)),1/ROW($A$99:$A$128),0),COLUMNS($A$132:$A$132)),"")</f>
        <v/>
      </c>
      <c r="R141" s="51" t="str">
        <f t="array" ref="R141">IFERROR(INDEX($A$99:$B$128,MATCH(LARGE(($B$99:$B$128=R$131)*1/ROW($A$99:$A$128),ROWS($A$132:$A141)),1/ROW($A$99:$A$128),0),COLUMNS($A$132:$A$132)),"")</f>
        <v/>
      </c>
      <c r="S141" s="51" t="str">
        <f t="array" ref="S141">IFERROR(INDEX($A$99:$B$128,MATCH(LARGE(($B$99:$B$128=S$131)*1/ROW($A$99:$A$128),ROWS($A$132:$A141)),1/ROW($A$99:$A$128),0),COLUMNS($A$132:$A$132)),"")</f>
        <v/>
      </c>
      <c r="T141" s="51" t="str">
        <f t="array" ref="T141">IFERROR(INDEX($A$99:$B$128,MATCH(LARGE(($B$99:$B$128=T$131)*1/ROW($A$99:$A$128),ROWS($A$132:$A141)),1/ROW($A$99:$A$128),0),COLUMNS($A$132:$A$132)),"")</f>
        <v/>
      </c>
      <c r="U141" s="51" t="str">
        <f t="array" ref="U141">IFERROR(INDEX($A$99:$B$128,MATCH(LARGE(($B$99:$B$128=U$131)*1/ROW($A$99:$A$128),ROWS($A$132:$A141)),1/ROW($A$99:$A$128),0),COLUMNS($A$132:$A$132)),"")</f>
        <v/>
      </c>
      <c r="V141" s="111" t="str">
        <f t="array" ref="V141">IFERROR(INDEX($A$99:$B$128,MATCH(LARGE(($B$99:$B$128=V$131)*1/ROW($A$99:$A$128),ROWS($A$132:$A141)),1/ROW($A$99:$A$128),0),COLUMNS($A$132:$A$132)),"")</f>
        <v/>
      </c>
      <c r="W141" s="51" t="str">
        <f t="array" ref="W141">IFERROR(INDEX($A$99:$B$128,MATCH(LARGE(($B$99:$B$128=W$131)*1/ROW($A$99:$A$128),ROWS($A$132:$A141)),1/ROW($A$99:$A$128),0),COLUMNS($A$132:$A$132)),"")</f>
        <v/>
      </c>
      <c r="X141" s="51" t="str">
        <f t="array" ref="X141">IFERROR(INDEX($A$99:$B$128,MATCH(LARGE(($B$99:$B$128=X$131)*1/ROW($A$99:$A$128),ROWS($A$132:$A141)),1/ROW($A$99:$A$128),0),COLUMNS($A$132:$A$132)),"")</f>
        <v/>
      </c>
      <c r="Y141" s="51" t="str">
        <f t="array" ref="Y141">IFERROR(INDEX($A$99:$B$128,MATCH(LARGE(($B$99:$B$128=Y$131)*1/ROW($A$99:$A$128),ROWS($A$132:$A141)),1/ROW($A$99:$A$128),0),COLUMNS($A$132:$A$132)),"")</f>
        <v/>
      </c>
      <c r="Z141" s="51" t="str">
        <f t="array" ref="Z141">IFERROR(INDEX($A$99:$B$128,MATCH(LARGE(($B$99:$B$128=Z$131)*1/ROW($A$99:$A$128),ROWS($A$132:$A141)),1/ROW($A$99:$A$128),0),COLUMNS($A$132:$A$132)),"")</f>
        <v/>
      </c>
      <c r="AA141" s="51" t="str">
        <f t="array" ref="AA141">IFERROR(INDEX($A$99:$B$128,MATCH(LARGE(($B$99:$B$128=AA$131)*1/ROW($A$99:$A$128),ROWS($A$132:$A141)),1/ROW($A$99:$A$128),0),COLUMNS($A$132:$A$132)),"")</f>
        <v/>
      </c>
      <c r="AB141" s="51" t="str">
        <f t="array" ref="AB141">IFERROR(INDEX($A$99:$B$128,MATCH(LARGE(($B$99:$B$128=AB$131)*1/ROW($A$99:$A$128),ROWS($A$132:$A141)),1/ROW($A$99:$A$128),0),COLUMNS($A$132:$A$132)),"")</f>
        <v/>
      </c>
      <c r="AC141" s="51" t="str">
        <f t="array" ref="AC141">IFERROR(INDEX($A$99:$B$128,MATCH(LARGE(($B$99:$B$128=AC$131)*1/ROW($A$99:$A$128),ROWS($A$132:$A141)),1/ROW($A$99:$A$128),0),COLUMNS($A$132:$A$132)),"")</f>
        <v/>
      </c>
      <c r="AD141" s="51" t="str">
        <f t="array" ref="AD141">IFERROR(INDEX($A$99:$B$128,MATCH(LARGE(($B$99:$B$128=AD$131)*1/ROW($A$99:$A$128),ROWS($A$132:$A141)),1/ROW($A$99:$A$128),0),COLUMNS($A$132:$A$132)),"")</f>
        <v/>
      </c>
      <c r="AE141" s="51" t="str">
        <f t="array" ref="AE141">IFERROR(INDEX($A$99:$B$128,MATCH(LARGE(($B$99:$B$128=AE$131)*1/ROW($A$99:$A$128),ROWS($A$132:$A141)),1/ROW($A$99:$A$128),0),COLUMNS($A$132:$A$132)),"")</f>
        <v/>
      </c>
      <c r="AF141" s="51" t="str">
        <f t="array" ref="AF141">IFERROR(INDEX($A$99:$B$128,MATCH(LARGE(($B$99:$B$128=AF$131)*1/ROW($A$99:$A$128),ROWS($A$132:$A141)),1/ROW($A$99:$A$128),0),COLUMNS($A$132:$A$132)),"")</f>
        <v/>
      </c>
      <c r="AG141" s="110" t="str">
        <f t="array" ref="AG141">IFERROR(INDEX($A$99:$B$128,MATCH(LARGE(($B$99:$B$128=AG$131)*1/ROW($A$99:$A$128),ROWS($A$132:$A141)),1/ROW($A$99:$A$128),0),COLUMNS($A$132:$A$132)),"")</f>
        <v/>
      </c>
      <c r="AH141" s="51" t="str">
        <f t="array" ref="AH141">IFERROR(INDEX($A$99:$F$128,MATCH(LARGE(($D$99:$D$128=AH$131)*1/ROW($A$99:$A$128),ROWS($A$132:$A141)),1/ROW($A$99:$A$128),0),COLUMNS($A$132:$A$132)),"")</f>
        <v/>
      </c>
      <c r="AI141" s="51" t="str">
        <f t="array" ref="AI141">IFERROR(INDEX($A$99:$F$128,MATCH(LARGE(($D$99:$D$128=AI$131)*1/ROW($A$99:$A$128),ROWS($A$132:$A141)),1/ROW($A$99:$A$128),0),COLUMNS($A$132:$A$132)),"")</f>
        <v/>
      </c>
      <c r="AJ141" s="51" t="str">
        <f t="array" ref="AJ141">IFERROR(INDEX($A$99:$F$128,MATCH(LARGE(($D$99:$D$128=AJ$131)*1/ROW($A$99:$A$128),ROWS($A$132:$A141)),1/ROW($A$99:$A$128),0),COLUMNS($A$132:$A$132)),"")</f>
        <v/>
      </c>
      <c r="AK141" s="51" t="str">
        <f t="array" ref="AK141">IFERROR(INDEX($A$99:$F$128,MATCH(LARGE(($E$99:$E$128=AK$131)*1/ROW($A$99:$A$128),ROWS($A$132:$A141)),1/ROW($A$99:$A$128),0),COLUMNS($A$132:$A$132)),"")</f>
        <v/>
      </c>
      <c r="AL141" s="51" t="str">
        <f t="array" ref="AL141">IFERROR(INDEX($A$99:$F$128,MATCH(LARGE(($E$99:$E$128=AL$131)*1/ROW($A$99:$A$128),ROWS($A$132:$A141)),1/ROW($A$99:$A$128),0),COLUMNS($A$132:$A$132)),"")</f>
        <v/>
      </c>
      <c r="AM141" s="51" t="str">
        <f t="array" ref="AM141">IFERROR(INDEX($A$99:$F$128,MATCH(LARGE(($E$99:$E$128=AM$131)*1/ROW($A$99:$A$128),ROWS($A$132:$A141)),1/ROW($A$99:$A$128),0),COLUMNS($A$132:$A$132)),"")</f>
        <v/>
      </c>
      <c r="AN141" s="51" t="str">
        <f t="array" ref="AN141">IFERROR(INDEX($A$99:$F$128,MATCH(LARGE(($F$99:$F$128=AN$131)*1/ROW($A$99:$A$128),ROWS($A$132:$A141)),1/ROW($A$99:$A$128),0),COLUMNS($A$132:$A$132)),"")</f>
        <v/>
      </c>
      <c r="AO141" s="51" t="str">
        <f t="array" ref="AO141">IFERROR(INDEX($A$99:$F$128,MATCH(LARGE(($F$99:$F$128=AO$131)*1/ROW($A$99:$A$128),ROWS($A$132:$A141)),1/ROW($A$99:$A$128),0),COLUMNS($A$132:$A$132)),"")</f>
        <v/>
      </c>
      <c r="AP141" s="51" t="str">
        <f t="array" ref="AP141">IFERROR(INDEX($A$99:$F$128,MATCH(LARGE(($F$99:$F$128=AP$131)*1/ROW($A$99:$A$128),ROWS($A$132:$A141)),1/ROW($A$99:$A$128),0),COLUMNS($A$132:$A$132)),"")</f>
        <v/>
      </c>
      <c r="AQ141" s="51" t="str">
        <f t="array" ref="AQ141">IFERROR(INDEX($A$99:$F$128,MATCH(LARGE(($F$99:$F$128=AQ$131)*1/ROW($A$99:$A$128),ROWS($A$132:$A141)),1/ROW($A$99:$A$128),0),COLUMNS($A$132:$A$132)),"")</f>
        <v/>
      </c>
      <c r="AR141" s="51" t="str">
        <f t="array" ref="AR141">IFERROR(INDEX($A$99:$B$128,MATCH(LARGE(($B$99:$B$128=AR$131)*1/ROW($A$99:$A$128),ROWS($A$132:$A141)),1/ROW($A$99:$A$128),0),COLUMNS($A$132:$A$132)),"")</f>
        <v/>
      </c>
      <c r="AS141" s="51" t="str">
        <f t="shared" si="7"/>
        <v/>
      </c>
      <c r="AT141" s="51" t="str">
        <f t="shared" si="9"/>
        <v/>
      </c>
      <c r="AU141" s="51" t="str">
        <f t="shared" si="8"/>
        <v/>
      </c>
      <c r="BK141" s="50"/>
      <c r="BM141" s="118"/>
    </row>
    <row r="142" spans="1:65" hidden="1">
      <c r="A142" s="51" t="str">
        <f t="array" ref="A142">IFERROR(INDEX($A$99:$B$128,MATCH(LARGE(($B$99:$B$128=A$131)*1/ROW($A$99:$A$128),ROWS($A$132:$A142)),1/ROW($A$99:$A$128),0),COLUMNS($A$132:$A$132)),"")</f>
        <v/>
      </c>
      <c r="B142" s="51" t="str">
        <f t="array" ref="B142">IFERROR(INDEX($A$99:$B$128,MATCH(LARGE(($B$99:$B$128=B$131)*1/ROW($A$99:$A$128),ROWS($A$132:$A142)),1/ROW($A$99:$A$128),0),COLUMNS($A$132:$A$132)),"")</f>
        <v/>
      </c>
      <c r="C142" s="109" t="str">
        <f t="array" ref="C142">IFERROR(INDEX($A$99:$B$128,MATCH(LARGE(($B$99:$B$128=C$131)*1/ROW($A$99:$A$128),ROWS($A$132:$A142)),1/ROW($A$99:$A$128),0),COLUMNS($A$132:$A$132)),"")</f>
        <v/>
      </c>
      <c r="D142" s="51" t="str">
        <f t="array" ref="D142">IFERROR(INDEX($A$99:$B$128,MATCH(LARGE(($B$99:$B$128=D$131)*1/ROW($A$99:$A$128),ROWS($A$132:$A142)),1/ROW($A$99:$A$128),0),COLUMNS($A$132:$A$132)),"")</f>
        <v/>
      </c>
      <c r="E142" s="51" t="str">
        <f t="array" ref="E142">IFERROR(INDEX($A$99:$B$128,MATCH(LARGE(($B$99:$B$128=E$131)*1/ROW($A$99:$A$128),ROWS($A$132:$A142)),1/ROW($A$99:$A$128),0),COLUMNS($A$132:$A$132)),"")</f>
        <v/>
      </c>
      <c r="F142" s="51" t="str">
        <f t="array" ref="F142">IFERROR(INDEX($A$99:$B$128,MATCH(LARGE(($B$99:$B$128=F$131)*1/ROW($A$99:$A$128),ROWS($A$132:$A142)),1/ROW($A$99:$A$128),0),COLUMNS($A$132:$A$132)),"")</f>
        <v/>
      </c>
      <c r="G142" s="51" t="str">
        <f t="array" ref="G142">IFERROR(INDEX($A$99:$B$128,MATCH(LARGE(($B$99:$B$128=G$131)*1/ROW($A$99:$A$128),ROWS($A$132:$A142)),1/ROW($A$99:$A$128),0),COLUMNS($A$132:$A$132)),"")</f>
        <v/>
      </c>
      <c r="H142" s="51" t="str">
        <f t="array" ref="H142">IFERROR(INDEX($A$99:$B$128,MATCH(LARGE(($B$99:$B$128=H$131)*1/ROW($A$99:$A$128),ROWS($A$132:$A142)),1/ROW($A$99:$A$128),0),COLUMNS($A$132:$A$132)),"")</f>
        <v/>
      </c>
      <c r="I142" s="51" t="str">
        <f t="array" ref="I142">IFERROR(INDEX($A$99:$B$128,MATCH(LARGE(($B$99:$B$128=I$131)*1/ROW($A$99:$A$128),ROWS($A$132:$A142)),1/ROW($A$99:$A$128),0),COLUMNS($A$132:$A$132)),"")</f>
        <v/>
      </c>
      <c r="J142" s="51" t="str">
        <f t="array" ref="J142">IFERROR(INDEX($A$99:$B$128,MATCH(LARGE(($B$99:$B$128=J$131)*1/ROW($A$99:$A$128),ROWS($A$132:$A142)),1/ROW($A$99:$A$128),0),COLUMNS($A$132:$A$132)),"")</f>
        <v/>
      </c>
      <c r="K142" s="51" t="str">
        <f t="array" ref="K142">IFERROR(INDEX($A$99:$B$128,MATCH(LARGE(($B$99:$B$128=K$131)*1/ROW($A$99:$A$128),ROWS($A$132:$A142)),1/ROW($A$99:$A$128),0),COLUMNS($A$132:$A$132)),"")</f>
        <v/>
      </c>
      <c r="L142" s="51" t="str">
        <f t="array" ref="L142">IFERROR(INDEX($A$99:$B$128,MATCH(LARGE(($B$99:$B$128=L$131)*1/ROW($A$99:$A$128),ROWS($A$132:$A142)),1/ROW($A$99:$A$128),0),COLUMNS($A$132:$A$132)),"")</f>
        <v/>
      </c>
      <c r="M142" s="51" t="str">
        <f t="array" ref="M142">IFERROR(INDEX($A$99:$B$128,MATCH(LARGE(($B$99:$B$128=M$131)*1/ROW($A$99:$A$128),ROWS($A$132:$A142)),1/ROW($A$99:$A$128),0),COLUMNS($A$132:$A$132)),"")</f>
        <v/>
      </c>
      <c r="N142" s="51" t="str">
        <f t="array" ref="N142">IFERROR(INDEX($A$99:$B$128,MATCH(LARGE(($B$99:$B$128=N$131)*1/ROW($A$99:$A$128),ROWS($A$132:$A142)),1/ROW($A$99:$A$128),0),COLUMNS($A$132:$A$132)),"")</f>
        <v/>
      </c>
      <c r="O142" s="51" t="str">
        <f t="array" ref="O142">IFERROR(INDEX($A$99:$B$128,MATCH(LARGE(($B$99:$B$128=O$131)*1/ROW($A$99:$A$128),ROWS($A$132:$A142)),1/ROW($A$99:$A$128),0),COLUMNS($A$132:$A$132)),"")</f>
        <v/>
      </c>
      <c r="P142" s="51" t="str">
        <f t="array" ref="P142">IFERROR(INDEX($A$99:$B$128,MATCH(LARGE(($B$99:$B$128=P$131)*1/ROW($A$99:$A$128),ROWS($A$132:$A142)),1/ROW($A$99:$A$128),0),COLUMNS($A$132:$A$132)),"")</f>
        <v/>
      </c>
      <c r="Q142" s="51" t="str">
        <f t="array" ref="Q142">IFERROR(INDEX($A$99:$B$128,MATCH(LARGE(($B$99:$B$128=Q$131)*1/ROW($A$99:$A$128),ROWS($A$132:$A142)),1/ROW($A$99:$A$128),0),COLUMNS($A$132:$A$132)),"")</f>
        <v/>
      </c>
      <c r="R142" s="51" t="str">
        <f t="array" ref="R142">IFERROR(INDEX($A$99:$B$128,MATCH(LARGE(($B$99:$B$128=R$131)*1/ROW($A$99:$A$128),ROWS($A$132:$A142)),1/ROW($A$99:$A$128),0),COLUMNS($A$132:$A$132)),"")</f>
        <v/>
      </c>
      <c r="S142" s="51" t="str">
        <f t="array" ref="S142">IFERROR(INDEX($A$99:$B$128,MATCH(LARGE(($B$99:$B$128=S$131)*1/ROW($A$99:$A$128),ROWS($A$132:$A142)),1/ROW($A$99:$A$128),0),COLUMNS($A$132:$A$132)),"")</f>
        <v/>
      </c>
      <c r="T142" s="51" t="str">
        <f t="array" ref="T142">IFERROR(INDEX($A$99:$B$128,MATCH(LARGE(($B$99:$B$128=T$131)*1/ROW($A$99:$A$128),ROWS($A$132:$A142)),1/ROW($A$99:$A$128),0),COLUMNS($A$132:$A$132)),"")</f>
        <v/>
      </c>
      <c r="U142" s="51" t="str">
        <f t="array" ref="U142">IFERROR(INDEX($A$99:$B$128,MATCH(LARGE(($B$99:$B$128=U$131)*1/ROW($A$99:$A$128),ROWS($A$132:$A142)),1/ROW($A$99:$A$128),0),COLUMNS($A$132:$A$132)),"")</f>
        <v/>
      </c>
      <c r="V142" s="111" t="str">
        <f t="array" ref="V142">IFERROR(INDEX($A$99:$B$128,MATCH(LARGE(($B$99:$B$128=V$131)*1/ROW($A$99:$A$128),ROWS($A$132:$A142)),1/ROW($A$99:$A$128),0),COLUMNS($A$132:$A$132)),"")</f>
        <v/>
      </c>
      <c r="W142" s="51" t="str">
        <f t="array" ref="W142">IFERROR(INDEX($A$99:$B$128,MATCH(LARGE(($B$99:$B$128=W$131)*1/ROW($A$99:$A$128),ROWS($A$132:$A142)),1/ROW($A$99:$A$128),0),COLUMNS($A$132:$A$132)),"")</f>
        <v/>
      </c>
      <c r="X142" s="51" t="str">
        <f t="array" ref="X142">IFERROR(INDEX($A$99:$B$128,MATCH(LARGE(($B$99:$B$128=X$131)*1/ROW($A$99:$A$128),ROWS($A$132:$A142)),1/ROW($A$99:$A$128),0),COLUMNS($A$132:$A$132)),"")</f>
        <v/>
      </c>
      <c r="Y142" s="51" t="str">
        <f t="array" ref="Y142">IFERROR(INDEX($A$99:$B$128,MATCH(LARGE(($B$99:$B$128=Y$131)*1/ROW($A$99:$A$128),ROWS($A$132:$A142)),1/ROW($A$99:$A$128),0),COLUMNS($A$132:$A$132)),"")</f>
        <v/>
      </c>
      <c r="Z142" s="51" t="str">
        <f t="array" ref="Z142">IFERROR(INDEX($A$99:$B$128,MATCH(LARGE(($B$99:$B$128=Z$131)*1/ROW($A$99:$A$128),ROWS($A$132:$A142)),1/ROW($A$99:$A$128),0),COLUMNS($A$132:$A$132)),"")</f>
        <v/>
      </c>
      <c r="AA142" s="51" t="str">
        <f t="array" ref="AA142">IFERROR(INDEX($A$99:$B$128,MATCH(LARGE(($B$99:$B$128=AA$131)*1/ROW($A$99:$A$128),ROWS($A$132:$A142)),1/ROW($A$99:$A$128),0),COLUMNS($A$132:$A$132)),"")</f>
        <v/>
      </c>
      <c r="AB142" s="51" t="str">
        <f t="array" ref="AB142">IFERROR(INDEX($A$99:$B$128,MATCH(LARGE(($B$99:$B$128=AB$131)*1/ROW($A$99:$A$128),ROWS($A$132:$A142)),1/ROW($A$99:$A$128),0),COLUMNS($A$132:$A$132)),"")</f>
        <v/>
      </c>
      <c r="AC142" s="51" t="str">
        <f t="array" ref="AC142">IFERROR(INDEX($A$99:$B$128,MATCH(LARGE(($B$99:$B$128=AC$131)*1/ROW($A$99:$A$128),ROWS($A$132:$A142)),1/ROW($A$99:$A$128),0),COLUMNS($A$132:$A$132)),"")</f>
        <v/>
      </c>
      <c r="AD142" s="51" t="str">
        <f t="array" ref="AD142">IFERROR(INDEX($A$99:$B$128,MATCH(LARGE(($B$99:$B$128=AD$131)*1/ROW($A$99:$A$128),ROWS($A$132:$A142)),1/ROW($A$99:$A$128),0),COLUMNS($A$132:$A$132)),"")</f>
        <v/>
      </c>
      <c r="AE142" s="51" t="str">
        <f t="array" ref="AE142">IFERROR(INDEX($A$99:$B$128,MATCH(LARGE(($B$99:$B$128=AE$131)*1/ROW($A$99:$A$128),ROWS($A$132:$A142)),1/ROW($A$99:$A$128),0),COLUMNS($A$132:$A$132)),"")</f>
        <v/>
      </c>
      <c r="AF142" s="51" t="str">
        <f t="array" ref="AF142">IFERROR(INDEX($A$99:$B$128,MATCH(LARGE(($B$99:$B$128=AF$131)*1/ROW($A$99:$A$128),ROWS($A$132:$A142)),1/ROW($A$99:$A$128),0),COLUMNS($A$132:$A$132)),"")</f>
        <v/>
      </c>
      <c r="AG142" s="110" t="str">
        <f t="array" ref="AG142">IFERROR(INDEX($A$99:$B$128,MATCH(LARGE(($B$99:$B$128=AG$131)*1/ROW($A$99:$A$128),ROWS($A$132:$A142)),1/ROW($A$99:$A$128),0),COLUMNS($A$132:$A$132)),"")</f>
        <v/>
      </c>
      <c r="AH142" s="51" t="str">
        <f t="array" ref="AH142">IFERROR(INDEX($A$99:$F$128,MATCH(LARGE(($D$99:$D$128=AH$131)*1/ROW($A$99:$A$128),ROWS($A$132:$A142)),1/ROW($A$99:$A$128),0),COLUMNS($A$132:$A$132)),"")</f>
        <v/>
      </c>
      <c r="AI142" s="51" t="str">
        <f t="array" ref="AI142">IFERROR(INDEX($A$99:$F$128,MATCH(LARGE(($D$99:$D$128=AI$131)*1/ROW($A$99:$A$128),ROWS($A$132:$A142)),1/ROW($A$99:$A$128),0),COLUMNS($A$132:$A$132)),"")</f>
        <v/>
      </c>
      <c r="AJ142" s="51" t="str">
        <f t="array" ref="AJ142">IFERROR(INDEX($A$99:$F$128,MATCH(LARGE(($D$99:$D$128=AJ$131)*1/ROW($A$99:$A$128),ROWS($A$132:$A142)),1/ROW($A$99:$A$128),0),COLUMNS($A$132:$A$132)),"")</f>
        <v/>
      </c>
      <c r="AK142" s="51" t="str">
        <f t="array" ref="AK142">IFERROR(INDEX($A$99:$F$128,MATCH(LARGE(($E$99:$E$128=AK$131)*1/ROW($A$99:$A$128),ROWS($A$132:$A142)),1/ROW($A$99:$A$128),0),COLUMNS($A$132:$A$132)),"")</f>
        <v/>
      </c>
      <c r="AL142" s="51" t="str">
        <f t="array" ref="AL142">IFERROR(INDEX($A$99:$F$128,MATCH(LARGE(($E$99:$E$128=AL$131)*1/ROW($A$99:$A$128),ROWS($A$132:$A142)),1/ROW($A$99:$A$128),0),COLUMNS($A$132:$A$132)),"")</f>
        <v/>
      </c>
      <c r="AM142" s="51" t="str">
        <f t="array" ref="AM142">IFERROR(INDEX($A$99:$F$128,MATCH(LARGE(($E$99:$E$128=AM$131)*1/ROW($A$99:$A$128),ROWS($A$132:$A142)),1/ROW($A$99:$A$128),0),COLUMNS($A$132:$A$132)),"")</f>
        <v/>
      </c>
      <c r="AN142" s="51" t="str">
        <f t="array" ref="AN142">IFERROR(INDEX($A$99:$F$128,MATCH(LARGE(($F$99:$F$128=AN$131)*1/ROW($A$99:$A$128),ROWS($A$132:$A142)),1/ROW($A$99:$A$128),0),COLUMNS($A$132:$A$132)),"")</f>
        <v/>
      </c>
      <c r="AO142" s="51" t="str">
        <f t="array" ref="AO142">IFERROR(INDEX($A$99:$F$128,MATCH(LARGE(($F$99:$F$128=AO$131)*1/ROW($A$99:$A$128),ROWS($A$132:$A142)),1/ROW($A$99:$A$128),0),COLUMNS($A$132:$A$132)),"")</f>
        <v/>
      </c>
      <c r="AP142" s="51" t="str">
        <f t="array" ref="AP142">IFERROR(INDEX($A$99:$F$128,MATCH(LARGE(($F$99:$F$128=AP$131)*1/ROW($A$99:$A$128),ROWS($A$132:$A142)),1/ROW($A$99:$A$128),0),COLUMNS($A$132:$A$132)),"")</f>
        <v/>
      </c>
      <c r="AQ142" s="51" t="str">
        <f t="array" ref="AQ142">IFERROR(INDEX($A$99:$F$128,MATCH(LARGE(($F$99:$F$128=AQ$131)*1/ROW($A$99:$A$128),ROWS($A$132:$A142)),1/ROW($A$99:$A$128),0),COLUMNS($A$132:$A$132)),"")</f>
        <v/>
      </c>
      <c r="AR142" s="51" t="str">
        <f t="array" ref="AR142">IFERROR(INDEX($A$99:$B$128,MATCH(LARGE(($B$99:$B$128=AR$131)*1/ROW($A$99:$A$128),ROWS($A$132:$A142)),1/ROW($A$99:$A$128),0),COLUMNS($A$132:$A$132)),"")</f>
        <v/>
      </c>
      <c r="AS142" s="51" t="str">
        <f t="shared" si="7"/>
        <v/>
      </c>
      <c r="AT142" s="51" t="str">
        <f t="shared" si="9"/>
        <v/>
      </c>
      <c r="AU142" s="51" t="str">
        <f t="shared" si="8"/>
        <v/>
      </c>
      <c r="BK142" s="50"/>
      <c r="BM142" s="118"/>
    </row>
    <row r="143" spans="1:65" hidden="1">
      <c r="A143" s="51" t="str">
        <f t="array" ref="A143">IFERROR(INDEX($A$99:$B$128,MATCH(LARGE(($B$99:$B$128=A$131)*1/ROW($A$99:$A$128),ROWS($A$132:$A143)),1/ROW($A$99:$A$128),0),COLUMNS($A$132:$A$132)),"")</f>
        <v/>
      </c>
      <c r="B143" s="51" t="str">
        <f t="array" ref="B143">IFERROR(INDEX($A$99:$B$128,MATCH(LARGE(($B$99:$B$128=B$131)*1/ROW($A$99:$A$128),ROWS($A$132:$A143)),1/ROW($A$99:$A$128),0),COLUMNS($A$132:$A$132)),"")</f>
        <v/>
      </c>
      <c r="C143" s="109" t="str">
        <f t="array" ref="C143">IFERROR(INDEX($A$99:$B$128,MATCH(LARGE(($B$99:$B$128=C$131)*1/ROW($A$99:$A$128),ROWS($A$132:$A143)),1/ROW($A$99:$A$128),0),COLUMNS($A$132:$A$132)),"")</f>
        <v/>
      </c>
      <c r="D143" s="51" t="str">
        <f t="array" ref="D143">IFERROR(INDEX($A$99:$B$128,MATCH(LARGE(($B$99:$B$128=D$131)*1/ROW($A$99:$A$128),ROWS($A$132:$A143)),1/ROW($A$99:$A$128),0),COLUMNS($A$132:$A$132)),"")</f>
        <v/>
      </c>
      <c r="E143" s="51" t="str">
        <f t="array" ref="E143">IFERROR(INDEX($A$99:$B$128,MATCH(LARGE(($B$99:$B$128=E$131)*1/ROW($A$99:$A$128),ROWS($A$132:$A143)),1/ROW($A$99:$A$128),0),COLUMNS($A$132:$A$132)),"")</f>
        <v/>
      </c>
      <c r="F143" s="51" t="str">
        <f t="array" ref="F143">IFERROR(INDEX($A$99:$B$128,MATCH(LARGE(($B$99:$B$128=F$131)*1/ROW($A$99:$A$128),ROWS($A$132:$A143)),1/ROW($A$99:$A$128),0),COLUMNS($A$132:$A$132)),"")</f>
        <v/>
      </c>
      <c r="G143" s="51" t="str">
        <f t="array" ref="G143">IFERROR(INDEX($A$99:$B$128,MATCH(LARGE(($B$99:$B$128=G$131)*1/ROW($A$99:$A$128),ROWS($A$132:$A143)),1/ROW($A$99:$A$128),0),COLUMNS($A$132:$A$132)),"")</f>
        <v/>
      </c>
      <c r="H143" s="51" t="str">
        <f t="array" ref="H143">IFERROR(INDEX($A$99:$B$128,MATCH(LARGE(($B$99:$B$128=H$131)*1/ROW($A$99:$A$128),ROWS($A$132:$A143)),1/ROW($A$99:$A$128),0),COLUMNS($A$132:$A$132)),"")</f>
        <v/>
      </c>
      <c r="I143" s="51" t="str">
        <f t="array" ref="I143">IFERROR(INDEX($A$99:$B$128,MATCH(LARGE(($B$99:$B$128=I$131)*1/ROW($A$99:$A$128),ROWS($A$132:$A143)),1/ROW($A$99:$A$128),0),COLUMNS($A$132:$A$132)),"")</f>
        <v/>
      </c>
      <c r="J143" s="51" t="str">
        <f t="array" ref="J143">IFERROR(INDEX($A$99:$B$128,MATCH(LARGE(($B$99:$B$128=J$131)*1/ROW($A$99:$A$128),ROWS($A$132:$A143)),1/ROW($A$99:$A$128),0),COLUMNS($A$132:$A$132)),"")</f>
        <v/>
      </c>
      <c r="K143" s="51" t="str">
        <f t="array" ref="K143">IFERROR(INDEX($A$99:$B$128,MATCH(LARGE(($B$99:$B$128=K$131)*1/ROW($A$99:$A$128),ROWS($A$132:$A143)),1/ROW($A$99:$A$128),0),COLUMNS($A$132:$A$132)),"")</f>
        <v/>
      </c>
      <c r="L143" s="51" t="str">
        <f t="array" ref="L143">IFERROR(INDEX($A$99:$B$128,MATCH(LARGE(($B$99:$B$128=L$131)*1/ROW($A$99:$A$128),ROWS($A$132:$A143)),1/ROW($A$99:$A$128),0),COLUMNS($A$132:$A$132)),"")</f>
        <v/>
      </c>
      <c r="M143" s="51" t="str">
        <f t="array" ref="M143">IFERROR(INDEX($A$99:$B$128,MATCH(LARGE(($B$99:$B$128=M$131)*1/ROW($A$99:$A$128),ROWS($A$132:$A143)),1/ROW($A$99:$A$128),0),COLUMNS($A$132:$A$132)),"")</f>
        <v/>
      </c>
      <c r="N143" s="51" t="str">
        <f t="array" ref="N143">IFERROR(INDEX($A$99:$B$128,MATCH(LARGE(($B$99:$B$128=N$131)*1/ROW($A$99:$A$128),ROWS($A$132:$A143)),1/ROW($A$99:$A$128),0),COLUMNS($A$132:$A$132)),"")</f>
        <v/>
      </c>
      <c r="O143" s="51" t="str">
        <f t="array" ref="O143">IFERROR(INDEX($A$99:$B$128,MATCH(LARGE(($B$99:$B$128=O$131)*1/ROW($A$99:$A$128),ROWS($A$132:$A143)),1/ROW($A$99:$A$128),0),COLUMNS($A$132:$A$132)),"")</f>
        <v/>
      </c>
      <c r="P143" s="51" t="str">
        <f t="array" ref="P143">IFERROR(INDEX($A$99:$B$128,MATCH(LARGE(($B$99:$B$128=P$131)*1/ROW($A$99:$A$128),ROWS($A$132:$A143)),1/ROW($A$99:$A$128),0),COLUMNS($A$132:$A$132)),"")</f>
        <v/>
      </c>
      <c r="Q143" s="51" t="str">
        <f t="array" ref="Q143">IFERROR(INDEX($A$99:$B$128,MATCH(LARGE(($B$99:$B$128=Q$131)*1/ROW($A$99:$A$128),ROWS($A$132:$A143)),1/ROW($A$99:$A$128),0),COLUMNS($A$132:$A$132)),"")</f>
        <v/>
      </c>
      <c r="R143" s="51" t="str">
        <f t="array" ref="R143">IFERROR(INDEX($A$99:$B$128,MATCH(LARGE(($B$99:$B$128=R$131)*1/ROW($A$99:$A$128),ROWS($A$132:$A143)),1/ROW($A$99:$A$128),0),COLUMNS($A$132:$A$132)),"")</f>
        <v/>
      </c>
      <c r="S143" s="51" t="str">
        <f t="array" ref="S143">IFERROR(INDEX($A$99:$B$128,MATCH(LARGE(($B$99:$B$128=S$131)*1/ROW($A$99:$A$128),ROWS($A$132:$A143)),1/ROW($A$99:$A$128),0),COLUMNS($A$132:$A$132)),"")</f>
        <v/>
      </c>
      <c r="T143" s="51" t="str">
        <f t="array" ref="T143">IFERROR(INDEX($A$99:$B$128,MATCH(LARGE(($B$99:$B$128=T$131)*1/ROW($A$99:$A$128),ROWS($A$132:$A143)),1/ROW($A$99:$A$128),0),COLUMNS($A$132:$A$132)),"")</f>
        <v/>
      </c>
      <c r="U143" s="51" t="str">
        <f t="array" ref="U143">IFERROR(INDEX($A$99:$B$128,MATCH(LARGE(($B$99:$B$128=U$131)*1/ROW($A$99:$A$128),ROWS($A$132:$A143)),1/ROW($A$99:$A$128),0),COLUMNS($A$132:$A$132)),"")</f>
        <v/>
      </c>
      <c r="V143" s="111" t="str">
        <f t="array" ref="V143">IFERROR(INDEX($A$99:$B$128,MATCH(LARGE(($B$99:$B$128=V$131)*1/ROW($A$99:$A$128),ROWS($A$132:$A143)),1/ROW($A$99:$A$128),0),COLUMNS($A$132:$A$132)),"")</f>
        <v/>
      </c>
      <c r="W143" s="51" t="str">
        <f t="array" ref="W143">IFERROR(INDEX($A$99:$B$128,MATCH(LARGE(($B$99:$B$128=W$131)*1/ROW($A$99:$A$128),ROWS($A$132:$A143)),1/ROW($A$99:$A$128),0),COLUMNS($A$132:$A$132)),"")</f>
        <v/>
      </c>
      <c r="X143" s="51" t="str">
        <f t="array" ref="X143">IFERROR(INDEX($A$99:$B$128,MATCH(LARGE(($B$99:$B$128=X$131)*1/ROW($A$99:$A$128),ROWS($A$132:$A143)),1/ROW($A$99:$A$128),0),COLUMNS($A$132:$A$132)),"")</f>
        <v/>
      </c>
      <c r="Y143" s="51" t="str">
        <f t="array" ref="Y143">IFERROR(INDEX($A$99:$B$128,MATCH(LARGE(($B$99:$B$128=Y$131)*1/ROW($A$99:$A$128),ROWS($A$132:$A143)),1/ROW($A$99:$A$128),0),COLUMNS($A$132:$A$132)),"")</f>
        <v/>
      </c>
      <c r="Z143" s="51" t="str">
        <f t="array" ref="Z143">IFERROR(INDEX($A$99:$B$128,MATCH(LARGE(($B$99:$B$128=Z$131)*1/ROW($A$99:$A$128),ROWS($A$132:$A143)),1/ROW($A$99:$A$128),0),COLUMNS($A$132:$A$132)),"")</f>
        <v/>
      </c>
      <c r="AA143" s="51" t="str">
        <f t="array" ref="AA143">IFERROR(INDEX($A$99:$B$128,MATCH(LARGE(($B$99:$B$128=AA$131)*1/ROW($A$99:$A$128),ROWS($A$132:$A143)),1/ROW($A$99:$A$128),0),COLUMNS($A$132:$A$132)),"")</f>
        <v/>
      </c>
      <c r="AB143" s="51" t="str">
        <f t="array" ref="AB143">IFERROR(INDEX($A$99:$B$128,MATCH(LARGE(($B$99:$B$128=AB$131)*1/ROW($A$99:$A$128),ROWS($A$132:$A143)),1/ROW($A$99:$A$128),0),COLUMNS($A$132:$A$132)),"")</f>
        <v/>
      </c>
      <c r="AC143" s="51" t="str">
        <f t="array" ref="AC143">IFERROR(INDEX($A$99:$B$128,MATCH(LARGE(($B$99:$B$128=AC$131)*1/ROW($A$99:$A$128),ROWS($A$132:$A143)),1/ROW($A$99:$A$128),0),COLUMNS($A$132:$A$132)),"")</f>
        <v/>
      </c>
      <c r="AD143" s="51" t="str">
        <f t="array" ref="AD143">IFERROR(INDEX($A$99:$B$128,MATCH(LARGE(($B$99:$B$128=AD$131)*1/ROW($A$99:$A$128),ROWS($A$132:$A143)),1/ROW($A$99:$A$128),0),COLUMNS($A$132:$A$132)),"")</f>
        <v/>
      </c>
      <c r="AE143" s="51" t="str">
        <f t="array" ref="AE143">IFERROR(INDEX($A$99:$B$128,MATCH(LARGE(($B$99:$B$128=AE$131)*1/ROW($A$99:$A$128),ROWS($A$132:$A143)),1/ROW($A$99:$A$128),0),COLUMNS($A$132:$A$132)),"")</f>
        <v/>
      </c>
      <c r="AF143" s="51" t="str">
        <f t="array" ref="AF143">IFERROR(INDEX($A$99:$B$128,MATCH(LARGE(($B$99:$B$128=AF$131)*1/ROW($A$99:$A$128),ROWS($A$132:$A143)),1/ROW($A$99:$A$128),0),COLUMNS($A$132:$A$132)),"")</f>
        <v/>
      </c>
      <c r="AG143" s="110" t="str">
        <f t="array" ref="AG143">IFERROR(INDEX($A$99:$B$128,MATCH(LARGE(($B$99:$B$128=AG$131)*1/ROW($A$99:$A$128),ROWS($A$132:$A143)),1/ROW($A$99:$A$128),0),COLUMNS($A$132:$A$132)),"")</f>
        <v/>
      </c>
      <c r="AH143" s="51" t="str">
        <f t="array" ref="AH143">IFERROR(INDEX($A$99:$F$128,MATCH(LARGE(($D$99:$D$128=AH$131)*1/ROW($A$99:$A$128),ROWS($A$132:$A143)),1/ROW($A$99:$A$128),0),COLUMNS($A$132:$A$132)),"")</f>
        <v/>
      </c>
      <c r="AI143" s="51" t="str">
        <f t="array" ref="AI143">IFERROR(INDEX($A$99:$F$128,MATCH(LARGE(($D$99:$D$128=AI$131)*1/ROW($A$99:$A$128),ROWS($A$132:$A143)),1/ROW($A$99:$A$128),0),COLUMNS($A$132:$A$132)),"")</f>
        <v/>
      </c>
      <c r="AJ143" s="51" t="str">
        <f t="array" ref="AJ143">IFERROR(INDEX($A$99:$F$128,MATCH(LARGE(($D$99:$D$128=AJ$131)*1/ROW($A$99:$A$128),ROWS($A$132:$A143)),1/ROW($A$99:$A$128),0),COLUMNS($A$132:$A$132)),"")</f>
        <v/>
      </c>
      <c r="AK143" s="51" t="str">
        <f t="array" ref="AK143">IFERROR(INDEX($A$99:$F$128,MATCH(LARGE(($E$99:$E$128=AK$131)*1/ROW($A$99:$A$128),ROWS($A$132:$A143)),1/ROW($A$99:$A$128),0),COLUMNS($A$132:$A$132)),"")</f>
        <v/>
      </c>
      <c r="AL143" s="51" t="str">
        <f t="array" ref="AL143">IFERROR(INDEX($A$99:$F$128,MATCH(LARGE(($E$99:$E$128=AL$131)*1/ROW($A$99:$A$128),ROWS($A$132:$A143)),1/ROW($A$99:$A$128),0),COLUMNS($A$132:$A$132)),"")</f>
        <v/>
      </c>
      <c r="AM143" s="51" t="str">
        <f t="array" ref="AM143">IFERROR(INDEX($A$99:$F$128,MATCH(LARGE(($E$99:$E$128=AM$131)*1/ROW($A$99:$A$128),ROWS($A$132:$A143)),1/ROW($A$99:$A$128),0),COLUMNS($A$132:$A$132)),"")</f>
        <v/>
      </c>
      <c r="AN143" s="51" t="str">
        <f t="array" ref="AN143">IFERROR(INDEX($A$99:$F$128,MATCH(LARGE(($F$99:$F$128=AN$131)*1/ROW($A$99:$A$128),ROWS($A$132:$A143)),1/ROW($A$99:$A$128),0),COLUMNS($A$132:$A$132)),"")</f>
        <v/>
      </c>
      <c r="AO143" s="51" t="str">
        <f t="array" ref="AO143">IFERROR(INDEX($A$99:$F$128,MATCH(LARGE(($F$99:$F$128=AO$131)*1/ROW($A$99:$A$128),ROWS($A$132:$A143)),1/ROW($A$99:$A$128),0),COLUMNS($A$132:$A$132)),"")</f>
        <v/>
      </c>
      <c r="AP143" s="51" t="str">
        <f t="array" ref="AP143">IFERROR(INDEX($A$99:$F$128,MATCH(LARGE(($F$99:$F$128=AP$131)*1/ROW($A$99:$A$128),ROWS($A$132:$A143)),1/ROW($A$99:$A$128),0),COLUMNS($A$132:$A$132)),"")</f>
        <v/>
      </c>
      <c r="AQ143" s="51" t="str">
        <f t="array" ref="AQ143">IFERROR(INDEX($A$99:$F$128,MATCH(LARGE(($F$99:$F$128=AQ$131)*1/ROW($A$99:$A$128),ROWS($A$132:$A143)),1/ROW($A$99:$A$128),0),COLUMNS($A$132:$A$132)),"")</f>
        <v/>
      </c>
      <c r="AR143" s="51" t="str">
        <f t="array" ref="AR143">IFERROR(INDEX($A$99:$B$128,MATCH(LARGE(($B$99:$B$128=AR$131)*1/ROW($A$99:$A$128),ROWS($A$132:$A143)),1/ROW($A$99:$A$128),0),COLUMNS($A$132:$A$132)),"")</f>
        <v/>
      </c>
      <c r="AS143" s="51" t="str">
        <f t="shared" si="7"/>
        <v/>
      </c>
      <c r="AT143" s="51" t="str">
        <f t="shared" si="9"/>
        <v/>
      </c>
      <c r="AU143" s="51" t="str">
        <f t="shared" si="8"/>
        <v/>
      </c>
      <c r="BK143" s="50"/>
      <c r="BM143" s="118"/>
    </row>
    <row r="144" spans="1:65" hidden="1">
      <c r="A144" s="51" t="str">
        <f t="array" ref="A144">IFERROR(INDEX($A$99:$B$128,MATCH(LARGE(($B$99:$B$128=A$131)*1/ROW($A$99:$A$128),ROWS($A$132:$A144)),1/ROW($A$99:$A$128),0),COLUMNS($A$132:$A$132)),"")</f>
        <v/>
      </c>
      <c r="B144" s="51" t="str">
        <f t="array" ref="B144">IFERROR(INDEX($A$99:$B$128,MATCH(LARGE(($B$99:$B$128=B$131)*1/ROW($A$99:$A$128),ROWS($A$132:$A144)),1/ROW($A$99:$A$128),0),COLUMNS($A$132:$A$132)),"")</f>
        <v/>
      </c>
      <c r="C144" s="109" t="str">
        <f t="array" ref="C144">IFERROR(INDEX($A$99:$B$128,MATCH(LARGE(($B$99:$B$128=C$131)*1/ROW($A$99:$A$128),ROWS($A$132:$A144)),1/ROW($A$99:$A$128),0),COLUMNS($A$132:$A$132)),"")</f>
        <v/>
      </c>
      <c r="D144" s="51" t="str">
        <f t="array" ref="D144">IFERROR(INDEX($A$99:$B$128,MATCH(LARGE(($B$99:$B$128=D$131)*1/ROW($A$99:$A$128),ROWS($A$132:$A144)),1/ROW($A$99:$A$128),0),COLUMNS($A$132:$A$132)),"")</f>
        <v/>
      </c>
      <c r="E144" s="51" t="str">
        <f t="array" ref="E144">IFERROR(INDEX($A$99:$B$128,MATCH(LARGE(($B$99:$B$128=E$131)*1/ROW($A$99:$A$128),ROWS($A$132:$A144)),1/ROW($A$99:$A$128),0),COLUMNS($A$132:$A$132)),"")</f>
        <v/>
      </c>
      <c r="F144" s="51" t="str">
        <f t="array" ref="F144">IFERROR(INDEX($A$99:$B$128,MATCH(LARGE(($B$99:$B$128=F$131)*1/ROW($A$99:$A$128),ROWS($A$132:$A144)),1/ROW($A$99:$A$128),0),COLUMNS($A$132:$A$132)),"")</f>
        <v/>
      </c>
      <c r="G144" s="51" t="str">
        <f t="array" ref="G144">IFERROR(INDEX($A$99:$B$128,MATCH(LARGE(($B$99:$B$128=G$131)*1/ROW($A$99:$A$128),ROWS($A$132:$A144)),1/ROW($A$99:$A$128),0),COLUMNS($A$132:$A$132)),"")</f>
        <v/>
      </c>
      <c r="H144" s="51" t="str">
        <f t="array" ref="H144">IFERROR(INDEX($A$99:$B$128,MATCH(LARGE(($B$99:$B$128=H$131)*1/ROW($A$99:$A$128),ROWS($A$132:$A144)),1/ROW($A$99:$A$128),0),COLUMNS($A$132:$A$132)),"")</f>
        <v/>
      </c>
      <c r="I144" s="51" t="str">
        <f t="array" ref="I144">IFERROR(INDEX($A$99:$B$128,MATCH(LARGE(($B$99:$B$128=I$131)*1/ROW($A$99:$A$128),ROWS($A$132:$A144)),1/ROW($A$99:$A$128),0),COLUMNS($A$132:$A$132)),"")</f>
        <v/>
      </c>
      <c r="J144" s="51" t="str">
        <f t="array" ref="J144">IFERROR(INDEX($A$99:$B$128,MATCH(LARGE(($B$99:$B$128=J$131)*1/ROW($A$99:$A$128),ROWS($A$132:$A144)),1/ROW($A$99:$A$128),0),COLUMNS($A$132:$A$132)),"")</f>
        <v/>
      </c>
      <c r="K144" s="51" t="str">
        <f t="array" ref="K144">IFERROR(INDEX($A$99:$B$128,MATCH(LARGE(($B$99:$B$128=K$131)*1/ROW($A$99:$A$128),ROWS($A$132:$A144)),1/ROW($A$99:$A$128),0),COLUMNS($A$132:$A$132)),"")</f>
        <v/>
      </c>
      <c r="L144" s="51" t="str">
        <f t="array" ref="L144">IFERROR(INDEX($A$99:$B$128,MATCH(LARGE(($B$99:$B$128=L$131)*1/ROW($A$99:$A$128),ROWS($A$132:$A144)),1/ROW($A$99:$A$128),0),COLUMNS($A$132:$A$132)),"")</f>
        <v/>
      </c>
      <c r="M144" s="51" t="str">
        <f t="array" ref="M144">IFERROR(INDEX($A$99:$B$128,MATCH(LARGE(($B$99:$B$128=M$131)*1/ROW($A$99:$A$128),ROWS($A$132:$A144)),1/ROW($A$99:$A$128),0),COLUMNS($A$132:$A$132)),"")</f>
        <v/>
      </c>
      <c r="N144" s="51" t="str">
        <f t="array" ref="N144">IFERROR(INDEX($A$99:$B$128,MATCH(LARGE(($B$99:$B$128=N$131)*1/ROW($A$99:$A$128),ROWS($A$132:$A144)),1/ROW($A$99:$A$128),0),COLUMNS($A$132:$A$132)),"")</f>
        <v/>
      </c>
      <c r="O144" s="51" t="str">
        <f t="array" ref="O144">IFERROR(INDEX($A$99:$B$128,MATCH(LARGE(($B$99:$B$128=O$131)*1/ROW($A$99:$A$128),ROWS($A$132:$A144)),1/ROW($A$99:$A$128),0),COLUMNS($A$132:$A$132)),"")</f>
        <v/>
      </c>
      <c r="P144" s="51" t="str">
        <f t="array" ref="P144">IFERROR(INDEX($A$99:$B$128,MATCH(LARGE(($B$99:$B$128=P$131)*1/ROW($A$99:$A$128),ROWS($A$132:$A144)),1/ROW($A$99:$A$128),0),COLUMNS($A$132:$A$132)),"")</f>
        <v/>
      </c>
      <c r="Q144" s="51" t="str">
        <f t="array" ref="Q144">IFERROR(INDEX($A$99:$B$128,MATCH(LARGE(($B$99:$B$128=Q$131)*1/ROW($A$99:$A$128),ROWS($A$132:$A144)),1/ROW($A$99:$A$128),0),COLUMNS($A$132:$A$132)),"")</f>
        <v/>
      </c>
      <c r="R144" s="51" t="str">
        <f t="array" ref="R144">IFERROR(INDEX($A$99:$B$128,MATCH(LARGE(($B$99:$B$128=R$131)*1/ROW($A$99:$A$128),ROWS($A$132:$A144)),1/ROW($A$99:$A$128),0),COLUMNS($A$132:$A$132)),"")</f>
        <v/>
      </c>
      <c r="S144" s="51" t="str">
        <f t="array" ref="S144">IFERROR(INDEX($A$99:$B$128,MATCH(LARGE(($B$99:$B$128=S$131)*1/ROW($A$99:$A$128),ROWS($A$132:$A144)),1/ROW($A$99:$A$128),0),COLUMNS($A$132:$A$132)),"")</f>
        <v/>
      </c>
      <c r="T144" s="51" t="str">
        <f t="array" ref="T144">IFERROR(INDEX($A$99:$B$128,MATCH(LARGE(($B$99:$B$128=T$131)*1/ROW($A$99:$A$128),ROWS($A$132:$A144)),1/ROW($A$99:$A$128),0),COLUMNS($A$132:$A$132)),"")</f>
        <v/>
      </c>
      <c r="U144" s="51" t="str">
        <f t="array" ref="U144">IFERROR(INDEX($A$99:$B$128,MATCH(LARGE(($B$99:$B$128=U$131)*1/ROW($A$99:$A$128),ROWS($A$132:$A144)),1/ROW($A$99:$A$128),0),COLUMNS($A$132:$A$132)),"")</f>
        <v/>
      </c>
      <c r="V144" s="111" t="str">
        <f t="array" ref="V144">IFERROR(INDEX($A$99:$B$128,MATCH(LARGE(($B$99:$B$128=V$131)*1/ROW($A$99:$A$128),ROWS($A$132:$A144)),1/ROW($A$99:$A$128),0),COLUMNS($A$132:$A$132)),"")</f>
        <v/>
      </c>
      <c r="W144" s="51" t="str">
        <f t="array" ref="W144">IFERROR(INDEX($A$99:$B$128,MATCH(LARGE(($B$99:$B$128=W$131)*1/ROW($A$99:$A$128),ROWS($A$132:$A144)),1/ROW($A$99:$A$128),0),COLUMNS($A$132:$A$132)),"")</f>
        <v/>
      </c>
      <c r="X144" s="51" t="str">
        <f t="array" ref="X144">IFERROR(INDEX($A$99:$B$128,MATCH(LARGE(($B$99:$B$128=X$131)*1/ROW($A$99:$A$128),ROWS($A$132:$A144)),1/ROW($A$99:$A$128),0),COLUMNS($A$132:$A$132)),"")</f>
        <v/>
      </c>
      <c r="Y144" s="51" t="str">
        <f t="array" ref="Y144">IFERROR(INDEX($A$99:$B$128,MATCH(LARGE(($B$99:$B$128=Y$131)*1/ROW($A$99:$A$128),ROWS($A$132:$A144)),1/ROW($A$99:$A$128),0),COLUMNS($A$132:$A$132)),"")</f>
        <v/>
      </c>
      <c r="Z144" s="51" t="str">
        <f t="array" ref="Z144">IFERROR(INDEX($A$99:$B$128,MATCH(LARGE(($B$99:$B$128=Z$131)*1/ROW($A$99:$A$128),ROWS($A$132:$A144)),1/ROW($A$99:$A$128),0),COLUMNS($A$132:$A$132)),"")</f>
        <v/>
      </c>
      <c r="AA144" s="51" t="str">
        <f t="array" ref="AA144">IFERROR(INDEX($A$99:$B$128,MATCH(LARGE(($B$99:$B$128=AA$131)*1/ROW($A$99:$A$128),ROWS($A$132:$A144)),1/ROW($A$99:$A$128),0),COLUMNS($A$132:$A$132)),"")</f>
        <v/>
      </c>
      <c r="AB144" s="51" t="str">
        <f t="array" ref="AB144">IFERROR(INDEX($A$99:$B$128,MATCH(LARGE(($B$99:$B$128=AB$131)*1/ROW($A$99:$A$128),ROWS($A$132:$A144)),1/ROW($A$99:$A$128),0),COLUMNS($A$132:$A$132)),"")</f>
        <v/>
      </c>
      <c r="AC144" s="51" t="str">
        <f t="array" ref="AC144">IFERROR(INDEX($A$99:$B$128,MATCH(LARGE(($B$99:$B$128=AC$131)*1/ROW($A$99:$A$128),ROWS($A$132:$A144)),1/ROW($A$99:$A$128),0),COLUMNS($A$132:$A$132)),"")</f>
        <v/>
      </c>
      <c r="AD144" s="51" t="str">
        <f t="array" ref="AD144">IFERROR(INDEX($A$99:$B$128,MATCH(LARGE(($B$99:$B$128=AD$131)*1/ROW($A$99:$A$128),ROWS($A$132:$A144)),1/ROW($A$99:$A$128),0),COLUMNS($A$132:$A$132)),"")</f>
        <v/>
      </c>
      <c r="AE144" s="51" t="str">
        <f t="array" ref="AE144">IFERROR(INDEX($A$99:$B$128,MATCH(LARGE(($B$99:$B$128=AE$131)*1/ROW($A$99:$A$128),ROWS($A$132:$A144)),1/ROW($A$99:$A$128),0),COLUMNS($A$132:$A$132)),"")</f>
        <v/>
      </c>
      <c r="AF144" s="51" t="str">
        <f t="array" ref="AF144">IFERROR(INDEX($A$99:$B$128,MATCH(LARGE(($B$99:$B$128=AF$131)*1/ROW($A$99:$A$128),ROWS($A$132:$A144)),1/ROW($A$99:$A$128),0),COLUMNS($A$132:$A$132)),"")</f>
        <v/>
      </c>
      <c r="AG144" s="110" t="str">
        <f t="array" ref="AG144">IFERROR(INDEX($A$99:$B$128,MATCH(LARGE(($B$99:$B$128=AG$131)*1/ROW($A$99:$A$128),ROWS($A$132:$A144)),1/ROW($A$99:$A$128),0),COLUMNS($A$132:$A$132)),"")</f>
        <v/>
      </c>
      <c r="AH144" s="51" t="str">
        <f t="array" ref="AH144">IFERROR(INDEX($A$99:$F$128,MATCH(LARGE(($D$99:$D$128=AH$131)*1/ROW($A$99:$A$128),ROWS($A$132:$A144)),1/ROW($A$99:$A$128),0),COLUMNS($A$132:$A$132)),"")</f>
        <v/>
      </c>
      <c r="AI144" s="51" t="str">
        <f t="array" ref="AI144">IFERROR(INDEX($A$99:$F$128,MATCH(LARGE(($D$99:$D$128=AI$131)*1/ROW($A$99:$A$128),ROWS($A$132:$A144)),1/ROW($A$99:$A$128),0),COLUMNS($A$132:$A$132)),"")</f>
        <v/>
      </c>
      <c r="AJ144" s="51" t="str">
        <f t="array" ref="AJ144">IFERROR(INDEX($A$99:$F$128,MATCH(LARGE(($D$99:$D$128=AJ$131)*1/ROW($A$99:$A$128),ROWS($A$132:$A144)),1/ROW($A$99:$A$128),0),COLUMNS($A$132:$A$132)),"")</f>
        <v/>
      </c>
      <c r="AK144" s="51" t="str">
        <f t="array" ref="AK144">IFERROR(INDEX($A$99:$F$128,MATCH(LARGE(($E$99:$E$128=AK$131)*1/ROW($A$99:$A$128),ROWS($A$132:$A144)),1/ROW($A$99:$A$128),0),COLUMNS($A$132:$A$132)),"")</f>
        <v/>
      </c>
      <c r="AL144" s="51" t="str">
        <f t="array" ref="AL144">IFERROR(INDEX($A$99:$F$128,MATCH(LARGE(($E$99:$E$128=AL$131)*1/ROW($A$99:$A$128),ROWS($A$132:$A144)),1/ROW($A$99:$A$128),0),COLUMNS($A$132:$A$132)),"")</f>
        <v/>
      </c>
      <c r="AM144" s="51" t="str">
        <f t="array" ref="AM144">IFERROR(INDEX($A$99:$F$128,MATCH(LARGE(($E$99:$E$128=AM$131)*1/ROW($A$99:$A$128),ROWS($A$132:$A144)),1/ROW($A$99:$A$128),0),COLUMNS($A$132:$A$132)),"")</f>
        <v/>
      </c>
      <c r="AN144" s="51" t="str">
        <f t="array" ref="AN144">IFERROR(INDEX($A$99:$F$128,MATCH(LARGE(($F$99:$F$128=AN$131)*1/ROW($A$99:$A$128),ROWS($A$132:$A144)),1/ROW($A$99:$A$128),0),COLUMNS($A$132:$A$132)),"")</f>
        <v/>
      </c>
      <c r="AO144" s="51" t="str">
        <f t="array" ref="AO144">IFERROR(INDEX($A$99:$F$128,MATCH(LARGE(($F$99:$F$128=AO$131)*1/ROW($A$99:$A$128),ROWS($A$132:$A144)),1/ROW($A$99:$A$128),0),COLUMNS($A$132:$A$132)),"")</f>
        <v/>
      </c>
      <c r="AP144" s="51" t="str">
        <f t="array" ref="AP144">IFERROR(INDEX($A$99:$F$128,MATCH(LARGE(($F$99:$F$128=AP$131)*1/ROW($A$99:$A$128),ROWS($A$132:$A144)),1/ROW($A$99:$A$128),0),COLUMNS($A$132:$A$132)),"")</f>
        <v/>
      </c>
      <c r="AQ144" s="51" t="str">
        <f t="array" ref="AQ144">IFERROR(INDEX($A$99:$F$128,MATCH(LARGE(($F$99:$F$128=AQ$131)*1/ROW($A$99:$A$128),ROWS($A$132:$A144)),1/ROW($A$99:$A$128),0),COLUMNS($A$132:$A$132)),"")</f>
        <v/>
      </c>
      <c r="AR144" s="51" t="str">
        <f t="array" ref="AR144">IFERROR(INDEX($A$99:$B$128,MATCH(LARGE(($B$99:$B$128=AR$131)*1/ROW($A$99:$A$128),ROWS($A$132:$A144)),1/ROW($A$99:$A$128),0),COLUMNS($A$132:$A$132)),"")</f>
        <v/>
      </c>
      <c r="AS144" s="51" t="str">
        <f t="shared" si="7"/>
        <v/>
      </c>
      <c r="AT144" s="51" t="str">
        <f t="shared" si="9"/>
        <v/>
      </c>
      <c r="AU144" s="51" t="str">
        <f t="shared" si="8"/>
        <v/>
      </c>
      <c r="BK144" s="50"/>
      <c r="BM144" s="118"/>
    </row>
    <row r="145" spans="1:65" hidden="1">
      <c r="A145" s="51" t="str">
        <f t="array" ref="A145">IFERROR(INDEX($A$99:$B$128,MATCH(LARGE(($B$99:$B$128=A$131)*1/ROW($A$99:$A$128),ROWS($A$132:$A145)),1/ROW($A$99:$A$128),0),COLUMNS($A$132:$A$132)),"")</f>
        <v/>
      </c>
      <c r="B145" s="51" t="str">
        <f t="array" ref="B145">IFERROR(INDEX($A$99:$B$128,MATCH(LARGE(($B$99:$B$128=B$131)*1/ROW($A$99:$A$128),ROWS($A$132:$A145)),1/ROW($A$99:$A$128),0),COLUMNS($A$132:$A$132)),"")</f>
        <v/>
      </c>
      <c r="C145" s="109" t="str">
        <f t="array" ref="C145">IFERROR(INDEX($A$99:$B$128,MATCH(LARGE(($B$99:$B$128=C$131)*1/ROW($A$99:$A$128),ROWS($A$132:$A145)),1/ROW($A$99:$A$128),0),COLUMNS($A$132:$A$132)),"")</f>
        <v/>
      </c>
      <c r="D145" s="51" t="str">
        <f t="array" ref="D145">IFERROR(INDEX($A$99:$B$128,MATCH(LARGE(($B$99:$B$128=D$131)*1/ROW($A$99:$A$128),ROWS($A$132:$A145)),1/ROW($A$99:$A$128),0),COLUMNS($A$132:$A$132)),"")</f>
        <v/>
      </c>
      <c r="E145" s="51" t="str">
        <f t="array" ref="E145">IFERROR(INDEX($A$99:$B$128,MATCH(LARGE(($B$99:$B$128=E$131)*1/ROW($A$99:$A$128),ROWS($A$132:$A145)),1/ROW($A$99:$A$128),0),COLUMNS($A$132:$A$132)),"")</f>
        <v/>
      </c>
      <c r="F145" s="51" t="str">
        <f t="array" ref="F145">IFERROR(INDEX($A$99:$B$128,MATCH(LARGE(($B$99:$B$128=F$131)*1/ROW($A$99:$A$128),ROWS($A$132:$A145)),1/ROW($A$99:$A$128),0),COLUMNS($A$132:$A$132)),"")</f>
        <v/>
      </c>
      <c r="G145" s="51" t="str">
        <f t="array" ref="G145">IFERROR(INDEX($A$99:$B$128,MATCH(LARGE(($B$99:$B$128=G$131)*1/ROW($A$99:$A$128),ROWS($A$132:$A145)),1/ROW($A$99:$A$128),0),COLUMNS($A$132:$A$132)),"")</f>
        <v/>
      </c>
      <c r="H145" s="51" t="str">
        <f t="array" ref="H145">IFERROR(INDEX($A$99:$B$128,MATCH(LARGE(($B$99:$B$128=H$131)*1/ROW($A$99:$A$128),ROWS($A$132:$A145)),1/ROW($A$99:$A$128),0),COLUMNS($A$132:$A$132)),"")</f>
        <v/>
      </c>
      <c r="I145" s="51" t="str">
        <f t="array" ref="I145">IFERROR(INDEX($A$99:$B$128,MATCH(LARGE(($B$99:$B$128=I$131)*1/ROW($A$99:$A$128),ROWS($A$132:$A145)),1/ROW($A$99:$A$128),0),COLUMNS($A$132:$A$132)),"")</f>
        <v/>
      </c>
      <c r="J145" s="51" t="str">
        <f t="array" ref="J145">IFERROR(INDEX($A$99:$B$128,MATCH(LARGE(($B$99:$B$128=J$131)*1/ROW($A$99:$A$128),ROWS($A$132:$A145)),1/ROW($A$99:$A$128),0),COLUMNS($A$132:$A$132)),"")</f>
        <v/>
      </c>
      <c r="K145" s="51" t="str">
        <f t="array" ref="K145">IFERROR(INDEX($A$99:$B$128,MATCH(LARGE(($B$99:$B$128=K$131)*1/ROW($A$99:$A$128),ROWS($A$132:$A145)),1/ROW($A$99:$A$128),0),COLUMNS($A$132:$A$132)),"")</f>
        <v/>
      </c>
      <c r="L145" s="51" t="str">
        <f t="array" ref="L145">IFERROR(INDEX($A$99:$B$128,MATCH(LARGE(($B$99:$B$128=L$131)*1/ROW($A$99:$A$128),ROWS($A$132:$A145)),1/ROW($A$99:$A$128),0),COLUMNS($A$132:$A$132)),"")</f>
        <v/>
      </c>
      <c r="M145" s="51" t="str">
        <f t="array" ref="M145">IFERROR(INDEX($A$99:$B$128,MATCH(LARGE(($B$99:$B$128=M$131)*1/ROW($A$99:$A$128),ROWS($A$132:$A145)),1/ROW($A$99:$A$128),0),COLUMNS($A$132:$A$132)),"")</f>
        <v/>
      </c>
      <c r="N145" s="51" t="str">
        <f t="array" ref="N145">IFERROR(INDEX($A$99:$B$128,MATCH(LARGE(($B$99:$B$128=N$131)*1/ROW($A$99:$A$128),ROWS($A$132:$A145)),1/ROW($A$99:$A$128),0),COLUMNS($A$132:$A$132)),"")</f>
        <v/>
      </c>
      <c r="O145" s="51" t="str">
        <f t="array" ref="O145">IFERROR(INDEX($A$99:$B$128,MATCH(LARGE(($B$99:$B$128=O$131)*1/ROW($A$99:$A$128),ROWS($A$132:$A145)),1/ROW($A$99:$A$128),0),COLUMNS($A$132:$A$132)),"")</f>
        <v/>
      </c>
      <c r="P145" s="51" t="str">
        <f t="array" ref="P145">IFERROR(INDEX($A$99:$B$128,MATCH(LARGE(($B$99:$B$128=P$131)*1/ROW($A$99:$A$128),ROWS($A$132:$A145)),1/ROW($A$99:$A$128),0),COLUMNS($A$132:$A$132)),"")</f>
        <v/>
      </c>
      <c r="Q145" s="51" t="str">
        <f t="array" ref="Q145">IFERROR(INDEX($A$99:$B$128,MATCH(LARGE(($B$99:$B$128=Q$131)*1/ROW($A$99:$A$128),ROWS($A$132:$A145)),1/ROW($A$99:$A$128),0),COLUMNS($A$132:$A$132)),"")</f>
        <v/>
      </c>
      <c r="R145" s="51" t="str">
        <f t="array" ref="R145">IFERROR(INDEX($A$99:$B$128,MATCH(LARGE(($B$99:$B$128=R$131)*1/ROW($A$99:$A$128),ROWS($A$132:$A145)),1/ROW($A$99:$A$128),0),COLUMNS($A$132:$A$132)),"")</f>
        <v/>
      </c>
      <c r="S145" s="51" t="str">
        <f t="array" ref="S145">IFERROR(INDEX($A$99:$B$128,MATCH(LARGE(($B$99:$B$128=S$131)*1/ROW($A$99:$A$128),ROWS($A$132:$A145)),1/ROW($A$99:$A$128),0),COLUMNS($A$132:$A$132)),"")</f>
        <v/>
      </c>
      <c r="T145" s="51" t="str">
        <f t="array" ref="T145">IFERROR(INDEX($A$99:$B$128,MATCH(LARGE(($B$99:$B$128=T$131)*1/ROW($A$99:$A$128),ROWS($A$132:$A145)),1/ROW($A$99:$A$128),0),COLUMNS($A$132:$A$132)),"")</f>
        <v/>
      </c>
      <c r="U145" s="51" t="str">
        <f t="array" ref="U145">IFERROR(INDEX($A$99:$B$128,MATCH(LARGE(($B$99:$B$128=U$131)*1/ROW($A$99:$A$128),ROWS($A$132:$A145)),1/ROW($A$99:$A$128),0),COLUMNS($A$132:$A$132)),"")</f>
        <v/>
      </c>
      <c r="V145" s="111" t="str">
        <f t="array" ref="V145">IFERROR(INDEX($A$99:$B$128,MATCH(LARGE(($B$99:$B$128=V$131)*1/ROW($A$99:$A$128),ROWS($A$132:$A145)),1/ROW($A$99:$A$128),0),COLUMNS($A$132:$A$132)),"")</f>
        <v/>
      </c>
      <c r="W145" s="51" t="str">
        <f t="array" ref="W145">IFERROR(INDEX($A$99:$B$128,MATCH(LARGE(($B$99:$B$128=W$131)*1/ROW($A$99:$A$128),ROWS($A$132:$A145)),1/ROW($A$99:$A$128),0),COLUMNS($A$132:$A$132)),"")</f>
        <v/>
      </c>
      <c r="X145" s="51" t="str">
        <f t="array" ref="X145">IFERROR(INDEX($A$99:$B$128,MATCH(LARGE(($B$99:$B$128=X$131)*1/ROW($A$99:$A$128),ROWS($A$132:$A145)),1/ROW($A$99:$A$128),0),COLUMNS($A$132:$A$132)),"")</f>
        <v/>
      </c>
      <c r="Y145" s="51" t="str">
        <f t="array" ref="Y145">IFERROR(INDEX($A$99:$B$128,MATCH(LARGE(($B$99:$B$128=Y$131)*1/ROW($A$99:$A$128),ROWS($A$132:$A145)),1/ROW($A$99:$A$128),0),COLUMNS($A$132:$A$132)),"")</f>
        <v/>
      </c>
      <c r="Z145" s="51" t="str">
        <f t="array" ref="Z145">IFERROR(INDEX($A$99:$B$128,MATCH(LARGE(($B$99:$B$128=Z$131)*1/ROW($A$99:$A$128),ROWS($A$132:$A145)),1/ROW($A$99:$A$128),0),COLUMNS($A$132:$A$132)),"")</f>
        <v/>
      </c>
      <c r="AA145" s="51" t="str">
        <f t="array" ref="AA145">IFERROR(INDEX($A$99:$B$128,MATCH(LARGE(($B$99:$B$128=AA$131)*1/ROW($A$99:$A$128),ROWS($A$132:$A145)),1/ROW($A$99:$A$128),0),COLUMNS($A$132:$A$132)),"")</f>
        <v/>
      </c>
      <c r="AB145" s="51" t="str">
        <f t="array" ref="AB145">IFERROR(INDEX($A$99:$B$128,MATCH(LARGE(($B$99:$B$128=AB$131)*1/ROW($A$99:$A$128),ROWS($A$132:$A145)),1/ROW($A$99:$A$128),0),COLUMNS($A$132:$A$132)),"")</f>
        <v/>
      </c>
      <c r="AC145" s="51" t="str">
        <f t="array" ref="AC145">IFERROR(INDEX($A$99:$B$128,MATCH(LARGE(($B$99:$B$128=AC$131)*1/ROW($A$99:$A$128),ROWS($A$132:$A145)),1/ROW($A$99:$A$128),0),COLUMNS($A$132:$A$132)),"")</f>
        <v/>
      </c>
      <c r="AD145" s="51" t="str">
        <f t="array" ref="AD145">IFERROR(INDEX($A$99:$B$128,MATCH(LARGE(($B$99:$B$128=AD$131)*1/ROW($A$99:$A$128),ROWS($A$132:$A145)),1/ROW($A$99:$A$128),0),COLUMNS($A$132:$A$132)),"")</f>
        <v/>
      </c>
      <c r="AE145" s="51" t="str">
        <f t="array" ref="AE145">IFERROR(INDEX($A$99:$B$128,MATCH(LARGE(($B$99:$B$128=AE$131)*1/ROW($A$99:$A$128),ROWS($A$132:$A145)),1/ROW($A$99:$A$128),0),COLUMNS($A$132:$A$132)),"")</f>
        <v/>
      </c>
      <c r="AF145" s="51" t="str">
        <f t="array" ref="AF145">IFERROR(INDEX($A$99:$B$128,MATCH(LARGE(($B$99:$B$128=AF$131)*1/ROW($A$99:$A$128),ROWS($A$132:$A145)),1/ROW($A$99:$A$128),0),COLUMNS($A$132:$A$132)),"")</f>
        <v/>
      </c>
      <c r="AG145" s="110" t="str">
        <f t="array" ref="AG145">IFERROR(INDEX($A$99:$B$128,MATCH(LARGE(($B$99:$B$128=AG$131)*1/ROW($A$99:$A$128),ROWS($A$132:$A145)),1/ROW($A$99:$A$128),0),COLUMNS($A$132:$A$132)),"")</f>
        <v/>
      </c>
      <c r="AH145" s="51" t="str">
        <f t="array" ref="AH145">IFERROR(INDEX($A$99:$F$128,MATCH(LARGE(($D$99:$D$128=AH$131)*1/ROW($A$99:$A$128),ROWS($A$132:$A145)),1/ROW($A$99:$A$128),0),COLUMNS($A$132:$A$132)),"")</f>
        <v/>
      </c>
      <c r="AI145" s="51" t="str">
        <f t="array" ref="AI145">IFERROR(INDEX($A$99:$F$128,MATCH(LARGE(($D$99:$D$128=AI$131)*1/ROW($A$99:$A$128),ROWS($A$132:$A145)),1/ROW($A$99:$A$128),0),COLUMNS($A$132:$A$132)),"")</f>
        <v/>
      </c>
      <c r="AJ145" s="51" t="str">
        <f t="array" ref="AJ145">IFERROR(INDEX($A$99:$F$128,MATCH(LARGE(($D$99:$D$128=AJ$131)*1/ROW($A$99:$A$128),ROWS($A$132:$A145)),1/ROW($A$99:$A$128),0),COLUMNS($A$132:$A$132)),"")</f>
        <v/>
      </c>
      <c r="AK145" s="51" t="str">
        <f t="array" ref="AK145">IFERROR(INDEX($A$99:$F$128,MATCH(LARGE(($E$99:$E$128=AK$131)*1/ROW($A$99:$A$128),ROWS($A$132:$A145)),1/ROW($A$99:$A$128),0),COLUMNS($A$132:$A$132)),"")</f>
        <v/>
      </c>
      <c r="AL145" s="51" t="str">
        <f t="array" ref="AL145">IFERROR(INDEX($A$99:$F$128,MATCH(LARGE(($E$99:$E$128=AL$131)*1/ROW($A$99:$A$128),ROWS($A$132:$A145)),1/ROW($A$99:$A$128),0),COLUMNS($A$132:$A$132)),"")</f>
        <v/>
      </c>
      <c r="AM145" s="51" t="str">
        <f t="array" ref="AM145">IFERROR(INDEX($A$99:$F$128,MATCH(LARGE(($E$99:$E$128=AM$131)*1/ROW($A$99:$A$128),ROWS($A$132:$A145)),1/ROW($A$99:$A$128),0),COLUMNS($A$132:$A$132)),"")</f>
        <v/>
      </c>
      <c r="AN145" s="51" t="str">
        <f t="array" ref="AN145">IFERROR(INDEX($A$99:$F$128,MATCH(LARGE(($F$99:$F$128=AN$131)*1/ROW($A$99:$A$128),ROWS($A$132:$A145)),1/ROW($A$99:$A$128),0),COLUMNS($A$132:$A$132)),"")</f>
        <v/>
      </c>
      <c r="AO145" s="51" t="str">
        <f t="array" ref="AO145">IFERROR(INDEX($A$99:$F$128,MATCH(LARGE(($F$99:$F$128=AO$131)*1/ROW($A$99:$A$128),ROWS($A$132:$A145)),1/ROW($A$99:$A$128),0),COLUMNS($A$132:$A$132)),"")</f>
        <v/>
      </c>
      <c r="AP145" s="51" t="str">
        <f t="array" ref="AP145">IFERROR(INDEX($A$99:$F$128,MATCH(LARGE(($F$99:$F$128=AP$131)*1/ROW($A$99:$A$128),ROWS($A$132:$A145)),1/ROW($A$99:$A$128),0),COLUMNS($A$132:$A$132)),"")</f>
        <v/>
      </c>
      <c r="AQ145" s="51" t="str">
        <f t="array" ref="AQ145">IFERROR(INDEX($A$99:$F$128,MATCH(LARGE(($F$99:$F$128=AQ$131)*1/ROW($A$99:$A$128),ROWS($A$132:$A145)),1/ROW($A$99:$A$128),0),COLUMNS($A$132:$A$132)),"")</f>
        <v/>
      </c>
      <c r="AR145" s="51" t="str">
        <f t="array" ref="AR145">IFERROR(INDEX($A$99:$B$128,MATCH(LARGE(($B$99:$B$128=AR$131)*1/ROW($A$99:$A$128),ROWS($A$132:$A145)),1/ROW($A$99:$A$128),0),COLUMNS($A$132:$A$132)),"")</f>
        <v/>
      </c>
      <c r="AS145" s="51" t="str">
        <f t="shared" si="7"/>
        <v/>
      </c>
      <c r="AT145" s="51" t="str">
        <f t="shared" si="9"/>
        <v/>
      </c>
      <c r="AU145" s="51" t="str">
        <f t="shared" si="8"/>
        <v/>
      </c>
      <c r="BK145" s="50"/>
      <c r="BM145" s="118"/>
    </row>
    <row r="146" spans="1:65" hidden="1">
      <c r="A146" s="51" t="str">
        <f t="array" ref="A146">IFERROR(INDEX($A$99:$B$128,MATCH(LARGE(($B$99:$B$128=A$131)*1/ROW($A$99:$A$128),ROWS($A$132:$A146)),1/ROW($A$99:$A$128),0),COLUMNS($A$132:$A$132)),"")</f>
        <v/>
      </c>
      <c r="B146" s="51" t="str">
        <f t="array" ref="B146">IFERROR(INDEX($A$99:$B$128,MATCH(LARGE(($B$99:$B$128=B$131)*1/ROW($A$99:$A$128),ROWS($A$132:$A146)),1/ROW($A$99:$A$128),0),COLUMNS($A$132:$A$132)),"")</f>
        <v/>
      </c>
      <c r="C146" s="109" t="str">
        <f t="array" ref="C146">IFERROR(INDEX($A$99:$B$128,MATCH(LARGE(($B$99:$B$128=C$131)*1/ROW($A$99:$A$128),ROWS($A$132:$A146)),1/ROW($A$99:$A$128),0),COLUMNS($A$132:$A$132)),"")</f>
        <v/>
      </c>
      <c r="D146" s="51" t="str">
        <f t="array" ref="D146">IFERROR(INDEX($A$99:$B$128,MATCH(LARGE(($B$99:$B$128=D$131)*1/ROW($A$99:$A$128),ROWS($A$132:$A146)),1/ROW($A$99:$A$128),0),COLUMNS($A$132:$A$132)),"")</f>
        <v/>
      </c>
      <c r="E146" s="51" t="str">
        <f t="array" ref="E146">IFERROR(INDEX($A$99:$B$128,MATCH(LARGE(($B$99:$B$128=E$131)*1/ROW($A$99:$A$128),ROWS($A$132:$A146)),1/ROW($A$99:$A$128),0),COLUMNS($A$132:$A$132)),"")</f>
        <v/>
      </c>
      <c r="F146" s="51" t="str">
        <f t="array" ref="F146">IFERROR(INDEX($A$99:$B$128,MATCH(LARGE(($B$99:$B$128=F$131)*1/ROW($A$99:$A$128),ROWS($A$132:$A146)),1/ROW($A$99:$A$128),0),COLUMNS($A$132:$A$132)),"")</f>
        <v/>
      </c>
      <c r="G146" s="51" t="str">
        <f t="array" ref="G146">IFERROR(INDEX($A$99:$B$128,MATCH(LARGE(($B$99:$B$128=G$131)*1/ROW($A$99:$A$128),ROWS($A$132:$A146)),1/ROW($A$99:$A$128),0),COLUMNS($A$132:$A$132)),"")</f>
        <v/>
      </c>
      <c r="H146" s="51" t="str">
        <f t="array" ref="H146">IFERROR(INDEX($A$99:$B$128,MATCH(LARGE(($B$99:$B$128=H$131)*1/ROW($A$99:$A$128),ROWS($A$132:$A146)),1/ROW($A$99:$A$128),0),COLUMNS($A$132:$A$132)),"")</f>
        <v/>
      </c>
      <c r="I146" s="51" t="str">
        <f t="array" ref="I146">IFERROR(INDEX($A$99:$B$128,MATCH(LARGE(($B$99:$B$128=I$131)*1/ROW($A$99:$A$128),ROWS($A$132:$A146)),1/ROW($A$99:$A$128),0),COLUMNS($A$132:$A$132)),"")</f>
        <v/>
      </c>
      <c r="J146" s="51" t="str">
        <f t="array" ref="J146">IFERROR(INDEX($A$99:$B$128,MATCH(LARGE(($B$99:$B$128=J$131)*1/ROW($A$99:$A$128),ROWS($A$132:$A146)),1/ROW($A$99:$A$128),0),COLUMNS($A$132:$A$132)),"")</f>
        <v/>
      </c>
      <c r="K146" s="51" t="str">
        <f t="array" ref="K146">IFERROR(INDEX($A$99:$B$128,MATCH(LARGE(($B$99:$B$128=K$131)*1/ROW($A$99:$A$128),ROWS($A$132:$A146)),1/ROW($A$99:$A$128),0),COLUMNS($A$132:$A$132)),"")</f>
        <v/>
      </c>
      <c r="L146" s="51" t="str">
        <f t="array" ref="L146">IFERROR(INDEX($A$99:$B$128,MATCH(LARGE(($B$99:$B$128=L$131)*1/ROW($A$99:$A$128),ROWS($A$132:$A146)),1/ROW($A$99:$A$128),0),COLUMNS($A$132:$A$132)),"")</f>
        <v/>
      </c>
      <c r="M146" s="51" t="str">
        <f t="array" ref="M146">IFERROR(INDEX($A$99:$B$128,MATCH(LARGE(($B$99:$B$128=M$131)*1/ROW($A$99:$A$128),ROWS($A$132:$A146)),1/ROW($A$99:$A$128),0),COLUMNS($A$132:$A$132)),"")</f>
        <v/>
      </c>
      <c r="N146" s="51" t="str">
        <f t="array" ref="N146">IFERROR(INDEX($A$99:$B$128,MATCH(LARGE(($B$99:$B$128=N$131)*1/ROW($A$99:$A$128),ROWS($A$132:$A146)),1/ROW($A$99:$A$128),0),COLUMNS($A$132:$A$132)),"")</f>
        <v/>
      </c>
      <c r="O146" s="51" t="str">
        <f t="array" ref="O146">IFERROR(INDEX($A$99:$B$128,MATCH(LARGE(($B$99:$B$128=O$131)*1/ROW($A$99:$A$128),ROWS($A$132:$A146)),1/ROW($A$99:$A$128),0),COLUMNS($A$132:$A$132)),"")</f>
        <v/>
      </c>
      <c r="P146" s="51" t="str">
        <f t="array" ref="P146">IFERROR(INDEX($A$99:$B$128,MATCH(LARGE(($B$99:$B$128=P$131)*1/ROW($A$99:$A$128),ROWS($A$132:$A146)),1/ROW($A$99:$A$128),0),COLUMNS($A$132:$A$132)),"")</f>
        <v/>
      </c>
      <c r="Q146" s="51" t="str">
        <f t="array" ref="Q146">IFERROR(INDEX($A$99:$B$128,MATCH(LARGE(($B$99:$B$128=Q$131)*1/ROW($A$99:$A$128),ROWS($A$132:$A146)),1/ROW($A$99:$A$128),0),COLUMNS($A$132:$A$132)),"")</f>
        <v/>
      </c>
      <c r="R146" s="51" t="str">
        <f t="array" ref="R146">IFERROR(INDEX($A$99:$B$128,MATCH(LARGE(($B$99:$B$128=R$131)*1/ROW($A$99:$A$128),ROWS($A$132:$A146)),1/ROW($A$99:$A$128),0),COLUMNS($A$132:$A$132)),"")</f>
        <v/>
      </c>
      <c r="S146" s="51" t="str">
        <f t="array" ref="S146">IFERROR(INDEX($A$99:$B$128,MATCH(LARGE(($B$99:$B$128=S$131)*1/ROW($A$99:$A$128),ROWS($A$132:$A146)),1/ROW($A$99:$A$128),0),COLUMNS($A$132:$A$132)),"")</f>
        <v/>
      </c>
      <c r="T146" s="51" t="str">
        <f t="array" ref="T146">IFERROR(INDEX($A$99:$B$128,MATCH(LARGE(($B$99:$B$128=T$131)*1/ROW($A$99:$A$128),ROWS($A$132:$A146)),1/ROW($A$99:$A$128),0),COLUMNS($A$132:$A$132)),"")</f>
        <v/>
      </c>
      <c r="U146" s="51" t="str">
        <f t="array" ref="U146">IFERROR(INDEX($A$99:$B$128,MATCH(LARGE(($B$99:$B$128=U$131)*1/ROW($A$99:$A$128),ROWS($A$132:$A146)),1/ROW($A$99:$A$128),0),COLUMNS($A$132:$A$132)),"")</f>
        <v/>
      </c>
      <c r="V146" s="111" t="str">
        <f t="array" ref="V146">IFERROR(INDEX($A$99:$B$128,MATCH(LARGE(($B$99:$B$128=V$131)*1/ROW($A$99:$A$128),ROWS($A$132:$A146)),1/ROW($A$99:$A$128),0),COLUMNS($A$132:$A$132)),"")</f>
        <v/>
      </c>
      <c r="W146" s="51" t="str">
        <f t="array" ref="W146">IFERROR(INDEX($A$99:$B$128,MATCH(LARGE(($B$99:$B$128=W$131)*1/ROW($A$99:$A$128),ROWS($A$132:$A146)),1/ROW($A$99:$A$128),0),COLUMNS($A$132:$A$132)),"")</f>
        <v/>
      </c>
      <c r="X146" s="51" t="str">
        <f t="array" ref="X146">IFERROR(INDEX($A$99:$B$128,MATCH(LARGE(($B$99:$B$128=X$131)*1/ROW($A$99:$A$128),ROWS($A$132:$A146)),1/ROW($A$99:$A$128),0),COLUMNS($A$132:$A$132)),"")</f>
        <v/>
      </c>
      <c r="Y146" s="51" t="str">
        <f t="array" ref="Y146">IFERROR(INDEX($A$99:$B$128,MATCH(LARGE(($B$99:$B$128=Y$131)*1/ROW($A$99:$A$128),ROWS($A$132:$A146)),1/ROW($A$99:$A$128),0),COLUMNS($A$132:$A$132)),"")</f>
        <v/>
      </c>
      <c r="Z146" s="51" t="str">
        <f t="array" ref="Z146">IFERROR(INDEX($A$99:$B$128,MATCH(LARGE(($B$99:$B$128=Z$131)*1/ROW($A$99:$A$128),ROWS($A$132:$A146)),1/ROW($A$99:$A$128),0),COLUMNS($A$132:$A$132)),"")</f>
        <v/>
      </c>
      <c r="AA146" s="51" t="str">
        <f t="array" ref="AA146">IFERROR(INDEX($A$99:$B$128,MATCH(LARGE(($B$99:$B$128=AA$131)*1/ROW($A$99:$A$128),ROWS($A$132:$A146)),1/ROW($A$99:$A$128),0),COLUMNS($A$132:$A$132)),"")</f>
        <v/>
      </c>
      <c r="AB146" s="51" t="str">
        <f t="array" ref="AB146">IFERROR(INDEX($A$99:$B$128,MATCH(LARGE(($B$99:$B$128=AB$131)*1/ROW($A$99:$A$128),ROWS($A$132:$A146)),1/ROW($A$99:$A$128),0),COLUMNS($A$132:$A$132)),"")</f>
        <v/>
      </c>
      <c r="AC146" s="51" t="str">
        <f t="array" ref="AC146">IFERROR(INDEX($A$99:$B$128,MATCH(LARGE(($B$99:$B$128=AC$131)*1/ROW($A$99:$A$128),ROWS($A$132:$A146)),1/ROW($A$99:$A$128),0),COLUMNS($A$132:$A$132)),"")</f>
        <v/>
      </c>
      <c r="AD146" s="51" t="str">
        <f t="array" ref="AD146">IFERROR(INDEX($A$99:$B$128,MATCH(LARGE(($B$99:$B$128=AD$131)*1/ROW($A$99:$A$128),ROWS($A$132:$A146)),1/ROW($A$99:$A$128),0),COLUMNS($A$132:$A$132)),"")</f>
        <v/>
      </c>
      <c r="AE146" s="51" t="str">
        <f t="array" ref="AE146">IFERROR(INDEX($A$99:$B$128,MATCH(LARGE(($B$99:$B$128=AE$131)*1/ROW($A$99:$A$128),ROWS($A$132:$A146)),1/ROW($A$99:$A$128),0),COLUMNS($A$132:$A$132)),"")</f>
        <v/>
      </c>
      <c r="AF146" s="51" t="str">
        <f t="array" ref="AF146">IFERROR(INDEX($A$99:$B$128,MATCH(LARGE(($B$99:$B$128=AF$131)*1/ROW($A$99:$A$128),ROWS($A$132:$A146)),1/ROW($A$99:$A$128),0),COLUMNS($A$132:$A$132)),"")</f>
        <v/>
      </c>
      <c r="AG146" s="110" t="str">
        <f t="array" ref="AG146">IFERROR(INDEX($A$99:$B$128,MATCH(LARGE(($B$99:$B$128=AG$131)*1/ROW($A$99:$A$128),ROWS($A$132:$A146)),1/ROW($A$99:$A$128),0),COLUMNS($A$132:$A$132)),"")</f>
        <v/>
      </c>
      <c r="AH146" s="51" t="str">
        <f t="array" ref="AH146">IFERROR(INDEX($A$99:$F$128,MATCH(LARGE(($D$99:$D$128=AH$131)*1/ROW($A$99:$A$128),ROWS($A$132:$A146)),1/ROW($A$99:$A$128),0),COLUMNS($A$132:$A$132)),"")</f>
        <v/>
      </c>
      <c r="AI146" s="51" t="str">
        <f t="array" ref="AI146">IFERROR(INDEX($A$99:$F$128,MATCH(LARGE(($D$99:$D$128=AI$131)*1/ROW($A$99:$A$128),ROWS($A$132:$A146)),1/ROW($A$99:$A$128),0),COLUMNS($A$132:$A$132)),"")</f>
        <v/>
      </c>
      <c r="AJ146" s="51" t="str">
        <f t="array" ref="AJ146">IFERROR(INDEX($A$99:$F$128,MATCH(LARGE(($D$99:$D$128=AJ$131)*1/ROW($A$99:$A$128),ROWS($A$132:$A146)),1/ROW($A$99:$A$128),0),COLUMNS($A$132:$A$132)),"")</f>
        <v/>
      </c>
      <c r="AK146" s="51" t="str">
        <f t="array" ref="AK146">IFERROR(INDEX($A$99:$F$128,MATCH(LARGE(($E$99:$E$128=AK$131)*1/ROW($A$99:$A$128),ROWS($A$132:$A146)),1/ROW($A$99:$A$128),0),COLUMNS($A$132:$A$132)),"")</f>
        <v/>
      </c>
      <c r="AL146" s="51" t="str">
        <f t="array" ref="AL146">IFERROR(INDEX($A$99:$F$128,MATCH(LARGE(($E$99:$E$128=AL$131)*1/ROW($A$99:$A$128),ROWS($A$132:$A146)),1/ROW($A$99:$A$128),0),COLUMNS($A$132:$A$132)),"")</f>
        <v/>
      </c>
      <c r="AM146" s="51" t="str">
        <f t="array" ref="AM146">IFERROR(INDEX($A$99:$F$128,MATCH(LARGE(($E$99:$E$128=AM$131)*1/ROW($A$99:$A$128),ROWS($A$132:$A146)),1/ROW($A$99:$A$128),0),COLUMNS($A$132:$A$132)),"")</f>
        <v/>
      </c>
      <c r="AN146" s="51" t="str">
        <f t="array" ref="AN146">IFERROR(INDEX($A$99:$F$128,MATCH(LARGE(($F$99:$F$128=AN$131)*1/ROW($A$99:$A$128),ROWS($A$132:$A146)),1/ROW($A$99:$A$128),0),COLUMNS($A$132:$A$132)),"")</f>
        <v/>
      </c>
      <c r="AO146" s="51" t="str">
        <f t="array" ref="AO146">IFERROR(INDEX($A$99:$F$128,MATCH(LARGE(($F$99:$F$128=AO$131)*1/ROW($A$99:$A$128),ROWS($A$132:$A146)),1/ROW($A$99:$A$128),0),COLUMNS($A$132:$A$132)),"")</f>
        <v/>
      </c>
      <c r="AP146" s="51" t="str">
        <f t="array" ref="AP146">IFERROR(INDEX($A$99:$F$128,MATCH(LARGE(($F$99:$F$128=AP$131)*1/ROW($A$99:$A$128),ROWS($A$132:$A146)),1/ROW($A$99:$A$128),0),COLUMNS($A$132:$A$132)),"")</f>
        <v/>
      </c>
      <c r="AQ146" s="51" t="str">
        <f t="array" ref="AQ146">IFERROR(INDEX($A$99:$F$128,MATCH(LARGE(($F$99:$F$128=AQ$131)*1/ROW($A$99:$A$128),ROWS($A$132:$A146)),1/ROW($A$99:$A$128),0),COLUMNS($A$132:$A$132)),"")</f>
        <v/>
      </c>
      <c r="AR146" s="51" t="str">
        <f t="array" ref="AR146">IFERROR(INDEX($A$99:$B$128,MATCH(LARGE(($B$99:$B$128=AR$131)*1/ROW($A$99:$A$128),ROWS($A$132:$A146)),1/ROW($A$99:$A$128),0),COLUMNS($A$132:$A$132)),"")</f>
        <v/>
      </c>
      <c r="AS146" s="51" t="str">
        <f t="shared" si="7"/>
        <v/>
      </c>
      <c r="AT146" s="51" t="str">
        <f t="shared" si="9"/>
        <v/>
      </c>
      <c r="AU146" s="51" t="str">
        <f t="shared" si="8"/>
        <v/>
      </c>
      <c r="BK146" s="50"/>
      <c r="BM146" s="118"/>
    </row>
    <row r="147" spans="1:65" hidden="1">
      <c r="A147" s="51" t="str">
        <f t="array" ref="A147">IFERROR(INDEX($A$99:$B$128,MATCH(LARGE(($B$99:$B$128=A$131)*1/ROW($A$99:$A$128),ROWS($A$132:$A147)),1/ROW($A$99:$A$128),0),COLUMNS($A$132:$A$132)),"")</f>
        <v/>
      </c>
      <c r="B147" s="51" t="str">
        <f t="array" ref="B147">IFERROR(INDEX($A$99:$B$128,MATCH(LARGE(($B$99:$B$128=B$131)*1/ROW($A$99:$A$128),ROWS($A$132:$A147)),1/ROW($A$99:$A$128),0),COLUMNS($A$132:$A$132)),"")</f>
        <v/>
      </c>
      <c r="C147" s="109" t="str">
        <f t="array" ref="C147">IFERROR(INDEX($A$99:$B$128,MATCH(LARGE(($B$99:$B$128=C$131)*1/ROW($A$99:$A$128),ROWS($A$132:$A147)),1/ROW($A$99:$A$128),0),COLUMNS($A$132:$A$132)),"")</f>
        <v/>
      </c>
      <c r="D147" s="51" t="str">
        <f t="array" ref="D147">IFERROR(INDEX($A$99:$B$128,MATCH(LARGE(($B$99:$B$128=D$131)*1/ROW($A$99:$A$128),ROWS($A$132:$A147)),1/ROW($A$99:$A$128),0),COLUMNS($A$132:$A$132)),"")</f>
        <v/>
      </c>
      <c r="E147" s="51" t="str">
        <f t="array" ref="E147">IFERROR(INDEX($A$99:$B$128,MATCH(LARGE(($B$99:$B$128=E$131)*1/ROW($A$99:$A$128),ROWS($A$132:$A147)),1/ROW($A$99:$A$128),0),COLUMNS($A$132:$A$132)),"")</f>
        <v/>
      </c>
      <c r="F147" s="51" t="str">
        <f t="array" ref="F147">IFERROR(INDEX($A$99:$B$128,MATCH(LARGE(($B$99:$B$128=F$131)*1/ROW($A$99:$A$128),ROWS($A$132:$A147)),1/ROW($A$99:$A$128),0),COLUMNS($A$132:$A$132)),"")</f>
        <v/>
      </c>
      <c r="G147" s="51" t="str">
        <f t="array" ref="G147">IFERROR(INDEX($A$99:$B$128,MATCH(LARGE(($B$99:$B$128=G$131)*1/ROW($A$99:$A$128),ROWS($A$132:$A147)),1/ROW($A$99:$A$128),0),COLUMNS($A$132:$A$132)),"")</f>
        <v/>
      </c>
      <c r="H147" s="51" t="str">
        <f t="array" ref="H147">IFERROR(INDEX($A$99:$B$128,MATCH(LARGE(($B$99:$B$128=H$131)*1/ROW($A$99:$A$128),ROWS($A$132:$A147)),1/ROW($A$99:$A$128),0),COLUMNS($A$132:$A$132)),"")</f>
        <v/>
      </c>
      <c r="I147" s="51" t="str">
        <f t="array" ref="I147">IFERROR(INDEX($A$99:$B$128,MATCH(LARGE(($B$99:$B$128=I$131)*1/ROW($A$99:$A$128),ROWS($A$132:$A147)),1/ROW($A$99:$A$128),0),COLUMNS($A$132:$A$132)),"")</f>
        <v/>
      </c>
      <c r="J147" s="51" t="str">
        <f t="array" ref="J147">IFERROR(INDEX($A$99:$B$128,MATCH(LARGE(($B$99:$B$128=J$131)*1/ROW($A$99:$A$128),ROWS($A$132:$A147)),1/ROW($A$99:$A$128),0),COLUMNS($A$132:$A$132)),"")</f>
        <v/>
      </c>
      <c r="K147" s="51" t="str">
        <f t="array" ref="K147">IFERROR(INDEX($A$99:$B$128,MATCH(LARGE(($B$99:$B$128=K$131)*1/ROW($A$99:$A$128),ROWS($A$132:$A147)),1/ROW($A$99:$A$128),0),COLUMNS($A$132:$A$132)),"")</f>
        <v/>
      </c>
      <c r="L147" s="51" t="str">
        <f t="array" ref="L147">IFERROR(INDEX($A$99:$B$128,MATCH(LARGE(($B$99:$B$128=L$131)*1/ROW($A$99:$A$128),ROWS($A$132:$A147)),1/ROW($A$99:$A$128),0),COLUMNS($A$132:$A$132)),"")</f>
        <v/>
      </c>
      <c r="M147" s="51" t="str">
        <f t="array" ref="M147">IFERROR(INDEX($A$99:$B$128,MATCH(LARGE(($B$99:$B$128=M$131)*1/ROW($A$99:$A$128),ROWS($A$132:$A147)),1/ROW($A$99:$A$128),0),COLUMNS($A$132:$A$132)),"")</f>
        <v/>
      </c>
      <c r="N147" s="51" t="str">
        <f t="array" ref="N147">IFERROR(INDEX($A$99:$B$128,MATCH(LARGE(($B$99:$B$128=N$131)*1/ROW($A$99:$A$128),ROWS($A$132:$A147)),1/ROW($A$99:$A$128),0),COLUMNS($A$132:$A$132)),"")</f>
        <v/>
      </c>
      <c r="O147" s="51" t="str">
        <f t="array" ref="O147">IFERROR(INDEX($A$99:$B$128,MATCH(LARGE(($B$99:$B$128=O$131)*1/ROW($A$99:$A$128),ROWS($A$132:$A147)),1/ROW($A$99:$A$128),0),COLUMNS($A$132:$A$132)),"")</f>
        <v/>
      </c>
      <c r="P147" s="51" t="str">
        <f t="array" ref="P147">IFERROR(INDEX($A$99:$B$128,MATCH(LARGE(($B$99:$B$128=P$131)*1/ROW($A$99:$A$128),ROWS($A$132:$A147)),1/ROW($A$99:$A$128),0),COLUMNS($A$132:$A$132)),"")</f>
        <v/>
      </c>
      <c r="Q147" s="51" t="str">
        <f t="array" ref="Q147">IFERROR(INDEX($A$99:$B$128,MATCH(LARGE(($B$99:$B$128=Q$131)*1/ROW($A$99:$A$128),ROWS($A$132:$A147)),1/ROW($A$99:$A$128),0),COLUMNS($A$132:$A$132)),"")</f>
        <v/>
      </c>
      <c r="R147" s="51" t="str">
        <f t="array" ref="R147">IFERROR(INDEX($A$99:$B$128,MATCH(LARGE(($B$99:$B$128=R$131)*1/ROW($A$99:$A$128),ROWS($A$132:$A147)),1/ROW($A$99:$A$128),0),COLUMNS($A$132:$A$132)),"")</f>
        <v/>
      </c>
      <c r="S147" s="51" t="str">
        <f t="array" ref="S147">IFERROR(INDEX($A$99:$B$128,MATCH(LARGE(($B$99:$B$128=S$131)*1/ROW($A$99:$A$128),ROWS($A$132:$A147)),1/ROW($A$99:$A$128),0),COLUMNS($A$132:$A$132)),"")</f>
        <v/>
      </c>
      <c r="T147" s="51" t="str">
        <f t="array" ref="T147">IFERROR(INDEX($A$99:$B$128,MATCH(LARGE(($B$99:$B$128=T$131)*1/ROW($A$99:$A$128),ROWS($A$132:$A147)),1/ROW($A$99:$A$128),0),COLUMNS($A$132:$A$132)),"")</f>
        <v/>
      </c>
      <c r="U147" s="51" t="str">
        <f t="array" ref="U147">IFERROR(INDEX($A$99:$B$128,MATCH(LARGE(($B$99:$B$128=U$131)*1/ROW($A$99:$A$128),ROWS($A$132:$A147)),1/ROW($A$99:$A$128),0),COLUMNS($A$132:$A$132)),"")</f>
        <v/>
      </c>
      <c r="V147" s="111" t="str">
        <f t="array" ref="V147">IFERROR(INDEX($A$99:$B$128,MATCH(LARGE(($B$99:$B$128=V$131)*1/ROW($A$99:$A$128),ROWS($A$132:$A147)),1/ROW($A$99:$A$128),0),COLUMNS($A$132:$A$132)),"")</f>
        <v/>
      </c>
      <c r="W147" s="51" t="str">
        <f t="array" ref="W147">IFERROR(INDEX($A$99:$B$128,MATCH(LARGE(($B$99:$B$128=W$131)*1/ROW($A$99:$A$128),ROWS($A$132:$A147)),1/ROW($A$99:$A$128),0),COLUMNS($A$132:$A$132)),"")</f>
        <v/>
      </c>
      <c r="X147" s="51" t="str">
        <f t="array" ref="X147">IFERROR(INDEX($A$99:$B$128,MATCH(LARGE(($B$99:$B$128=X$131)*1/ROW($A$99:$A$128),ROWS($A$132:$A147)),1/ROW($A$99:$A$128),0),COLUMNS($A$132:$A$132)),"")</f>
        <v/>
      </c>
      <c r="Y147" s="51" t="str">
        <f t="array" ref="Y147">IFERROR(INDEX($A$99:$B$128,MATCH(LARGE(($B$99:$B$128=Y$131)*1/ROW($A$99:$A$128),ROWS($A$132:$A147)),1/ROW($A$99:$A$128),0),COLUMNS($A$132:$A$132)),"")</f>
        <v/>
      </c>
      <c r="Z147" s="51" t="str">
        <f t="array" ref="Z147">IFERROR(INDEX($A$99:$B$128,MATCH(LARGE(($B$99:$B$128=Z$131)*1/ROW($A$99:$A$128),ROWS($A$132:$A147)),1/ROW($A$99:$A$128),0),COLUMNS($A$132:$A$132)),"")</f>
        <v/>
      </c>
      <c r="AA147" s="51" t="str">
        <f t="array" ref="AA147">IFERROR(INDEX($A$99:$B$128,MATCH(LARGE(($B$99:$B$128=AA$131)*1/ROW($A$99:$A$128),ROWS($A$132:$A147)),1/ROW($A$99:$A$128),0),COLUMNS($A$132:$A$132)),"")</f>
        <v/>
      </c>
      <c r="AB147" s="51" t="str">
        <f t="array" ref="AB147">IFERROR(INDEX($A$99:$B$128,MATCH(LARGE(($B$99:$B$128=AB$131)*1/ROW($A$99:$A$128),ROWS($A$132:$A147)),1/ROW($A$99:$A$128),0),COLUMNS($A$132:$A$132)),"")</f>
        <v/>
      </c>
      <c r="AC147" s="51" t="str">
        <f t="array" ref="AC147">IFERROR(INDEX($A$99:$B$128,MATCH(LARGE(($B$99:$B$128=AC$131)*1/ROW($A$99:$A$128),ROWS($A$132:$A147)),1/ROW($A$99:$A$128),0),COLUMNS($A$132:$A$132)),"")</f>
        <v/>
      </c>
      <c r="AD147" s="51" t="str">
        <f t="array" ref="AD147">IFERROR(INDEX($A$99:$B$128,MATCH(LARGE(($B$99:$B$128=AD$131)*1/ROW($A$99:$A$128),ROWS($A$132:$A147)),1/ROW($A$99:$A$128),0),COLUMNS($A$132:$A$132)),"")</f>
        <v/>
      </c>
      <c r="AE147" s="51" t="str">
        <f t="array" ref="AE147">IFERROR(INDEX($A$99:$B$128,MATCH(LARGE(($B$99:$B$128=AE$131)*1/ROW($A$99:$A$128),ROWS($A$132:$A147)),1/ROW($A$99:$A$128),0),COLUMNS($A$132:$A$132)),"")</f>
        <v/>
      </c>
      <c r="AF147" s="51" t="str">
        <f t="array" ref="AF147">IFERROR(INDEX($A$99:$B$128,MATCH(LARGE(($B$99:$B$128=AF$131)*1/ROW($A$99:$A$128),ROWS($A$132:$A147)),1/ROW($A$99:$A$128),0),COLUMNS($A$132:$A$132)),"")</f>
        <v/>
      </c>
      <c r="AG147" s="110" t="str">
        <f t="array" ref="AG147">IFERROR(INDEX($A$99:$B$128,MATCH(LARGE(($B$99:$B$128=AG$131)*1/ROW($A$99:$A$128),ROWS($A$132:$A147)),1/ROW($A$99:$A$128),0),COLUMNS($A$132:$A$132)),"")</f>
        <v/>
      </c>
      <c r="AH147" s="51" t="str">
        <f t="array" ref="AH147">IFERROR(INDEX($A$99:$F$128,MATCH(LARGE(($D$99:$D$128=AH$131)*1/ROW($A$99:$A$128),ROWS($A$132:$A147)),1/ROW($A$99:$A$128),0),COLUMNS($A$132:$A$132)),"")</f>
        <v/>
      </c>
      <c r="AI147" s="51" t="str">
        <f t="array" ref="AI147">IFERROR(INDEX($A$99:$F$128,MATCH(LARGE(($D$99:$D$128=AI$131)*1/ROW($A$99:$A$128),ROWS($A$132:$A147)),1/ROW($A$99:$A$128),0),COLUMNS($A$132:$A$132)),"")</f>
        <v/>
      </c>
      <c r="AJ147" s="51" t="str">
        <f t="array" ref="AJ147">IFERROR(INDEX($A$99:$F$128,MATCH(LARGE(($D$99:$D$128=AJ$131)*1/ROW($A$99:$A$128),ROWS($A$132:$A147)),1/ROW($A$99:$A$128),0),COLUMNS($A$132:$A$132)),"")</f>
        <v/>
      </c>
      <c r="AK147" s="51" t="str">
        <f t="array" ref="AK147">IFERROR(INDEX($A$99:$F$128,MATCH(LARGE(($E$99:$E$128=AK$131)*1/ROW($A$99:$A$128),ROWS($A$132:$A147)),1/ROW($A$99:$A$128),0),COLUMNS($A$132:$A$132)),"")</f>
        <v/>
      </c>
      <c r="AL147" s="51" t="str">
        <f t="array" ref="AL147">IFERROR(INDEX($A$99:$F$128,MATCH(LARGE(($E$99:$E$128=AL$131)*1/ROW($A$99:$A$128),ROWS($A$132:$A147)),1/ROW($A$99:$A$128),0),COLUMNS($A$132:$A$132)),"")</f>
        <v/>
      </c>
      <c r="AM147" s="51" t="str">
        <f t="array" ref="AM147">IFERROR(INDEX($A$99:$F$128,MATCH(LARGE(($E$99:$E$128=AM$131)*1/ROW($A$99:$A$128),ROWS($A$132:$A147)),1/ROW($A$99:$A$128),0),COLUMNS($A$132:$A$132)),"")</f>
        <v/>
      </c>
      <c r="AN147" s="51" t="str">
        <f t="array" ref="AN147">IFERROR(INDEX($A$99:$F$128,MATCH(LARGE(($F$99:$F$128=AN$131)*1/ROW($A$99:$A$128),ROWS($A$132:$A147)),1/ROW($A$99:$A$128),0),COLUMNS($A$132:$A$132)),"")</f>
        <v/>
      </c>
      <c r="AO147" s="51" t="str">
        <f t="array" ref="AO147">IFERROR(INDEX($A$99:$F$128,MATCH(LARGE(($F$99:$F$128=AO$131)*1/ROW($A$99:$A$128),ROWS($A$132:$A147)),1/ROW($A$99:$A$128),0),COLUMNS($A$132:$A$132)),"")</f>
        <v/>
      </c>
      <c r="AP147" s="51" t="str">
        <f t="array" ref="AP147">IFERROR(INDEX($A$99:$F$128,MATCH(LARGE(($F$99:$F$128=AP$131)*1/ROW($A$99:$A$128),ROWS($A$132:$A147)),1/ROW($A$99:$A$128),0),COLUMNS($A$132:$A$132)),"")</f>
        <v/>
      </c>
      <c r="AQ147" s="51" t="str">
        <f t="array" ref="AQ147">IFERROR(INDEX($A$99:$F$128,MATCH(LARGE(($F$99:$F$128=AQ$131)*1/ROW($A$99:$A$128),ROWS($A$132:$A147)),1/ROW($A$99:$A$128),0),COLUMNS($A$132:$A$132)),"")</f>
        <v/>
      </c>
      <c r="AR147" s="51" t="str">
        <f t="array" ref="AR147">IFERROR(INDEX($A$99:$B$128,MATCH(LARGE(($B$99:$B$128=AR$131)*1/ROW($A$99:$A$128),ROWS($A$132:$A147)),1/ROW($A$99:$A$128),0),COLUMNS($A$132:$A$132)),"")</f>
        <v/>
      </c>
      <c r="AS147" s="51" t="str">
        <f t="shared" si="7"/>
        <v/>
      </c>
      <c r="AT147" s="51" t="str">
        <f t="shared" si="9"/>
        <v/>
      </c>
      <c r="AU147" s="51" t="str">
        <f t="shared" si="8"/>
        <v/>
      </c>
      <c r="BK147" s="50"/>
      <c r="BM147" s="118"/>
    </row>
    <row r="148" spans="1:65" hidden="1">
      <c r="A148" s="51" t="str">
        <f t="array" ref="A148">IFERROR(INDEX($A$99:$B$128,MATCH(LARGE(($B$99:$B$128=A$131)*1/ROW($A$99:$A$128),ROWS($A$132:$A148)),1/ROW($A$99:$A$128),0),COLUMNS($A$132:$A$132)),"")</f>
        <v/>
      </c>
      <c r="B148" s="51" t="str">
        <f t="array" ref="B148">IFERROR(INDEX($A$99:$B$128,MATCH(LARGE(($B$99:$B$128=B$131)*1/ROW($A$99:$A$128),ROWS($A$132:$A148)),1/ROW($A$99:$A$128),0),COLUMNS($A$132:$A$132)),"")</f>
        <v/>
      </c>
      <c r="C148" s="109" t="str">
        <f t="array" ref="C148">IFERROR(INDEX($A$99:$B$128,MATCH(LARGE(($B$99:$B$128=C$131)*1/ROW($A$99:$A$128),ROWS($A$132:$A148)),1/ROW($A$99:$A$128),0),COLUMNS($A$132:$A$132)),"")</f>
        <v/>
      </c>
      <c r="D148" s="51" t="str">
        <f t="array" ref="D148">IFERROR(INDEX($A$99:$B$128,MATCH(LARGE(($B$99:$B$128=D$131)*1/ROW($A$99:$A$128),ROWS($A$132:$A148)),1/ROW($A$99:$A$128),0),COLUMNS($A$132:$A$132)),"")</f>
        <v/>
      </c>
      <c r="E148" s="51" t="str">
        <f t="array" ref="E148">IFERROR(INDEX($A$99:$B$128,MATCH(LARGE(($B$99:$B$128=E$131)*1/ROW($A$99:$A$128),ROWS($A$132:$A148)),1/ROW($A$99:$A$128),0),COLUMNS($A$132:$A$132)),"")</f>
        <v/>
      </c>
      <c r="F148" s="51" t="str">
        <f t="array" ref="F148">IFERROR(INDEX($A$99:$B$128,MATCH(LARGE(($B$99:$B$128=F$131)*1/ROW($A$99:$A$128),ROWS($A$132:$A148)),1/ROW($A$99:$A$128),0),COLUMNS($A$132:$A$132)),"")</f>
        <v/>
      </c>
      <c r="G148" s="51" t="str">
        <f t="array" ref="G148">IFERROR(INDEX($A$99:$B$128,MATCH(LARGE(($B$99:$B$128=G$131)*1/ROW($A$99:$A$128),ROWS($A$132:$A148)),1/ROW($A$99:$A$128),0),COLUMNS($A$132:$A$132)),"")</f>
        <v/>
      </c>
      <c r="H148" s="51" t="str">
        <f t="array" ref="H148">IFERROR(INDEX($A$99:$B$128,MATCH(LARGE(($B$99:$B$128=H$131)*1/ROW($A$99:$A$128),ROWS($A$132:$A148)),1/ROW($A$99:$A$128),0),COLUMNS($A$132:$A$132)),"")</f>
        <v/>
      </c>
      <c r="I148" s="51" t="str">
        <f t="array" ref="I148">IFERROR(INDEX($A$99:$B$128,MATCH(LARGE(($B$99:$B$128=I$131)*1/ROW($A$99:$A$128),ROWS($A$132:$A148)),1/ROW($A$99:$A$128),0),COLUMNS($A$132:$A$132)),"")</f>
        <v/>
      </c>
      <c r="J148" s="51" t="str">
        <f t="array" ref="J148">IFERROR(INDEX($A$99:$B$128,MATCH(LARGE(($B$99:$B$128=J$131)*1/ROW($A$99:$A$128),ROWS($A$132:$A148)),1/ROW($A$99:$A$128),0),COLUMNS($A$132:$A$132)),"")</f>
        <v/>
      </c>
      <c r="K148" s="51" t="str">
        <f t="array" ref="K148">IFERROR(INDEX($A$99:$B$128,MATCH(LARGE(($B$99:$B$128=K$131)*1/ROW($A$99:$A$128),ROWS($A$132:$A148)),1/ROW($A$99:$A$128),0),COLUMNS($A$132:$A$132)),"")</f>
        <v/>
      </c>
      <c r="L148" s="51" t="str">
        <f t="array" ref="L148">IFERROR(INDEX($A$99:$B$128,MATCH(LARGE(($B$99:$B$128=L$131)*1/ROW($A$99:$A$128),ROWS($A$132:$A148)),1/ROW($A$99:$A$128),0),COLUMNS($A$132:$A$132)),"")</f>
        <v/>
      </c>
      <c r="M148" s="51" t="str">
        <f t="array" ref="M148">IFERROR(INDEX($A$99:$B$128,MATCH(LARGE(($B$99:$B$128=M$131)*1/ROW($A$99:$A$128),ROWS($A$132:$A148)),1/ROW($A$99:$A$128),0),COLUMNS($A$132:$A$132)),"")</f>
        <v/>
      </c>
      <c r="N148" s="51" t="str">
        <f t="array" ref="N148">IFERROR(INDEX($A$99:$B$128,MATCH(LARGE(($B$99:$B$128=N$131)*1/ROW($A$99:$A$128),ROWS($A$132:$A148)),1/ROW($A$99:$A$128),0),COLUMNS($A$132:$A$132)),"")</f>
        <v/>
      </c>
      <c r="O148" s="51" t="str">
        <f t="array" ref="O148">IFERROR(INDEX($A$99:$B$128,MATCH(LARGE(($B$99:$B$128=O$131)*1/ROW($A$99:$A$128),ROWS($A$132:$A148)),1/ROW($A$99:$A$128),0),COLUMNS($A$132:$A$132)),"")</f>
        <v/>
      </c>
      <c r="P148" s="51" t="str">
        <f t="array" ref="P148">IFERROR(INDEX($A$99:$B$128,MATCH(LARGE(($B$99:$B$128=P$131)*1/ROW($A$99:$A$128),ROWS($A$132:$A148)),1/ROW($A$99:$A$128),0),COLUMNS($A$132:$A$132)),"")</f>
        <v/>
      </c>
      <c r="Q148" s="51" t="str">
        <f t="array" ref="Q148">IFERROR(INDEX($A$99:$B$128,MATCH(LARGE(($B$99:$B$128=Q$131)*1/ROW($A$99:$A$128),ROWS($A$132:$A148)),1/ROW($A$99:$A$128),0),COLUMNS($A$132:$A$132)),"")</f>
        <v/>
      </c>
      <c r="R148" s="51" t="str">
        <f t="array" ref="R148">IFERROR(INDEX($A$99:$B$128,MATCH(LARGE(($B$99:$B$128=R$131)*1/ROW($A$99:$A$128),ROWS($A$132:$A148)),1/ROW($A$99:$A$128),0),COLUMNS($A$132:$A$132)),"")</f>
        <v/>
      </c>
      <c r="S148" s="51" t="str">
        <f t="array" ref="S148">IFERROR(INDEX($A$99:$B$128,MATCH(LARGE(($B$99:$B$128=S$131)*1/ROW($A$99:$A$128),ROWS($A$132:$A148)),1/ROW($A$99:$A$128),0),COLUMNS($A$132:$A$132)),"")</f>
        <v/>
      </c>
      <c r="T148" s="51" t="str">
        <f t="array" ref="T148">IFERROR(INDEX($A$99:$B$128,MATCH(LARGE(($B$99:$B$128=T$131)*1/ROW($A$99:$A$128),ROWS($A$132:$A148)),1/ROW($A$99:$A$128),0),COLUMNS($A$132:$A$132)),"")</f>
        <v/>
      </c>
      <c r="U148" s="51" t="str">
        <f t="array" ref="U148">IFERROR(INDEX($A$99:$B$128,MATCH(LARGE(($B$99:$B$128=U$131)*1/ROW($A$99:$A$128),ROWS($A$132:$A148)),1/ROW($A$99:$A$128),0),COLUMNS($A$132:$A$132)),"")</f>
        <v/>
      </c>
      <c r="V148" s="111" t="str">
        <f t="array" ref="V148">IFERROR(INDEX($A$99:$B$128,MATCH(LARGE(($B$99:$B$128=V$131)*1/ROW($A$99:$A$128),ROWS($A$132:$A148)),1/ROW($A$99:$A$128),0),COLUMNS($A$132:$A$132)),"")</f>
        <v/>
      </c>
      <c r="W148" s="51" t="str">
        <f t="array" ref="W148">IFERROR(INDEX($A$99:$B$128,MATCH(LARGE(($B$99:$B$128=W$131)*1/ROW($A$99:$A$128),ROWS($A$132:$A148)),1/ROW($A$99:$A$128),0),COLUMNS($A$132:$A$132)),"")</f>
        <v/>
      </c>
      <c r="X148" s="51" t="str">
        <f t="array" ref="X148">IFERROR(INDEX($A$99:$B$128,MATCH(LARGE(($B$99:$B$128=X$131)*1/ROW($A$99:$A$128),ROWS($A$132:$A148)),1/ROW($A$99:$A$128),0),COLUMNS($A$132:$A$132)),"")</f>
        <v/>
      </c>
      <c r="Y148" s="51" t="str">
        <f t="array" ref="Y148">IFERROR(INDEX($A$99:$B$128,MATCH(LARGE(($B$99:$B$128=Y$131)*1/ROW($A$99:$A$128),ROWS($A$132:$A148)),1/ROW($A$99:$A$128),0),COLUMNS($A$132:$A$132)),"")</f>
        <v/>
      </c>
      <c r="Z148" s="51" t="str">
        <f t="array" ref="Z148">IFERROR(INDEX($A$99:$B$128,MATCH(LARGE(($B$99:$B$128=Z$131)*1/ROW($A$99:$A$128),ROWS($A$132:$A148)),1/ROW($A$99:$A$128),0),COLUMNS($A$132:$A$132)),"")</f>
        <v/>
      </c>
      <c r="AA148" s="51" t="str">
        <f t="array" ref="AA148">IFERROR(INDEX($A$99:$B$128,MATCH(LARGE(($B$99:$B$128=AA$131)*1/ROW($A$99:$A$128),ROWS($A$132:$A148)),1/ROW($A$99:$A$128),0),COLUMNS($A$132:$A$132)),"")</f>
        <v/>
      </c>
      <c r="AB148" s="51" t="str">
        <f t="array" ref="AB148">IFERROR(INDEX($A$99:$B$128,MATCH(LARGE(($B$99:$B$128=AB$131)*1/ROW($A$99:$A$128),ROWS($A$132:$A148)),1/ROW($A$99:$A$128),0),COLUMNS($A$132:$A$132)),"")</f>
        <v/>
      </c>
      <c r="AC148" s="51" t="str">
        <f t="array" ref="AC148">IFERROR(INDEX($A$99:$B$128,MATCH(LARGE(($B$99:$B$128=AC$131)*1/ROW($A$99:$A$128),ROWS($A$132:$A148)),1/ROW($A$99:$A$128),0),COLUMNS($A$132:$A$132)),"")</f>
        <v/>
      </c>
      <c r="AD148" s="51" t="str">
        <f t="array" ref="AD148">IFERROR(INDEX($A$99:$B$128,MATCH(LARGE(($B$99:$B$128=AD$131)*1/ROW($A$99:$A$128),ROWS($A$132:$A148)),1/ROW($A$99:$A$128),0),COLUMNS($A$132:$A$132)),"")</f>
        <v/>
      </c>
      <c r="AE148" s="51" t="str">
        <f t="array" ref="AE148">IFERROR(INDEX($A$99:$B$128,MATCH(LARGE(($B$99:$B$128=AE$131)*1/ROW($A$99:$A$128),ROWS($A$132:$A148)),1/ROW($A$99:$A$128),0),COLUMNS($A$132:$A$132)),"")</f>
        <v/>
      </c>
      <c r="AF148" s="51" t="str">
        <f t="array" ref="AF148">IFERROR(INDEX($A$99:$B$128,MATCH(LARGE(($B$99:$B$128=AF$131)*1/ROW($A$99:$A$128),ROWS($A$132:$A148)),1/ROW($A$99:$A$128),0),COLUMNS($A$132:$A$132)),"")</f>
        <v/>
      </c>
      <c r="AG148" s="110" t="str">
        <f t="array" ref="AG148">IFERROR(INDEX($A$99:$B$128,MATCH(LARGE(($B$99:$B$128=AG$131)*1/ROW($A$99:$A$128),ROWS($A$132:$A148)),1/ROW($A$99:$A$128),0),COLUMNS($A$132:$A$132)),"")</f>
        <v/>
      </c>
      <c r="AH148" s="51" t="str">
        <f t="array" ref="AH148">IFERROR(INDEX($A$99:$F$128,MATCH(LARGE(($D$99:$D$128=AH$131)*1/ROW($A$99:$A$128),ROWS($A$132:$A148)),1/ROW($A$99:$A$128),0),COLUMNS($A$132:$A$132)),"")</f>
        <v/>
      </c>
      <c r="AI148" s="51" t="str">
        <f t="array" ref="AI148">IFERROR(INDEX($A$99:$F$128,MATCH(LARGE(($D$99:$D$128=AI$131)*1/ROW($A$99:$A$128),ROWS($A$132:$A148)),1/ROW($A$99:$A$128),0),COLUMNS($A$132:$A$132)),"")</f>
        <v/>
      </c>
      <c r="AJ148" s="51" t="str">
        <f t="array" ref="AJ148">IFERROR(INDEX($A$99:$F$128,MATCH(LARGE(($D$99:$D$128=AJ$131)*1/ROW($A$99:$A$128),ROWS($A$132:$A148)),1/ROW($A$99:$A$128),0),COLUMNS($A$132:$A$132)),"")</f>
        <v/>
      </c>
      <c r="AK148" s="51" t="str">
        <f t="array" ref="AK148">IFERROR(INDEX($A$99:$F$128,MATCH(LARGE(($E$99:$E$128=AK$131)*1/ROW($A$99:$A$128),ROWS($A$132:$A148)),1/ROW($A$99:$A$128),0),COLUMNS($A$132:$A$132)),"")</f>
        <v/>
      </c>
      <c r="AL148" s="51" t="str">
        <f t="array" ref="AL148">IFERROR(INDEX($A$99:$F$128,MATCH(LARGE(($E$99:$E$128=AL$131)*1/ROW($A$99:$A$128),ROWS($A$132:$A148)),1/ROW($A$99:$A$128),0),COLUMNS($A$132:$A$132)),"")</f>
        <v/>
      </c>
      <c r="AM148" s="51" t="str">
        <f t="array" ref="AM148">IFERROR(INDEX($A$99:$F$128,MATCH(LARGE(($E$99:$E$128=AM$131)*1/ROW($A$99:$A$128),ROWS($A$132:$A148)),1/ROW($A$99:$A$128),0),COLUMNS($A$132:$A$132)),"")</f>
        <v/>
      </c>
      <c r="AN148" s="51" t="str">
        <f t="array" ref="AN148">IFERROR(INDEX($A$99:$F$128,MATCH(LARGE(($F$99:$F$128=AN$131)*1/ROW($A$99:$A$128),ROWS($A$132:$A148)),1/ROW($A$99:$A$128),0),COLUMNS($A$132:$A$132)),"")</f>
        <v/>
      </c>
      <c r="AO148" s="51" t="str">
        <f t="array" ref="AO148">IFERROR(INDEX($A$99:$F$128,MATCH(LARGE(($F$99:$F$128=AO$131)*1/ROW($A$99:$A$128),ROWS($A$132:$A148)),1/ROW($A$99:$A$128),0),COLUMNS($A$132:$A$132)),"")</f>
        <v/>
      </c>
      <c r="AP148" s="51" t="str">
        <f t="array" ref="AP148">IFERROR(INDEX($A$99:$F$128,MATCH(LARGE(($F$99:$F$128=AP$131)*1/ROW($A$99:$A$128),ROWS($A$132:$A148)),1/ROW($A$99:$A$128),0),COLUMNS($A$132:$A$132)),"")</f>
        <v/>
      </c>
      <c r="AQ148" s="51" t="str">
        <f t="array" ref="AQ148">IFERROR(INDEX($A$99:$F$128,MATCH(LARGE(($F$99:$F$128=AQ$131)*1/ROW($A$99:$A$128),ROWS($A$132:$A148)),1/ROW($A$99:$A$128),0),COLUMNS($A$132:$A$132)),"")</f>
        <v/>
      </c>
      <c r="AR148" s="51" t="str">
        <f t="array" ref="AR148">IFERROR(INDEX($A$99:$B$128,MATCH(LARGE(($B$99:$B$128=AR$131)*1/ROW($A$99:$A$128),ROWS($A$132:$A148)),1/ROW($A$99:$A$128),0),COLUMNS($A$132:$A$132)),"")</f>
        <v/>
      </c>
      <c r="AS148" s="51" t="str">
        <f t="shared" si="7"/>
        <v/>
      </c>
      <c r="AT148" s="51" t="str">
        <f t="shared" si="9"/>
        <v/>
      </c>
      <c r="AU148" s="51" t="str">
        <f t="shared" si="8"/>
        <v/>
      </c>
      <c r="BK148" s="50"/>
      <c r="BM148" s="118"/>
    </row>
    <row r="149" spans="1:65" hidden="1">
      <c r="A149" s="51" t="str">
        <f t="array" ref="A149">IFERROR(INDEX($A$99:$B$128,MATCH(LARGE(($B$99:$B$128=A$131)*1/ROW($A$99:$A$128),ROWS($A$132:$A149)),1/ROW($A$99:$A$128),0),COLUMNS($A$132:$A$132)),"")</f>
        <v/>
      </c>
      <c r="B149" s="51" t="str">
        <f t="array" ref="B149">IFERROR(INDEX($A$99:$B$128,MATCH(LARGE(($B$99:$B$128=B$131)*1/ROW($A$99:$A$128),ROWS($A$132:$A149)),1/ROW($A$99:$A$128),0),COLUMNS($A$132:$A$132)),"")</f>
        <v/>
      </c>
      <c r="C149" s="109" t="str">
        <f t="array" ref="C149">IFERROR(INDEX($A$99:$B$128,MATCH(LARGE(($B$99:$B$128=C$131)*1/ROW($A$99:$A$128),ROWS($A$132:$A149)),1/ROW($A$99:$A$128),0),COLUMNS($A$132:$A$132)),"")</f>
        <v/>
      </c>
      <c r="D149" s="51" t="str">
        <f t="array" ref="D149">IFERROR(INDEX($A$99:$B$128,MATCH(LARGE(($B$99:$B$128=D$131)*1/ROW($A$99:$A$128),ROWS($A$132:$A149)),1/ROW($A$99:$A$128),0),COLUMNS($A$132:$A$132)),"")</f>
        <v/>
      </c>
      <c r="E149" s="51" t="str">
        <f t="array" ref="E149">IFERROR(INDEX($A$99:$B$128,MATCH(LARGE(($B$99:$B$128=E$131)*1/ROW($A$99:$A$128),ROWS($A$132:$A149)),1/ROW($A$99:$A$128),0),COLUMNS($A$132:$A$132)),"")</f>
        <v/>
      </c>
      <c r="F149" s="51" t="str">
        <f t="array" ref="F149">IFERROR(INDEX($A$99:$B$128,MATCH(LARGE(($B$99:$B$128=F$131)*1/ROW($A$99:$A$128),ROWS($A$132:$A149)),1/ROW($A$99:$A$128),0),COLUMNS($A$132:$A$132)),"")</f>
        <v/>
      </c>
      <c r="G149" s="51" t="str">
        <f t="array" ref="G149">IFERROR(INDEX($A$99:$B$128,MATCH(LARGE(($B$99:$B$128=G$131)*1/ROW($A$99:$A$128),ROWS($A$132:$A149)),1/ROW($A$99:$A$128),0),COLUMNS($A$132:$A$132)),"")</f>
        <v/>
      </c>
      <c r="H149" s="51" t="str">
        <f t="array" ref="H149">IFERROR(INDEX($A$99:$B$128,MATCH(LARGE(($B$99:$B$128=H$131)*1/ROW($A$99:$A$128),ROWS($A$132:$A149)),1/ROW($A$99:$A$128),0),COLUMNS($A$132:$A$132)),"")</f>
        <v/>
      </c>
      <c r="I149" s="51" t="str">
        <f t="array" ref="I149">IFERROR(INDEX($A$99:$B$128,MATCH(LARGE(($B$99:$B$128=I$131)*1/ROW($A$99:$A$128),ROWS($A$132:$A149)),1/ROW($A$99:$A$128),0),COLUMNS($A$132:$A$132)),"")</f>
        <v/>
      </c>
      <c r="J149" s="51" t="str">
        <f t="array" ref="J149">IFERROR(INDEX($A$99:$B$128,MATCH(LARGE(($B$99:$B$128=J$131)*1/ROW($A$99:$A$128),ROWS($A$132:$A149)),1/ROW($A$99:$A$128),0),COLUMNS($A$132:$A$132)),"")</f>
        <v/>
      </c>
      <c r="K149" s="51" t="str">
        <f t="array" ref="K149">IFERROR(INDEX($A$99:$B$128,MATCH(LARGE(($B$99:$B$128=K$131)*1/ROW($A$99:$A$128),ROWS($A$132:$A149)),1/ROW($A$99:$A$128),0),COLUMNS($A$132:$A$132)),"")</f>
        <v/>
      </c>
      <c r="L149" s="51" t="str">
        <f t="array" ref="L149">IFERROR(INDEX($A$99:$B$128,MATCH(LARGE(($B$99:$B$128=L$131)*1/ROW($A$99:$A$128),ROWS($A$132:$A149)),1/ROW($A$99:$A$128),0),COLUMNS($A$132:$A$132)),"")</f>
        <v/>
      </c>
      <c r="M149" s="51" t="str">
        <f t="array" ref="M149">IFERROR(INDEX($A$99:$B$128,MATCH(LARGE(($B$99:$B$128=M$131)*1/ROW($A$99:$A$128),ROWS($A$132:$A149)),1/ROW($A$99:$A$128),0),COLUMNS($A$132:$A$132)),"")</f>
        <v/>
      </c>
      <c r="N149" s="51" t="str">
        <f t="array" ref="N149">IFERROR(INDEX($A$99:$B$128,MATCH(LARGE(($B$99:$B$128=N$131)*1/ROW($A$99:$A$128),ROWS($A$132:$A149)),1/ROW($A$99:$A$128),0),COLUMNS($A$132:$A$132)),"")</f>
        <v/>
      </c>
      <c r="O149" s="51" t="str">
        <f t="array" ref="O149">IFERROR(INDEX($A$99:$B$128,MATCH(LARGE(($B$99:$B$128=O$131)*1/ROW($A$99:$A$128),ROWS($A$132:$A149)),1/ROW($A$99:$A$128),0),COLUMNS($A$132:$A$132)),"")</f>
        <v/>
      </c>
      <c r="P149" s="51" t="str">
        <f t="array" ref="P149">IFERROR(INDEX($A$99:$B$128,MATCH(LARGE(($B$99:$B$128=P$131)*1/ROW($A$99:$A$128),ROWS($A$132:$A149)),1/ROW($A$99:$A$128),0),COLUMNS($A$132:$A$132)),"")</f>
        <v/>
      </c>
      <c r="Q149" s="51" t="str">
        <f t="array" ref="Q149">IFERROR(INDEX($A$99:$B$128,MATCH(LARGE(($B$99:$B$128=Q$131)*1/ROW($A$99:$A$128),ROWS($A$132:$A149)),1/ROW($A$99:$A$128),0),COLUMNS($A$132:$A$132)),"")</f>
        <v/>
      </c>
      <c r="R149" s="51" t="str">
        <f t="array" ref="R149">IFERROR(INDEX($A$99:$B$128,MATCH(LARGE(($B$99:$B$128=R$131)*1/ROW($A$99:$A$128),ROWS($A$132:$A149)),1/ROW($A$99:$A$128),0),COLUMNS($A$132:$A$132)),"")</f>
        <v/>
      </c>
      <c r="S149" s="51" t="str">
        <f t="array" ref="S149">IFERROR(INDEX($A$99:$B$128,MATCH(LARGE(($B$99:$B$128=S$131)*1/ROW($A$99:$A$128),ROWS($A$132:$A149)),1/ROW($A$99:$A$128),0),COLUMNS($A$132:$A$132)),"")</f>
        <v/>
      </c>
      <c r="T149" s="51" t="str">
        <f t="array" ref="T149">IFERROR(INDEX($A$99:$B$128,MATCH(LARGE(($B$99:$B$128=T$131)*1/ROW($A$99:$A$128),ROWS($A$132:$A149)),1/ROW($A$99:$A$128),0),COLUMNS($A$132:$A$132)),"")</f>
        <v/>
      </c>
      <c r="U149" s="51" t="str">
        <f t="array" ref="U149">IFERROR(INDEX($A$99:$B$128,MATCH(LARGE(($B$99:$B$128=U$131)*1/ROW($A$99:$A$128),ROWS($A$132:$A149)),1/ROW($A$99:$A$128),0),COLUMNS($A$132:$A$132)),"")</f>
        <v/>
      </c>
      <c r="V149" s="111" t="str">
        <f t="array" ref="V149">IFERROR(INDEX($A$99:$B$128,MATCH(LARGE(($B$99:$B$128=V$131)*1/ROW($A$99:$A$128),ROWS($A$132:$A149)),1/ROW($A$99:$A$128),0),COLUMNS($A$132:$A$132)),"")</f>
        <v/>
      </c>
      <c r="W149" s="51" t="str">
        <f t="array" ref="W149">IFERROR(INDEX($A$99:$B$128,MATCH(LARGE(($B$99:$B$128=W$131)*1/ROW($A$99:$A$128),ROWS($A$132:$A149)),1/ROW($A$99:$A$128),0),COLUMNS($A$132:$A$132)),"")</f>
        <v/>
      </c>
      <c r="X149" s="51" t="str">
        <f t="array" ref="X149">IFERROR(INDEX($A$99:$B$128,MATCH(LARGE(($B$99:$B$128=X$131)*1/ROW($A$99:$A$128),ROWS($A$132:$A149)),1/ROW($A$99:$A$128),0),COLUMNS($A$132:$A$132)),"")</f>
        <v/>
      </c>
      <c r="Y149" s="51" t="str">
        <f t="array" ref="Y149">IFERROR(INDEX($A$99:$B$128,MATCH(LARGE(($B$99:$B$128=Y$131)*1/ROW($A$99:$A$128),ROWS($A$132:$A149)),1/ROW($A$99:$A$128),0),COLUMNS($A$132:$A$132)),"")</f>
        <v/>
      </c>
      <c r="Z149" s="51" t="str">
        <f t="array" ref="Z149">IFERROR(INDEX($A$99:$B$128,MATCH(LARGE(($B$99:$B$128=Z$131)*1/ROW($A$99:$A$128),ROWS($A$132:$A149)),1/ROW($A$99:$A$128),0),COLUMNS($A$132:$A$132)),"")</f>
        <v/>
      </c>
      <c r="AA149" s="51" t="str">
        <f t="array" ref="AA149">IFERROR(INDEX($A$99:$B$128,MATCH(LARGE(($B$99:$B$128=AA$131)*1/ROW($A$99:$A$128),ROWS($A$132:$A149)),1/ROW($A$99:$A$128),0),COLUMNS($A$132:$A$132)),"")</f>
        <v/>
      </c>
      <c r="AB149" s="51" t="str">
        <f t="array" ref="AB149">IFERROR(INDEX($A$99:$B$128,MATCH(LARGE(($B$99:$B$128=AB$131)*1/ROW($A$99:$A$128),ROWS($A$132:$A149)),1/ROW($A$99:$A$128),0),COLUMNS($A$132:$A$132)),"")</f>
        <v/>
      </c>
      <c r="AC149" s="51" t="str">
        <f t="array" ref="AC149">IFERROR(INDEX($A$99:$B$128,MATCH(LARGE(($B$99:$B$128=AC$131)*1/ROW($A$99:$A$128),ROWS($A$132:$A149)),1/ROW($A$99:$A$128),0),COLUMNS($A$132:$A$132)),"")</f>
        <v/>
      </c>
      <c r="AD149" s="51" t="str">
        <f t="array" ref="AD149">IFERROR(INDEX($A$99:$B$128,MATCH(LARGE(($B$99:$B$128=AD$131)*1/ROW($A$99:$A$128),ROWS($A$132:$A149)),1/ROW($A$99:$A$128),0),COLUMNS($A$132:$A$132)),"")</f>
        <v/>
      </c>
      <c r="AE149" s="51" t="str">
        <f t="array" ref="AE149">IFERROR(INDEX($A$99:$B$128,MATCH(LARGE(($B$99:$B$128=AE$131)*1/ROW($A$99:$A$128),ROWS($A$132:$A149)),1/ROW($A$99:$A$128),0),COLUMNS($A$132:$A$132)),"")</f>
        <v/>
      </c>
      <c r="AF149" s="51" t="str">
        <f t="array" ref="AF149">IFERROR(INDEX($A$99:$B$128,MATCH(LARGE(($B$99:$B$128=AF$131)*1/ROW($A$99:$A$128),ROWS($A$132:$A149)),1/ROW($A$99:$A$128),0),COLUMNS($A$132:$A$132)),"")</f>
        <v/>
      </c>
      <c r="AG149" s="110" t="str">
        <f t="array" ref="AG149">IFERROR(INDEX($A$99:$B$128,MATCH(LARGE(($B$99:$B$128=AG$131)*1/ROW($A$99:$A$128),ROWS($A$132:$A149)),1/ROW($A$99:$A$128),0),COLUMNS($A$132:$A$132)),"")</f>
        <v/>
      </c>
      <c r="AH149" s="51" t="str">
        <f t="array" ref="AH149">IFERROR(INDEX($A$99:$F$128,MATCH(LARGE(($D$99:$D$128=AH$131)*1/ROW($A$99:$A$128),ROWS($A$132:$A149)),1/ROW($A$99:$A$128),0),COLUMNS($A$132:$A$132)),"")</f>
        <v/>
      </c>
      <c r="AI149" s="51" t="str">
        <f t="array" ref="AI149">IFERROR(INDEX($A$99:$F$128,MATCH(LARGE(($D$99:$D$128=AI$131)*1/ROW($A$99:$A$128),ROWS($A$132:$A149)),1/ROW($A$99:$A$128),0),COLUMNS($A$132:$A$132)),"")</f>
        <v/>
      </c>
      <c r="AJ149" s="51" t="str">
        <f t="array" ref="AJ149">IFERROR(INDEX($A$99:$F$128,MATCH(LARGE(($D$99:$D$128=AJ$131)*1/ROW($A$99:$A$128),ROWS($A$132:$A149)),1/ROW($A$99:$A$128),0),COLUMNS($A$132:$A$132)),"")</f>
        <v/>
      </c>
      <c r="AK149" s="51" t="str">
        <f t="array" ref="AK149">IFERROR(INDEX($A$99:$F$128,MATCH(LARGE(($E$99:$E$128=AK$131)*1/ROW($A$99:$A$128),ROWS($A$132:$A149)),1/ROW($A$99:$A$128),0),COLUMNS($A$132:$A$132)),"")</f>
        <v/>
      </c>
      <c r="AL149" s="51" t="str">
        <f t="array" ref="AL149">IFERROR(INDEX($A$99:$F$128,MATCH(LARGE(($E$99:$E$128=AL$131)*1/ROW($A$99:$A$128),ROWS($A$132:$A149)),1/ROW($A$99:$A$128),0),COLUMNS($A$132:$A$132)),"")</f>
        <v/>
      </c>
      <c r="AM149" s="51" t="str">
        <f t="array" ref="AM149">IFERROR(INDEX($A$99:$F$128,MATCH(LARGE(($E$99:$E$128=AM$131)*1/ROW($A$99:$A$128),ROWS($A$132:$A149)),1/ROW($A$99:$A$128),0),COLUMNS($A$132:$A$132)),"")</f>
        <v/>
      </c>
      <c r="AN149" s="51" t="str">
        <f t="array" ref="AN149">IFERROR(INDEX($A$99:$F$128,MATCH(LARGE(($F$99:$F$128=AN$131)*1/ROW($A$99:$A$128),ROWS($A$132:$A149)),1/ROW($A$99:$A$128),0),COLUMNS($A$132:$A$132)),"")</f>
        <v/>
      </c>
      <c r="AO149" s="51" t="str">
        <f t="array" ref="AO149">IFERROR(INDEX($A$99:$F$128,MATCH(LARGE(($F$99:$F$128=AO$131)*1/ROW($A$99:$A$128),ROWS($A$132:$A149)),1/ROW($A$99:$A$128),0),COLUMNS($A$132:$A$132)),"")</f>
        <v/>
      </c>
      <c r="AP149" s="51" t="str">
        <f t="array" ref="AP149">IFERROR(INDEX($A$99:$F$128,MATCH(LARGE(($F$99:$F$128=AP$131)*1/ROW($A$99:$A$128),ROWS($A$132:$A149)),1/ROW($A$99:$A$128),0),COLUMNS($A$132:$A$132)),"")</f>
        <v/>
      </c>
      <c r="AQ149" s="51" t="str">
        <f t="array" ref="AQ149">IFERROR(INDEX($A$99:$F$128,MATCH(LARGE(($F$99:$F$128=AQ$131)*1/ROW($A$99:$A$128),ROWS($A$132:$A149)),1/ROW($A$99:$A$128),0),COLUMNS($A$132:$A$132)),"")</f>
        <v/>
      </c>
      <c r="AR149" s="51" t="str">
        <f t="array" ref="AR149">IFERROR(INDEX($A$99:$B$128,MATCH(LARGE(($B$99:$B$128=AR$131)*1/ROW($A$99:$A$128),ROWS($A$132:$A149)),1/ROW($A$99:$A$128),0),COLUMNS($A$132:$A$132)),"")</f>
        <v/>
      </c>
      <c r="AS149" s="51" t="str">
        <f t="shared" si="7"/>
        <v/>
      </c>
      <c r="AT149" s="51" t="str">
        <f t="shared" si="9"/>
        <v/>
      </c>
      <c r="AU149" s="51" t="str">
        <f t="shared" si="8"/>
        <v/>
      </c>
      <c r="BK149" s="50"/>
      <c r="BM149" s="118"/>
    </row>
    <row r="150" spans="1:65" hidden="1">
      <c r="A150" s="51" t="str">
        <f t="array" ref="A150">IFERROR(INDEX($A$99:$B$128,MATCH(LARGE(($B$99:$B$128=A$131)*1/ROW($A$99:$A$128),ROWS($A$132:$A150)),1/ROW($A$99:$A$128),0),COLUMNS($A$132:$A$132)),"")</f>
        <v/>
      </c>
      <c r="B150" s="51" t="str">
        <f t="array" ref="B150">IFERROR(INDEX($A$99:$B$128,MATCH(LARGE(($B$99:$B$128=B$131)*1/ROW($A$99:$A$128),ROWS($A$132:$A150)),1/ROW($A$99:$A$128),0),COLUMNS($A$132:$A$132)),"")</f>
        <v/>
      </c>
      <c r="C150" s="109" t="str">
        <f t="array" ref="C150">IFERROR(INDEX($A$99:$B$128,MATCH(LARGE(($B$99:$B$128=C$131)*1/ROW($A$99:$A$128),ROWS($A$132:$A150)),1/ROW($A$99:$A$128),0),COLUMNS($A$132:$A$132)),"")</f>
        <v/>
      </c>
      <c r="D150" s="51" t="str">
        <f t="array" ref="D150">IFERROR(INDEX($A$99:$B$128,MATCH(LARGE(($B$99:$B$128=D$131)*1/ROW($A$99:$A$128),ROWS($A$132:$A150)),1/ROW($A$99:$A$128),0),COLUMNS($A$132:$A$132)),"")</f>
        <v/>
      </c>
      <c r="E150" s="51" t="str">
        <f t="array" ref="E150">IFERROR(INDEX($A$99:$B$128,MATCH(LARGE(($B$99:$B$128=E$131)*1/ROW($A$99:$A$128),ROWS($A$132:$A150)),1/ROW($A$99:$A$128),0),COLUMNS($A$132:$A$132)),"")</f>
        <v/>
      </c>
      <c r="F150" s="51" t="str">
        <f t="array" ref="F150">IFERROR(INDEX($A$99:$B$128,MATCH(LARGE(($B$99:$B$128=F$131)*1/ROW($A$99:$A$128),ROWS($A$132:$A150)),1/ROW($A$99:$A$128),0),COLUMNS($A$132:$A$132)),"")</f>
        <v/>
      </c>
      <c r="G150" s="51" t="str">
        <f t="array" ref="G150">IFERROR(INDEX($A$99:$B$128,MATCH(LARGE(($B$99:$B$128=G$131)*1/ROW($A$99:$A$128),ROWS($A$132:$A150)),1/ROW($A$99:$A$128),0),COLUMNS($A$132:$A$132)),"")</f>
        <v/>
      </c>
      <c r="H150" s="51" t="str">
        <f t="array" ref="H150">IFERROR(INDEX($A$99:$B$128,MATCH(LARGE(($B$99:$B$128=H$131)*1/ROW($A$99:$A$128),ROWS($A$132:$A150)),1/ROW($A$99:$A$128),0),COLUMNS($A$132:$A$132)),"")</f>
        <v/>
      </c>
      <c r="I150" s="51" t="str">
        <f t="array" ref="I150">IFERROR(INDEX($A$99:$B$128,MATCH(LARGE(($B$99:$B$128=I$131)*1/ROW($A$99:$A$128),ROWS($A$132:$A150)),1/ROW($A$99:$A$128),0),COLUMNS($A$132:$A$132)),"")</f>
        <v/>
      </c>
      <c r="J150" s="51" t="str">
        <f t="array" ref="J150">IFERROR(INDEX($A$99:$B$128,MATCH(LARGE(($B$99:$B$128=J$131)*1/ROW($A$99:$A$128),ROWS($A$132:$A150)),1/ROW($A$99:$A$128),0),COLUMNS($A$132:$A$132)),"")</f>
        <v/>
      </c>
      <c r="K150" s="51" t="str">
        <f t="array" ref="K150">IFERROR(INDEX($A$99:$B$128,MATCH(LARGE(($B$99:$B$128=K$131)*1/ROW($A$99:$A$128),ROWS($A$132:$A150)),1/ROW($A$99:$A$128),0),COLUMNS($A$132:$A$132)),"")</f>
        <v/>
      </c>
      <c r="L150" s="51" t="str">
        <f t="array" ref="L150">IFERROR(INDEX($A$99:$B$128,MATCH(LARGE(($B$99:$B$128=L$131)*1/ROW($A$99:$A$128),ROWS($A$132:$A150)),1/ROW($A$99:$A$128),0),COLUMNS($A$132:$A$132)),"")</f>
        <v/>
      </c>
      <c r="M150" s="51" t="str">
        <f t="array" ref="M150">IFERROR(INDEX($A$99:$B$128,MATCH(LARGE(($B$99:$B$128=M$131)*1/ROW($A$99:$A$128),ROWS($A$132:$A150)),1/ROW($A$99:$A$128),0),COLUMNS($A$132:$A$132)),"")</f>
        <v/>
      </c>
      <c r="N150" s="51" t="str">
        <f t="array" ref="N150">IFERROR(INDEX($A$99:$B$128,MATCH(LARGE(($B$99:$B$128=N$131)*1/ROW($A$99:$A$128),ROWS($A$132:$A150)),1/ROW($A$99:$A$128),0),COLUMNS($A$132:$A$132)),"")</f>
        <v/>
      </c>
      <c r="O150" s="51" t="str">
        <f t="array" ref="O150">IFERROR(INDEX($A$99:$B$128,MATCH(LARGE(($B$99:$B$128=O$131)*1/ROW($A$99:$A$128),ROWS($A$132:$A150)),1/ROW($A$99:$A$128),0),COLUMNS($A$132:$A$132)),"")</f>
        <v/>
      </c>
      <c r="P150" s="51" t="str">
        <f t="array" ref="P150">IFERROR(INDEX($A$99:$B$128,MATCH(LARGE(($B$99:$B$128=P$131)*1/ROW($A$99:$A$128),ROWS($A$132:$A150)),1/ROW($A$99:$A$128),0),COLUMNS($A$132:$A$132)),"")</f>
        <v/>
      </c>
      <c r="Q150" s="51" t="str">
        <f t="array" ref="Q150">IFERROR(INDEX($A$99:$B$128,MATCH(LARGE(($B$99:$B$128=Q$131)*1/ROW($A$99:$A$128),ROWS($A$132:$A150)),1/ROW($A$99:$A$128),0),COLUMNS($A$132:$A$132)),"")</f>
        <v/>
      </c>
      <c r="R150" s="51" t="str">
        <f t="array" ref="R150">IFERROR(INDEX($A$99:$B$128,MATCH(LARGE(($B$99:$B$128=R$131)*1/ROW($A$99:$A$128),ROWS($A$132:$A150)),1/ROW($A$99:$A$128),0),COLUMNS($A$132:$A$132)),"")</f>
        <v/>
      </c>
      <c r="S150" s="51" t="str">
        <f t="array" ref="S150">IFERROR(INDEX($A$99:$B$128,MATCH(LARGE(($B$99:$B$128=S$131)*1/ROW($A$99:$A$128),ROWS($A$132:$A150)),1/ROW($A$99:$A$128),0),COLUMNS($A$132:$A$132)),"")</f>
        <v/>
      </c>
      <c r="T150" s="51" t="str">
        <f t="array" ref="T150">IFERROR(INDEX($A$99:$B$128,MATCH(LARGE(($B$99:$B$128=T$131)*1/ROW($A$99:$A$128),ROWS($A$132:$A150)),1/ROW($A$99:$A$128),0),COLUMNS($A$132:$A$132)),"")</f>
        <v/>
      </c>
      <c r="U150" s="51" t="str">
        <f t="array" ref="U150">IFERROR(INDEX($A$99:$B$128,MATCH(LARGE(($B$99:$B$128=U$131)*1/ROW($A$99:$A$128),ROWS($A$132:$A150)),1/ROW($A$99:$A$128),0),COLUMNS($A$132:$A$132)),"")</f>
        <v/>
      </c>
      <c r="V150" s="111" t="str">
        <f t="array" ref="V150">IFERROR(INDEX($A$99:$B$128,MATCH(LARGE(($B$99:$B$128=V$131)*1/ROW($A$99:$A$128),ROWS($A$132:$A150)),1/ROW($A$99:$A$128),0),COLUMNS($A$132:$A$132)),"")</f>
        <v/>
      </c>
      <c r="W150" s="51" t="str">
        <f t="array" ref="W150">IFERROR(INDEX($A$99:$B$128,MATCH(LARGE(($B$99:$B$128=W$131)*1/ROW($A$99:$A$128),ROWS($A$132:$A150)),1/ROW($A$99:$A$128),0),COLUMNS($A$132:$A$132)),"")</f>
        <v/>
      </c>
      <c r="X150" s="51" t="str">
        <f t="array" ref="X150">IFERROR(INDEX($A$99:$B$128,MATCH(LARGE(($B$99:$B$128=X$131)*1/ROW($A$99:$A$128),ROWS($A$132:$A150)),1/ROW($A$99:$A$128),0),COLUMNS($A$132:$A$132)),"")</f>
        <v/>
      </c>
      <c r="Y150" s="51" t="str">
        <f t="array" ref="Y150">IFERROR(INDEX($A$99:$B$128,MATCH(LARGE(($B$99:$B$128=Y$131)*1/ROW($A$99:$A$128),ROWS($A$132:$A150)),1/ROW($A$99:$A$128),0),COLUMNS($A$132:$A$132)),"")</f>
        <v/>
      </c>
      <c r="Z150" s="51" t="str">
        <f t="array" ref="Z150">IFERROR(INDEX($A$99:$B$128,MATCH(LARGE(($B$99:$B$128=Z$131)*1/ROW($A$99:$A$128),ROWS($A$132:$A150)),1/ROW($A$99:$A$128),0),COLUMNS($A$132:$A$132)),"")</f>
        <v/>
      </c>
      <c r="AA150" s="51" t="str">
        <f t="array" ref="AA150">IFERROR(INDEX($A$99:$B$128,MATCH(LARGE(($B$99:$B$128=AA$131)*1/ROW($A$99:$A$128),ROWS($A$132:$A150)),1/ROW($A$99:$A$128),0),COLUMNS($A$132:$A$132)),"")</f>
        <v/>
      </c>
      <c r="AB150" s="51" t="str">
        <f t="array" ref="AB150">IFERROR(INDEX($A$99:$B$128,MATCH(LARGE(($B$99:$B$128=AB$131)*1/ROW($A$99:$A$128),ROWS($A$132:$A150)),1/ROW($A$99:$A$128),0),COLUMNS($A$132:$A$132)),"")</f>
        <v/>
      </c>
      <c r="AC150" s="51" t="str">
        <f t="array" ref="AC150">IFERROR(INDEX($A$99:$B$128,MATCH(LARGE(($B$99:$B$128=AC$131)*1/ROW($A$99:$A$128),ROWS($A$132:$A150)),1/ROW($A$99:$A$128),0),COLUMNS($A$132:$A$132)),"")</f>
        <v/>
      </c>
      <c r="AD150" s="51" t="str">
        <f t="array" ref="AD150">IFERROR(INDEX($A$99:$B$128,MATCH(LARGE(($B$99:$B$128=AD$131)*1/ROW($A$99:$A$128),ROWS($A$132:$A150)),1/ROW($A$99:$A$128),0),COLUMNS($A$132:$A$132)),"")</f>
        <v/>
      </c>
      <c r="AE150" s="51" t="str">
        <f t="array" ref="AE150">IFERROR(INDEX($A$99:$B$128,MATCH(LARGE(($B$99:$B$128=AE$131)*1/ROW($A$99:$A$128),ROWS($A$132:$A150)),1/ROW($A$99:$A$128),0),COLUMNS($A$132:$A$132)),"")</f>
        <v/>
      </c>
      <c r="AF150" s="51" t="str">
        <f t="array" ref="AF150">IFERROR(INDEX($A$99:$B$128,MATCH(LARGE(($B$99:$B$128=AF$131)*1/ROW($A$99:$A$128),ROWS($A$132:$A150)),1/ROW($A$99:$A$128),0),COLUMNS($A$132:$A$132)),"")</f>
        <v/>
      </c>
      <c r="AG150" s="110" t="str">
        <f t="array" ref="AG150">IFERROR(INDEX($A$99:$B$128,MATCH(LARGE(($B$99:$B$128=AG$131)*1/ROW($A$99:$A$128),ROWS($A$132:$A150)),1/ROW($A$99:$A$128),0),COLUMNS($A$132:$A$132)),"")</f>
        <v/>
      </c>
      <c r="AH150" s="51" t="str">
        <f t="array" ref="AH150">IFERROR(INDEX($A$99:$F$128,MATCH(LARGE(($D$99:$D$128=AH$131)*1/ROW($A$99:$A$128),ROWS($A$132:$A150)),1/ROW($A$99:$A$128),0),COLUMNS($A$132:$A$132)),"")</f>
        <v/>
      </c>
      <c r="AI150" s="51" t="str">
        <f t="array" ref="AI150">IFERROR(INDEX($A$99:$F$128,MATCH(LARGE(($D$99:$D$128=AI$131)*1/ROW($A$99:$A$128),ROWS($A$132:$A150)),1/ROW($A$99:$A$128),0),COLUMNS($A$132:$A$132)),"")</f>
        <v/>
      </c>
      <c r="AJ150" s="51" t="str">
        <f t="array" ref="AJ150">IFERROR(INDEX($A$99:$F$128,MATCH(LARGE(($D$99:$D$128=AJ$131)*1/ROW($A$99:$A$128),ROWS($A$132:$A150)),1/ROW($A$99:$A$128),0),COLUMNS($A$132:$A$132)),"")</f>
        <v/>
      </c>
      <c r="AK150" s="51" t="str">
        <f t="array" ref="AK150">IFERROR(INDEX($A$99:$F$128,MATCH(LARGE(($E$99:$E$128=AK$131)*1/ROW($A$99:$A$128),ROWS($A$132:$A150)),1/ROW($A$99:$A$128),0),COLUMNS($A$132:$A$132)),"")</f>
        <v/>
      </c>
      <c r="AL150" s="51" t="str">
        <f t="array" ref="AL150">IFERROR(INDEX($A$99:$F$128,MATCH(LARGE(($E$99:$E$128=AL$131)*1/ROW($A$99:$A$128),ROWS($A$132:$A150)),1/ROW($A$99:$A$128),0),COLUMNS($A$132:$A$132)),"")</f>
        <v/>
      </c>
      <c r="AM150" s="51" t="str">
        <f t="array" ref="AM150">IFERROR(INDEX($A$99:$F$128,MATCH(LARGE(($E$99:$E$128=AM$131)*1/ROW($A$99:$A$128),ROWS($A$132:$A150)),1/ROW($A$99:$A$128),0),COLUMNS($A$132:$A$132)),"")</f>
        <v/>
      </c>
      <c r="AN150" s="51" t="str">
        <f t="array" ref="AN150">IFERROR(INDEX($A$99:$F$128,MATCH(LARGE(($F$99:$F$128=AN$131)*1/ROW($A$99:$A$128),ROWS($A$132:$A150)),1/ROW($A$99:$A$128),0),COLUMNS($A$132:$A$132)),"")</f>
        <v/>
      </c>
      <c r="AO150" s="51" t="str">
        <f t="array" ref="AO150">IFERROR(INDEX($A$99:$F$128,MATCH(LARGE(($F$99:$F$128=AO$131)*1/ROW($A$99:$A$128),ROWS($A$132:$A150)),1/ROW($A$99:$A$128),0),COLUMNS($A$132:$A$132)),"")</f>
        <v/>
      </c>
      <c r="AP150" s="51" t="str">
        <f t="array" ref="AP150">IFERROR(INDEX($A$99:$F$128,MATCH(LARGE(($F$99:$F$128=AP$131)*1/ROW($A$99:$A$128),ROWS($A$132:$A150)),1/ROW($A$99:$A$128),0),COLUMNS($A$132:$A$132)),"")</f>
        <v/>
      </c>
      <c r="AQ150" s="51" t="str">
        <f t="array" ref="AQ150">IFERROR(INDEX($A$99:$F$128,MATCH(LARGE(($F$99:$F$128=AQ$131)*1/ROW($A$99:$A$128),ROWS($A$132:$A150)),1/ROW($A$99:$A$128),0),COLUMNS($A$132:$A$132)),"")</f>
        <v/>
      </c>
      <c r="AR150" s="51" t="str">
        <f t="array" ref="AR150">IFERROR(INDEX($A$99:$B$128,MATCH(LARGE(($B$99:$B$128=AR$131)*1/ROW($A$99:$A$128),ROWS($A$132:$A150)),1/ROW($A$99:$A$128),0),COLUMNS($A$132:$A$132)),"")</f>
        <v/>
      </c>
      <c r="AS150" s="51" t="str">
        <f t="shared" si="7"/>
        <v/>
      </c>
      <c r="AT150" s="51" t="str">
        <f t="shared" si="9"/>
        <v/>
      </c>
      <c r="AU150" s="51" t="str">
        <f t="shared" si="8"/>
        <v/>
      </c>
      <c r="BK150" s="50"/>
      <c r="BM150" s="118"/>
    </row>
    <row r="151" spans="1:65" hidden="1">
      <c r="A151" s="51" t="str">
        <f t="array" ref="A151">IFERROR(INDEX($A$99:$B$128,MATCH(LARGE(($B$99:$B$128=A$131)*1/ROW($A$99:$A$128),ROWS($A$132:$A151)),1/ROW($A$99:$A$128),0),COLUMNS($A$132:$A$132)),"")</f>
        <v/>
      </c>
      <c r="B151" s="51" t="str">
        <f t="array" ref="B151">IFERROR(INDEX($A$99:$B$128,MATCH(LARGE(($B$99:$B$128=B$131)*1/ROW($A$99:$A$128),ROWS($A$132:$A151)),1/ROW($A$99:$A$128),0),COLUMNS($A$132:$A$132)),"")</f>
        <v/>
      </c>
      <c r="C151" s="109" t="str">
        <f t="array" ref="C151">IFERROR(INDEX($A$99:$B$128,MATCH(LARGE(($B$99:$B$128=C$131)*1/ROW($A$99:$A$128),ROWS($A$132:$A151)),1/ROW($A$99:$A$128),0),COLUMNS($A$132:$A$132)),"")</f>
        <v/>
      </c>
      <c r="D151" s="51" t="str">
        <f t="array" ref="D151">IFERROR(INDEX($A$99:$B$128,MATCH(LARGE(($B$99:$B$128=D$131)*1/ROW($A$99:$A$128),ROWS($A$132:$A151)),1/ROW($A$99:$A$128),0),COLUMNS($A$132:$A$132)),"")</f>
        <v/>
      </c>
      <c r="E151" s="51" t="str">
        <f t="array" ref="E151">IFERROR(INDEX($A$99:$B$128,MATCH(LARGE(($B$99:$B$128=E$131)*1/ROW($A$99:$A$128),ROWS($A$132:$A151)),1/ROW($A$99:$A$128),0),COLUMNS($A$132:$A$132)),"")</f>
        <v/>
      </c>
      <c r="F151" s="51" t="str">
        <f t="array" ref="F151">IFERROR(INDEX($A$99:$B$128,MATCH(LARGE(($B$99:$B$128=F$131)*1/ROW($A$99:$A$128),ROWS($A$132:$A151)),1/ROW($A$99:$A$128),0),COLUMNS($A$132:$A$132)),"")</f>
        <v/>
      </c>
      <c r="G151" s="51" t="str">
        <f t="array" ref="G151">IFERROR(INDEX($A$99:$B$128,MATCH(LARGE(($B$99:$B$128=G$131)*1/ROW($A$99:$A$128),ROWS($A$132:$A151)),1/ROW($A$99:$A$128),0),COLUMNS($A$132:$A$132)),"")</f>
        <v/>
      </c>
      <c r="H151" s="51" t="str">
        <f t="array" ref="H151">IFERROR(INDEX($A$99:$B$128,MATCH(LARGE(($B$99:$B$128=H$131)*1/ROW($A$99:$A$128),ROWS($A$132:$A151)),1/ROW($A$99:$A$128),0),COLUMNS($A$132:$A$132)),"")</f>
        <v/>
      </c>
      <c r="I151" s="51" t="str">
        <f t="array" ref="I151">IFERROR(INDEX($A$99:$B$128,MATCH(LARGE(($B$99:$B$128=I$131)*1/ROW($A$99:$A$128),ROWS($A$132:$A151)),1/ROW($A$99:$A$128),0),COLUMNS($A$132:$A$132)),"")</f>
        <v/>
      </c>
      <c r="J151" s="51" t="str">
        <f t="array" ref="J151">IFERROR(INDEX($A$99:$B$128,MATCH(LARGE(($B$99:$B$128=J$131)*1/ROW($A$99:$A$128),ROWS($A$132:$A151)),1/ROW($A$99:$A$128),0),COLUMNS($A$132:$A$132)),"")</f>
        <v/>
      </c>
      <c r="K151" s="51" t="str">
        <f t="array" ref="K151">IFERROR(INDEX($A$99:$B$128,MATCH(LARGE(($B$99:$B$128=K$131)*1/ROW($A$99:$A$128),ROWS($A$132:$A151)),1/ROW($A$99:$A$128),0),COLUMNS($A$132:$A$132)),"")</f>
        <v/>
      </c>
      <c r="L151" s="51" t="str">
        <f t="array" ref="L151">IFERROR(INDEX($A$99:$B$128,MATCH(LARGE(($B$99:$B$128=L$131)*1/ROW($A$99:$A$128),ROWS($A$132:$A151)),1/ROW($A$99:$A$128),0),COLUMNS($A$132:$A$132)),"")</f>
        <v/>
      </c>
      <c r="M151" s="51" t="str">
        <f t="array" ref="M151">IFERROR(INDEX($A$99:$B$128,MATCH(LARGE(($B$99:$B$128=M$131)*1/ROW($A$99:$A$128),ROWS($A$132:$A151)),1/ROW($A$99:$A$128),0),COLUMNS($A$132:$A$132)),"")</f>
        <v/>
      </c>
      <c r="N151" s="51" t="str">
        <f t="array" ref="N151">IFERROR(INDEX($A$99:$B$128,MATCH(LARGE(($B$99:$B$128=N$131)*1/ROW($A$99:$A$128),ROWS($A$132:$A151)),1/ROW($A$99:$A$128),0),COLUMNS($A$132:$A$132)),"")</f>
        <v/>
      </c>
      <c r="O151" s="51" t="str">
        <f t="array" ref="O151">IFERROR(INDEX($A$99:$B$128,MATCH(LARGE(($B$99:$B$128=O$131)*1/ROW($A$99:$A$128),ROWS($A$132:$A151)),1/ROW($A$99:$A$128),0),COLUMNS($A$132:$A$132)),"")</f>
        <v/>
      </c>
      <c r="P151" s="51" t="str">
        <f t="array" ref="P151">IFERROR(INDEX($A$99:$B$128,MATCH(LARGE(($B$99:$B$128=P$131)*1/ROW($A$99:$A$128),ROWS($A$132:$A151)),1/ROW($A$99:$A$128),0),COLUMNS($A$132:$A$132)),"")</f>
        <v/>
      </c>
      <c r="Q151" s="51" t="str">
        <f t="array" ref="Q151">IFERROR(INDEX($A$99:$B$128,MATCH(LARGE(($B$99:$B$128=Q$131)*1/ROW($A$99:$A$128),ROWS($A$132:$A151)),1/ROW($A$99:$A$128),0),COLUMNS($A$132:$A$132)),"")</f>
        <v/>
      </c>
      <c r="R151" s="51" t="str">
        <f t="array" ref="R151">IFERROR(INDEX($A$99:$B$128,MATCH(LARGE(($B$99:$B$128=R$131)*1/ROW($A$99:$A$128),ROWS($A$132:$A151)),1/ROW($A$99:$A$128),0),COLUMNS($A$132:$A$132)),"")</f>
        <v/>
      </c>
      <c r="S151" s="51" t="str">
        <f t="array" ref="S151">IFERROR(INDEX($A$99:$B$128,MATCH(LARGE(($B$99:$B$128=S$131)*1/ROW($A$99:$A$128),ROWS($A$132:$A151)),1/ROW($A$99:$A$128),0),COLUMNS($A$132:$A$132)),"")</f>
        <v/>
      </c>
      <c r="T151" s="51" t="str">
        <f t="array" ref="T151">IFERROR(INDEX($A$99:$B$128,MATCH(LARGE(($B$99:$B$128=T$131)*1/ROW($A$99:$A$128),ROWS($A$132:$A151)),1/ROW($A$99:$A$128),0),COLUMNS($A$132:$A$132)),"")</f>
        <v/>
      </c>
      <c r="U151" s="51" t="str">
        <f t="array" ref="U151">IFERROR(INDEX($A$99:$B$128,MATCH(LARGE(($B$99:$B$128=U$131)*1/ROW($A$99:$A$128),ROWS($A$132:$A151)),1/ROW($A$99:$A$128),0),COLUMNS($A$132:$A$132)),"")</f>
        <v/>
      </c>
      <c r="V151" s="111" t="str">
        <f t="array" ref="V151">IFERROR(INDEX($A$99:$B$128,MATCH(LARGE(($B$99:$B$128=V$131)*1/ROW($A$99:$A$128),ROWS($A$132:$A151)),1/ROW($A$99:$A$128),0),COLUMNS($A$132:$A$132)),"")</f>
        <v/>
      </c>
      <c r="W151" s="51" t="str">
        <f t="array" ref="W151">IFERROR(INDEX($A$99:$B$128,MATCH(LARGE(($B$99:$B$128=W$131)*1/ROW($A$99:$A$128),ROWS($A$132:$A151)),1/ROW($A$99:$A$128),0),COLUMNS($A$132:$A$132)),"")</f>
        <v/>
      </c>
      <c r="X151" s="51" t="str">
        <f t="array" ref="X151">IFERROR(INDEX($A$99:$B$128,MATCH(LARGE(($B$99:$B$128=X$131)*1/ROW($A$99:$A$128),ROWS($A$132:$A151)),1/ROW($A$99:$A$128),0),COLUMNS($A$132:$A$132)),"")</f>
        <v/>
      </c>
      <c r="Y151" s="51" t="str">
        <f t="array" ref="Y151">IFERROR(INDEX($A$99:$B$128,MATCH(LARGE(($B$99:$B$128=Y$131)*1/ROW($A$99:$A$128),ROWS($A$132:$A151)),1/ROW($A$99:$A$128),0),COLUMNS($A$132:$A$132)),"")</f>
        <v/>
      </c>
      <c r="Z151" s="51" t="str">
        <f t="array" ref="Z151">IFERROR(INDEX($A$99:$B$128,MATCH(LARGE(($B$99:$B$128=Z$131)*1/ROW($A$99:$A$128),ROWS($A$132:$A151)),1/ROW($A$99:$A$128),0),COLUMNS($A$132:$A$132)),"")</f>
        <v/>
      </c>
      <c r="AA151" s="51" t="str">
        <f t="array" ref="AA151">IFERROR(INDEX($A$99:$B$128,MATCH(LARGE(($B$99:$B$128=AA$131)*1/ROW($A$99:$A$128),ROWS($A$132:$A151)),1/ROW($A$99:$A$128),0),COLUMNS($A$132:$A$132)),"")</f>
        <v/>
      </c>
      <c r="AB151" s="51" t="str">
        <f t="array" ref="AB151">IFERROR(INDEX($A$99:$B$128,MATCH(LARGE(($B$99:$B$128=AB$131)*1/ROW($A$99:$A$128),ROWS($A$132:$A151)),1/ROW($A$99:$A$128),0),COLUMNS($A$132:$A$132)),"")</f>
        <v/>
      </c>
      <c r="AC151" s="51" t="str">
        <f t="array" ref="AC151">IFERROR(INDEX($A$99:$B$128,MATCH(LARGE(($B$99:$B$128=AC$131)*1/ROW($A$99:$A$128),ROWS($A$132:$A151)),1/ROW($A$99:$A$128),0),COLUMNS($A$132:$A$132)),"")</f>
        <v/>
      </c>
      <c r="AD151" s="51" t="str">
        <f t="array" ref="AD151">IFERROR(INDEX($A$99:$B$128,MATCH(LARGE(($B$99:$B$128=AD$131)*1/ROW($A$99:$A$128),ROWS($A$132:$A151)),1/ROW($A$99:$A$128),0),COLUMNS($A$132:$A$132)),"")</f>
        <v/>
      </c>
      <c r="AE151" s="51" t="str">
        <f t="array" ref="AE151">IFERROR(INDEX($A$99:$B$128,MATCH(LARGE(($B$99:$B$128=AE$131)*1/ROW($A$99:$A$128),ROWS($A$132:$A151)),1/ROW($A$99:$A$128),0),COLUMNS($A$132:$A$132)),"")</f>
        <v/>
      </c>
      <c r="AF151" s="51" t="str">
        <f t="array" ref="AF151">IFERROR(INDEX($A$99:$B$128,MATCH(LARGE(($B$99:$B$128=AF$131)*1/ROW($A$99:$A$128),ROWS($A$132:$A151)),1/ROW($A$99:$A$128),0),COLUMNS($A$132:$A$132)),"")</f>
        <v/>
      </c>
      <c r="AG151" s="110" t="str">
        <f t="array" ref="AG151">IFERROR(INDEX($A$99:$B$128,MATCH(LARGE(($B$99:$B$128=AG$131)*1/ROW($A$99:$A$128),ROWS($A$132:$A151)),1/ROW($A$99:$A$128),0),COLUMNS($A$132:$A$132)),"")</f>
        <v/>
      </c>
      <c r="AH151" s="51" t="str">
        <f t="array" ref="AH151">IFERROR(INDEX($A$99:$F$128,MATCH(LARGE(($D$99:$D$128=AH$131)*1/ROW($A$99:$A$128),ROWS($A$132:$A151)),1/ROW($A$99:$A$128),0),COLUMNS($A$132:$A$132)),"")</f>
        <v/>
      </c>
      <c r="AI151" s="51" t="str">
        <f t="array" ref="AI151">IFERROR(INDEX($A$99:$F$128,MATCH(LARGE(($D$99:$D$128=AI$131)*1/ROW($A$99:$A$128),ROWS($A$132:$A151)),1/ROW($A$99:$A$128),0),COLUMNS($A$132:$A$132)),"")</f>
        <v/>
      </c>
      <c r="AJ151" s="51" t="str">
        <f t="array" ref="AJ151">IFERROR(INDEX($A$99:$F$128,MATCH(LARGE(($D$99:$D$128=AJ$131)*1/ROW($A$99:$A$128),ROWS($A$132:$A151)),1/ROW($A$99:$A$128),0),COLUMNS($A$132:$A$132)),"")</f>
        <v/>
      </c>
      <c r="AK151" s="51" t="str">
        <f t="array" ref="AK151">IFERROR(INDEX($A$99:$F$128,MATCH(LARGE(($E$99:$E$128=AK$131)*1/ROW($A$99:$A$128),ROWS($A$132:$A151)),1/ROW($A$99:$A$128),0),COLUMNS($A$132:$A$132)),"")</f>
        <v/>
      </c>
      <c r="AL151" s="51" t="str">
        <f t="array" ref="AL151">IFERROR(INDEX($A$99:$F$128,MATCH(LARGE(($E$99:$E$128=AL$131)*1/ROW($A$99:$A$128),ROWS($A$132:$A151)),1/ROW($A$99:$A$128),0),COLUMNS($A$132:$A$132)),"")</f>
        <v/>
      </c>
      <c r="AM151" s="51" t="str">
        <f t="array" ref="AM151">IFERROR(INDEX($A$99:$F$128,MATCH(LARGE(($E$99:$E$128=AM$131)*1/ROW($A$99:$A$128),ROWS($A$132:$A151)),1/ROW($A$99:$A$128),0),COLUMNS($A$132:$A$132)),"")</f>
        <v/>
      </c>
      <c r="AN151" s="51" t="str">
        <f t="array" ref="AN151">IFERROR(INDEX($A$99:$F$128,MATCH(LARGE(($F$99:$F$128=AN$131)*1/ROW($A$99:$A$128),ROWS($A$132:$A151)),1/ROW($A$99:$A$128),0),COLUMNS($A$132:$A$132)),"")</f>
        <v/>
      </c>
      <c r="AO151" s="51" t="str">
        <f t="array" ref="AO151">IFERROR(INDEX($A$99:$F$128,MATCH(LARGE(($F$99:$F$128=AO$131)*1/ROW($A$99:$A$128),ROWS($A$132:$A151)),1/ROW($A$99:$A$128),0),COLUMNS($A$132:$A$132)),"")</f>
        <v/>
      </c>
      <c r="AP151" s="51" t="str">
        <f t="array" ref="AP151">IFERROR(INDEX($A$99:$F$128,MATCH(LARGE(($F$99:$F$128=AP$131)*1/ROW($A$99:$A$128),ROWS($A$132:$A151)),1/ROW($A$99:$A$128),0),COLUMNS($A$132:$A$132)),"")</f>
        <v/>
      </c>
      <c r="AQ151" s="51" t="str">
        <f t="array" ref="AQ151">IFERROR(INDEX($A$99:$F$128,MATCH(LARGE(($F$99:$F$128=AQ$131)*1/ROW($A$99:$A$128),ROWS($A$132:$A151)),1/ROW($A$99:$A$128),0),COLUMNS($A$132:$A$132)),"")</f>
        <v/>
      </c>
      <c r="AR151" s="51" t="str">
        <f t="array" ref="AR151">IFERROR(INDEX($A$99:$B$128,MATCH(LARGE(($B$99:$B$128=AR$131)*1/ROW($A$99:$A$128),ROWS($A$132:$A151)),1/ROW($A$99:$A$128),0),COLUMNS($A$132:$A$132)),"")</f>
        <v/>
      </c>
      <c r="AS151" s="51" t="str">
        <f t="shared" si="7"/>
        <v/>
      </c>
      <c r="AT151" s="51" t="str">
        <f t="shared" si="9"/>
        <v/>
      </c>
      <c r="AU151" s="51" t="str">
        <f t="shared" si="8"/>
        <v/>
      </c>
      <c r="BK151" s="50"/>
      <c r="BM151" s="118"/>
    </row>
    <row r="152" spans="1:65" hidden="1">
      <c r="A152" s="51" t="str">
        <f t="array" ref="A152">IFERROR(INDEX($A$99:$B$128,MATCH(LARGE(($B$99:$B$128=A$131)*1/ROW($A$99:$A$128),ROWS($A$132:$A152)),1/ROW($A$99:$A$128),0),COLUMNS($A$132:$A$132)),"")</f>
        <v/>
      </c>
      <c r="B152" s="51" t="str">
        <f t="array" ref="B152">IFERROR(INDEX($A$99:$B$128,MATCH(LARGE(($B$99:$B$128=B$131)*1/ROW($A$99:$A$128),ROWS($A$132:$A152)),1/ROW($A$99:$A$128),0),COLUMNS($A$132:$A$132)),"")</f>
        <v/>
      </c>
      <c r="C152" s="109" t="str">
        <f t="array" ref="C152">IFERROR(INDEX($A$99:$B$128,MATCH(LARGE(($B$99:$B$128=C$131)*1/ROW($A$99:$A$128),ROWS($A$132:$A152)),1/ROW($A$99:$A$128),0),COLUMNS($A$132:$A$132)),"")</f>
        <v/>
      </c>
      <c r="D152" s="51" t="str">
        <f t="array" ref="D152">IFERROR(INDEX($A$99:$B$128,MATCH(LARGE(($B$99:$B$128=D$131)*1/ROW($A$99:$A$128),ROWS($A$132:$A152)),1/ROW($A$99:$A$128),0),COLUMNS($A$132:$A$132)),"")</f>
        <v/>
      </c>
      <c r="E152" s="51" t="str">
        <f t="array" ref="E152">IFERROR(INDEX($A$99:$B$128,MATCH(LARGE(($B$99:$B$128=E$131)*1/ROW($A$99:$A$128),ROWS($A$132:$A152)),1/ROW($A$99:$A$128),0),COLUMNS($A$132:$A$132)),"")</f>
        <v/>
      </c>
      <c r="F152" s="51" t="str">
        <f t="array" ref="F152">IFERROR(INDEX($A$99:$B$128,MATCH(LARGE(($B$99:$B$128=F$131)*1/ROW($A$99:$A$128),ROWS($A$132:$A152)),1/ROW($A$99:$A$128),0),COLUMNS($A$132:$A$132)),"")</f>
        <v/>
      </c>
      <c r="G152" s="51" t="str">
        <f t="array" ref="G152">IFERROR(INDEX($A$99:$B$128,MATCH(LARGE(($B$99:$B$128=G$131)*1/ROW($A$99:$A$128),ROWS($A$132:$A152)),1/ROW($A$99:$A$128),0),COLUMNS($A$132:$A$132)),"")</f>
        <v/>
      </c>
      <c r="H152" s="51" t="str">
        <f t="array" ref="H152">IFERROR(INDEX($A$99:$B$128,MATCH(LARGE(($B$99:$B$128=H$131)*1/ROW($A$99:$A$128),ROWS($A$132:$A152)),1/ROW($A$99:$A$128),0),COLUMNS($A$132:$A$132)),"")</f>
        <v/>
      </c>
      <c r="I152" s="51" t="str">
        <f t="array" ref="I152">IFERROR(INDEX($A$99:$B$128,MATCH(LARGE(($B$99:$B$128=I$131)*1/ROW($A$99:$A$128),ROWS($A$132:$A152)),1/ROW($A$99:$A$128),0),COLUMNS($A$132:$A$132)),"")</f>
        <v/>
      </c>
      <c r="J152" s="51" t="str">
        <f t="array" ref="J152">IFERROR(INDEX($A$99:$B$128,MATCH(LARGE(($B$99:$B$128=J$131)*1/ROW($A$99:$A$128),ROWS($A$132:$A152)),1/ROW($A$99:$A$128),0),COLUMNS($A$132:$A$132)),"")</f>
        <v/>
      </c>
      <c r="K152" s="51" t="str">
        <f t="array" ref="K152">IFERROR(INDEX($A$99:$B$128,MATCH(LARGE(($B$99:$B$128=K$131)*1/ROW($A$99:$A$128),ROWS($A$132:$A152)),1/ROW($A$99:$A$128),0),COLUMNS($A$132:$A$132)),"")</f>
        <v/>
      </c>
      <c r="L152" s="51" t="str">
        <f t="array" ref="L152">IFERROR(INDEX($A$99:$B$128,MATCH(LARGE(($B$99:$B$128=L$131)*1/ROW($A$99:$A$128),ROWS($A$132:$A152)),1/ROW($A$99:$A$128),0),COLUMNS($A$132:$A$132)),"")</f>
        <v/>
      </c>
      <c r="M152" s="51" t="str">
        <f t="array" ref="M152">IFERROR(INDEX($A$99:$B$128,MATCH(LARGE(($B$99:$B$128=M$131)*1/ROW($A$99:$A$128),ROWS($A$132:$A152)),1/ROW($A$99:$A$128),0),COLUMNS($A$132:$A$132)),"")</f>
        <v/>
      </c>
      <c r="N152" s="51" t="str">
        <f t="array" ref="N152">IFERROR(INDEX($A$99:$B$128,MATCH(LARGE(($B$99:$B$128=N$131)*1/ROW($A$99:$A$128),ROWS($A$132:$A152)),1/ROW($A$99:$A$128),0),COLUMNS($A$132:$A$132)),"")</f>
        <v/>
      </c>
      <c r="O152" s="51" t="str">
        <f t="array" ref="O152">IFERROR(INDEX($A$99:$B$128,MATCH(LARGE(($B$99:$B$128=O$131)*1/ROW($A$99:$A$128),ROWS($A$132:$A152)),1/ROW($A$99:$A$128),0),COLUMNS($A$132:$A$132)),"")</f>
        <v/>
      </c>
      <c r="P152" s="51" t="str">
        <f t="array" ref="P152">IFERROR(INDEX($A$99:$B$128,MATCH(LARGE(($B$99:$B$128=P$131)*1/ROW($A$99:$A$128),ROWS($A$132:$A152)),1/ROW($A$99:$A$128),0),COLUMNS($A$132:$A$132)),"")</f>
        <v/>
      </c>
      <c r="Q152" s="51" t="str">
        <f t="array" ref="Q152">IFERROR(INDEX($A$99:$B$128,MATCH(LARGE(($B$99:$B$128=Q$131)*1/ROW($A$99:$A$128),ROWS($A$132:$A152)),1/ROW($A$99:$A$128),0),COLUMNS($A$132:$A$132)),"")</f>
        <v/>
      </c>
      <c r="R152" s="51" t="str">
        <f t="array" ref="R152">IFERROR(INDEX($A$99:$B$128,MATCH(LARGE(($B$99:$B$128=R$131)*1/ROW($A$99:$A$128),ROWS($A$132:$A152)),1/ROW($A$99:$A$128),0),COLUMNS($A$132:$A$132)),"")</f>
        <v/>
      </c>
      <c r="S152" s="51" t="str">
        <f t="array" ref="S152">IFERROR(INDEX($A$99:$B$128,MATCH(LARGE(($B$99:$B$128=S$131)*1/ROW($A$99:$A$128),ROWS($A$132:$A152)),1/ROW($A$99:$A$128),0),COLUMNS($A$132:$A$132)),"")</f>
        <v/>
      </c>
      <c r="T152" s="51" t="str">
        <f t="array" ref="T152">IFERROR(INDEX($A$99:$B$128,MATCH(LARGE(($B$99:$B$128=T$131)*1/ROW($A$99:$A$128),ROWS($A$132:$A152)),1/ROW($A$99:$A$128),0),COLUMNS($A$132:$A$132)),"")</f>
        <v/>
      </c>
      <c r="U152" s="51" t="str">
        <f t="array" ref="U152">IFERROR(INDEX($A$99:$B$128,MATCH(LARGE(($B$99:$B$128=U$131)*1/ROW($A$99:$A$128),ROWS($A$132:$A152)),1/ROW($A$99:$A$128),0),COLUMNS($A$132:$A$132)),"")</f>
        <v/>
      </c>
      <c r="V152" s="111" t="str">
        <f t="array" ref="V152">IFERROR(INDEX($A$99:$B$128,MATCH(LARGE(($B$99:$B$128=V$131)*1/ROW($A$99:$A$128),ROWS($A$132:$A152)),1/ROW($A$99:$A$128),0),COLUMNS($A$132:$A$132)),"")</f>
        <v/>
      </c>
      <c r="W152" s="51" t="str">
        <f t="array" ref="W152">IFERROR(INDEX($A$99:$B$128,MATCH(LARGE(($B$99:$B$128=W$131)*1/ROW($A$99:$A$128),ROWS($A$132:$A152)),1/ROW($A$99:$A$128),0),COLUMNS($A$132:$A$132)),"")</f>
        <v/>
      </c>
      <c r="X152" s="51" t="str">
        <f t="array" ref="X152">IFERROR(INDEX($A$99:$B$128,MATCH(LARGE(($B$99:$B$128=X$131)*1/ROW($A$99:$A$128),ROWS($A$132:$A152)),1/ROW($A$99:$A$128),0),COLUMNS($A$132:$A$132)),"")</f>
        <v/>
      </c>
      <c r="Y152" s="51" t="str">
        <f t="array" ref="Y152">IFERROR(INDEX($A$99:$B$128,MATCH(LARGE(($B$99:$B$128=Y$131)*1/ROW($A$99:$A$128),ROWS($A$132:$A152)),1/ROW($A$99:$A$128),0),COLUMNS($A$132:$A$132)),"")</f>
        <v/>
      </c>
      <c r="Z152" s="51" t="str">
        <f t="array" ref="Z152">IFERROR(INDEX($A$99:$B$128,MATCH(LARGE(($B$99:$B$128=Z$131)*1/ROW($A$99:$A$128),ROWS($A$132:$A152)),1/ROW($A$99:$A$128),0),COLUMNS($A$132:$A$132)),"")</f>
        <v/>
      </c>
      <c r="AA152" s="51" t="str">
        <f t="array" ref="AA152">IFERROR(INDEX($A$99:$B$128,MATCH(LARGE(($B$99:$B$128=AA$131)*1/ROW($A$99:$A$128),ROWS($A$132:$A152)),1/ROW($A$99:$A$128),0),COLUMNS($A$132:$A$132)),"")</f>
        <v/>
      </c>
      <c r="AB152" s="51" t="str">
        <f t="array" ref="AB152">IFERROR(INDEX($A$99:$B$128,MATCH(LARGE(($B$99:$B$128=AB$131)*1/ROW($A$99:$A$128),ROWS($A$132:$A152)),1/ROW($A$99:$A$128),0),COLUMNS($A$132:$A$132)),"")</f>
        <v/>
      </c>
      <c r="AC152" s="51" t="str">
        <f t="array" ref="AC152">IFERROR(INDEX($A$99:$B$128,MATCH(LARGE(($B$99:$B$128=AC$131)*1/ROW($A$99:$A$128),ROWS($A$132:$A152)),1/ROW($A$99:$A$128),0),COLUMNS($A$132:$A$132)),"")</f>
        <v/>
      </c>
      <c r="AD152" s="51" t="str">
        <f t="array" ref="AD152">IFERROR(INDEX($A$99:$B$128,MATCH(LARGE(($B$99:$B$128=AD$131)*1/ROW($A$99:$A$128),ROWS($A$132:$A152)),1/ROW($A$99:$A$128),0),COLUMNS($A$132:$A$132)),"")</f>
        <v/>
      </c>
      <c r="AE152" s="51" t="str">
        <f t="array" ref="AE152">IFERROR(INDEX($A$99:$B$128,MATCH(LARGE(($B$99:$B$128=AE$131)*1/ROW($A$99:$A$128),ROWS($A$132:$A152)),1/ROW($A$99:$A$128),0),COLUMNS($A$132:$A$132)),"")</f>
        <v/>
      </c>
      <c r="AF152" s="51" t="str">
        <f t="array" ref="AF152">IFERROR(INDEX($A$99:$B$128,MATCH(LARGE(($B$99:$B$128=AF$131)*1/ROW($A$99:$A$128),ROWS($A$132:$A152)),1/ROW($A$99:$A$128),0),COLUMNS($A$132:$A$132)),"")</f>
        <v/>
      </c>
      <c r="AG152" s="110" t="str">
        <f t="array" ref="AG152">IFERROR(INDEX($A$99:$B$128,MATCH(LARGE(($B$99:$B$128=AG$131)*1/ROW($A$99:$A$128),ROWS($A$132:$A152)),1/ROW($A$99:$A$128),0),COLUMNS($A$132:$A$132)),"")</f>
        <v/>
      </c>
      <c r="AH152" s="51" t="str">
        <f t="array" ref="AH152">IFERROR(INDEX($A$99:$F$128,MATCH(LARGE(($D$99:$D$128=AH$131)*1/ROW($A$99:$A$128),ROWS($A$132:$A152)),1/ROW($A$99:$A$128),0),COLUMNS($A$132:$A$132)),"")</f>
        <v/>
      </c>
      <c r="AI152" s="51" t="str">
        <f t="array" ref="AI152">IFERROR(INDEX($A$99:$F$128,MATCH(LARGE(($D$99:$D$128=AI$131)*1/ROW($A$99:$A$128),ROWS($A$132:$A152)),1/ROW($A$99:$A$128),0),COLUMNS($A$132:$A$132)),"")</f>
        <v/>
      </c>
      <c r="AJ152" s="51" t="str">
        <f t="array" ref="AJ152">IFERROR(INDEX($A$99:$F$128,MATCH(LARGE(($D$99:$D$128=AJ$131)*1/ROW($A$99:$A$128),ROWS($A$132:$A152)),1/ROW($A$99:$A$128),0),COLUMNS($A$132:$A$132)),"")</f>
        <v/>
      </c>
      <c r="AK152" s="51" t="str">
        <f t="array" ref="AK152">IFERROR(INDEX($A$99:$F$128,MATCH(LARGE(($E$99:$E$128=AK$131)*1/ROW($A$99:$A$128),ROWS($A$132:$A152)),1/ROW($A$99:$A$128),0),COLUMNS($A$132:$A$132)),"")</f>
        <v/>
      </c>
      <c r="AL152" s="51" t="str">
        <f t="array" ref="AL152">IFERROR(INDEX($A$99:$F$128,MATCH(LARGE(($E$99:$E$128=AL$131)*1/ROW($A$99:$A$128),ROWS($A$132:$A152)),1/ROW($A$99:$A$128),0),COLUMNS($A$132:$A$132)),"")</f>
        <v/>
      </c>
      <c r="AM152" s="51" t="str">
        <f t="array" ref="AM152">IFERROR(INDEX($A$99:$F$128,MATCH(LARGE(($E$99:$E$128=AM$131)*1/ROW($A$99:$A$128),ROWS($A$132:$A152)),1/ROW($A$99:$A$128),0),COLUMNS($A$132:$A$132)),"")</f>
        <v/>
      </c>
      <c r="AN152" s="51" t="str">
        <f t="array" ref="AN152">IFERROR(INDEX($A$99:$F$128,MATCH(LARGE(($F$99:$F$128=AN$131)*1/ROW($A$99:$A$128),ROWS($A$132:$A152)),1/ROW($A$99:$A$128),0),COLUMNS($A$132:$A$132)),"")</f>
        <v/>
      </c>
      <c r="AO152" s="51" t="str">
        <f t="array" ref="AO152">IFERROR(INDEX($A$99:$F$128,MATCH(LARGE(($F$99:$F$128=AO$131)*1/ROW($A$99:$A$128),ROWS($A$132:$A152)),1/ROW($A$99:$A$128),0),COLUMNS($A$132:$A$132)),"")</f>
        <v/>
      </c>
      <c r="AP152" s="51" t="str">
        <f t="array" ref="AP152">IFERROR(INDEX($A$99:$F$128,MATCH(LARGE(($F$99:$F$128=AP$131)*1/ROW($A$99:$A$128),ROWS($A$132:$A152)),1/ROW($A$99:$A$128),0),COLUMNS($A$132:$A$132)),"")</f>
        <v/>
      </c>
      <c r="AQ152" s="51" t="str">
        <f t="array" ref="AQ152">IFERROR(INDEX($A$99:$F$128,MATCH(LARGE(($F$99:$F$128=AQ$131)*1/ROW($A$99:$A$128),ROWS($A$132:$A152)),1/ROW($A$99:$A$128),0),COLUMNS($A$132:$A$132)),"")</f>
        <v/>
      </c>
      <c r="AR152" s="51" t="str">
        <f t="array" ref="AR152">IFERROR(INDEX($A$99:$B$128,MATCH(LARGE(($B$99:$B$128=AR$131)*1/ROW($A$99:$A$128),ROWS($A$132:$A152)),1/ROW($A$99:$A$128),0),COLUMNS($A$132:$A$132)),"")</f>
        <v/>
      </c>
      <c r="AS152" s="51" t="str">
        <f t="shared" si="7"/>
        <v/>
      </c>
      <c r="AT152" s="51" t="str">
        <f t="shared" si="9"/>
        <v/>
      </c>
      <c r="AU152" s="51" t="str">
        <f t="shared" si="8"/>
        <v/>
      </c>
      <c r="BK152" s="50"/>
      <c r="BM152" s="118"/>
    </row>
    <row r="153" spans="1:65" hidden="1">
      <c r="A153" s="51" t="str">
        <f t="array" ref="A153">IFERROR(INDEX($A$99:$B$128,MATCH(LARGE(($B$99:$B$128=A$131)*1/ROW($A$99:$A$128),ROWS($A$132:$A153)),1/ROW($A$99:$A$128),0),COLUMNS($A$132:$A$132)),"")</f>
        <v/>
      </c>
      <c r="B153" s="51" t="str">
        <f t="array" ref="B153">IFERROR(INDEX($A$99:$B$128,MATCH(LARGE(($B$99:$B$128=B$131)*1/ROW($A$99:$A$128),ROWS($A$132:$A153)),1/ROW($A$99:$A$128),0),COLUMNS($A$132:$A$132)),"")</f>
        <v/>
      </c>
      <c r="C153" s="109" t="str">
        <f t="array" ref="C153">IFERROR(INDEX($A$99:$B$128,MATCH(LARGE(($B$99:$B$128=C$131)*1/ROW($A$99:$A$128),ROWS($A$132:$A153)),1/ROW($A$99:$A$128),0),COLUMNS($A$132:$A$132)),"")</f>
        <v/>
      </c>
      <c r="D153" s="51" t="str">
        <f t="array" ref="D153">IFERROR(INDEX($A$99:$B$128,MATCH(LARGE(($B$99:$B$128=D$131)*1/ROW($A$99:$A$128),ROWS($A$132:$A153)),1/ROW($A$99:$A$128),0),COLUMNS($A$132:$A$132)),"")</f>
        <v/>
      </c>
      <c r="E153" s="51" t="str">
        <f t="array" ref="E153">IFERROR(INDEX($A$99:$B$128,MATCH(LARGE(($B$99:$B$128=E$131)*1/ROW($A$99:$A$128),ROWS($A$132:$A153)),1/ROW($A$99:$A$128),0),COLUMNS($A$132:$A$132)),"")</f>
        <v/>
      </c>
      <c r="F153" s="51" t="str">
        <f t="array" ref="F153">IFERROR(INDEX($A$99:$B$128,MATCH(LARGE(($B$99:$B$128=F$131)*1/ROW($A$99:$A$128),ROWS($A$132:$A153)),1/ROW($A$99:$A$128),0),COLUMNS($A$132:$A$132)),"")</f>
        <v/>
      </c>
      <c r="G153" s="51" t="str">
        <f t="array" ref="G153">IFERROR(INDEX($A$99:$B$128,MATCH(LARGE(($B$99:$B$128=G$131)*1/ROW($A$99:$A$128),ROWS($A$132:$A153)),1/ROW($A$99:$A$128),0),COLUMNS($A$132:$A$132)),"")</f>
        <v/>
      </c>
      <c r="H153" s="51" t="str">
        <f t="array" ref="H153">IFERROR(INDEX($A$99:$B$128,MATCH(LARGE(($B$99:$B$128=H$131)*1/ROW($A$99:$A$128),ROWS($A$132:$A153)),1/ROW($A$99:$A$128),0),COLUMNS($A$132:$A$132)),"")</f>
        <v/>
      </c>
      <c r="I153" s="51" t="str">
        <f t="array" ref="I153">IFERROR(INDEX($A$99:$B$128,MATCH(LARGE(($B$99:$B$128=I$131)*1/ROW($A$99:$A$128),ROWS($A$132:$A153)),1/ROW($A$99:$A$128),0),COLUMNS($A$132:$A$132)),"")</f>
        <v/>
      </c>
      <c r="J153" s="51" t="str">
        <f t="array" ref="J153">IFERROR(INDEX($A$99:$B$128,MATCH(LARGE(($B$99:$B$128=J$131)*1/ROW($A$99:$A$128),ROWS($A$132:$A153)),1/ROW($A$99:$A$128),0),COLUMNS($A$132:$A$132)),"")</f>
        <v/>
      </c>
      <c r="K153" s="51" t="str">
        <f t="array" ref="K153">IFERROR(INDEX($A$99:$B$128,MATCH(LARGE(($B$99:$B$128=K$131)*1/ROW($A$99:$A$128),ROWS($A$132:$A153)),1/ROW($A$99:$A$128),0),COLUMNS($A$132:$A$132)),"")</f>
        <v/>
      </c>
      <c r="L153" s="51" t="str">
        <f t="array" ref="L153">IFERROR(INDEX($A$99:$B$128,MATCH(LARGE(($B$99:$B$128=L$131)*1/ROW($A$99:$A$128),ROWS($A$132:$A153)),1/ROW($A$99:$A$128),0),COLUMNS($A$132:$A$132)),"")</f>
        <v/>
      </c>
      <c r="M153" s="51" t="str">
        <f t="array" ref="M153">IFERROR(INDEX($A$99:$B$128,MATCH(LARGE(($B$99:$B$128=M$131)*1/ROW($A$99:$A$128),ROWS($A$132:$A153)),1/ROW($A$99:$A$128),0),COLUMNS($A$132:$A$132)),"")</f>
        <v/>
      </c>
      <c r="N153" s="51" t="str">
        <f t="array" ref="N153">IFERROR(INDEX($A$99:$B$128,MATCH(LARGE(($B$99:$B$128=N$131)*1/ROW($A$99:$A$128),ROWS($A$132:$A153)),1/ROW($A$99:$A$128),0),COLUMNS($A$132:$A$132)),"")</f>
        <v/>
      </c>
      <c r="O153" s="51" t="str">
        <f t="array" ref="O153">IFERROR(INDEX($A$99:$B$128,MATCH(LARGE(($B$99:$B$128=O$131)*1/ROW($A$99:$A$128),ROWS($A$132:$A153)),1/ROW($A$99:$A$128),0),COLUMNS($A$132:$A$132)),"")</f>
        <v/>
      </c>
      <c r="P153" s="51" t="str">
        <f t="array" ref="P153">IFERROR(INDEX($A$99:$B$128,MATCH(LARGE(($B$99:$B$128=P$131)*1/ROW($A$99:$A$128),ROWS($A$132:$A153)),1/ROW($A$99:$A$128),0),COLUMNS($A$132:$A$132)),"")</f>
        <v/>
      </c>
      <c r="Q153" s="51" t="str">
        <f t="array" ref="Q153">IFERROR(INDEX($A$99:$B$128,MATCH(LARGE(($B$99:$B$128=Q$131)*1/ROW($A$99:$A$128),ROWS($A$132:$A153)),1/ROW($A$99:$A$128),0),COLUMNS($A$132:$A$132)),"")</f>
        <v/>
      </c>
      <c r="R153" s="51" t="str">
        <f t="array" ref="R153">IFERROR(INDEX($A$99:$B$128,MATCH(LARGE(($B$99:$B$128=R$131)*1/ROW($A$99:$A$128),ROWS($A$132:$A153)),1/ROW($A$99:$A$128),0),COLUMNS($A$132:$A$132)),"")</f>
        <v/>
      </c>
      <c r="S153" s="51" t="str">
        <f t="array" ref="S153">IFERROR(INDEX($A$99:$B$128,MATCH(LARGE(($B$99:$B$128=S$131)*1/ROW($A$99:$A$128),ROWS($A$132:$A153)),1/ROW($A$99:$A$128),0),COLUMNS($A$132:$A$132)),"")</f>
        <v/>
      </c>
      <c r="T153" s="51" t="str">
        <f t="array" ref="T153">IFERROR(INDEX($A$99:$B$128,MATCH(LARGE(($B$99:$B$128=T$131)*1/ROW($A$99:$A$128),ROWS($A$132:$A153)),1/ROW($A$99:$A$128),0),COLUMNS($A$132:$A$132)),"")</f>
        <v/>
      </c>
      <c r="U153" s="51" t="str">
        <f t="array" ref="U153">IFERROR(INDEX($A$99:$B$128,MATCH(LARGE(($B$99:$B$128=U$131)*1/ROW($A$99:$A$128),ROWS($A$132:$A153)),1/ROW($A$99:$A$128),0),COLUMNS($A$132:$A$132)),"")</f>
        <v/>
      </c>
      <c r="V153" s="111" t="str">
        <f t="array" ref="V153">IFERROR(INDEX($A$99:$B$128,MATCH(LARGE(($B$99:$B$128=V$131)*1/ROW($A$99:$A$128),ROWS($A$132:$A153)),1/ROW($A$99:$A$128),0),COLUMNS($A$132:$A$132)),"")</f>
        <v/>
      </c>
      <c r="W153" s="51" t="str">
        <f t="array" ref="W153">IFERROR(INDEX($A$99:$B$128,MATCH(LARGE(($B$99:$B$128=W$131)*1/ROW($A$99:$A$128),ROWS($A$132:$A153)),1/ROW($A$99:$A$128),0),COLUMNS($A$132:$A$132)),"")</f>
        <v/>
      </c>
      <c r="X153" s="51" t="str">
        <f t="array" ref="X153">IFERROR(INDEX($A$99:$B$128,MATCH(LARGE(($B$99:$B$128=X$131)*1/ROW($A$99:$A$128),ROWS($A$132:$A153)),1/ROW($A$99:$A$128),0),COLUMNS($A$132:$A$132)),"")</f>
        <v/>
      </c>
      <c r="Y153" s="51" t="str">
        <f t="array" ref="Y153">IFERROR(INDEX($A$99:$B$128,MATCH(LARGE(($B$99:$B$128=Y$131)*1/ROW($A$99:$A$128),ROWS($A$132:$A153)),1/ROW($A$99:$A$128),0),COLUMNS($A$132:$A$132)),"")</f>
        <v/>
      </c>
      <c r="Z153" s="51" t="str">
        <f t="array" ref="Z153">IFERROR(INDEX($A$99:$B$128,MATCH(LARGE(($B$99:$B$128=Z$131)*1/ROW($A$99:$A$128),ROWS($A$132:$A153)),1/ROW($A$99:$A$128),0),COLUMNS($A$132:$A$132)),"")</f>
        <v/>
      </c>
      <c r="AA153" s="51" t="str">
        <f t="array" ref="AA153">IFERROR(INDEX($A$99:$B$128,MATCH(LARGE(($B$99:$B$128=AA$131)*1/ROW($A$99:$A$128),ROWS($A$132:$A153)),1/ROW($A$99:$A$128),0),COLUMNS($A$132:$A$132)),"")</f>
        <v/>
      </c>
      <c r="AB153" s="51" t="str">
        <f t="array" ref="AB153">IFERROR(INDEX($A$99:$B$128,MATCH(LARGE(($B$99:$B$128=AB$131)*1/ROW($A$99:$A$128),ROWS($A$132:$A153)),1/ROW($A$99:$A$128),0),COLUMNS($A$132:$A$132)),"")</f>
        <v/>
      </c>
      <c r="AC153" s="51" t="str">
        <f t="array" ref="AC153">IFERROR(INDEX($A$99:$B$128,MATCH(LARGE(($B$99:$B$128=AC$131)*1/ROW($A$99:$A$128),ROWS($A$132:$A153)),1/ROW($A$99:$A$128),0),COLUMNS($A$132:$A$132)),"")</f>
        <v/>
      </c>
      <c r="AD153" s="51" t="str">
        <f t="array" ref="AD153">IFERROR(INDEX($A$99:$B$128,MATCH(LARGE(($B$99:$B$128=AD$131)*1/ROW($A$99:$A$128),ROWS($A$132:$A153)),1/ROW($A$99:$A$128),0),COLUMNS($A$132:$A$132)),"")</f>
        <v/>
      </c>
      <c r="AE153" s="51" t="str">
        <f t="array" ref="AE153">IFERROR(INDEX($A$99:$B$128,MATCH(LARGE(($B$99:$B$128=AE$131)*1/ROW($A$99:$A$128),ROWS($A$132:$A153)),1/ROW($A$99:$A$128),0),COLUMNS($A$132:$A$132)),"")</f>
        <v/>
      </c>
      <c r="AF153" s="51" t="str">
        <f t="array" ref="AF153">IFERROR(INDEX($A$99:$B$128,MATCH(LARGE(($B$99:$B$128=AF$131)*1/ROW($A$99:$A$128),ROWS($A$132:$A153)),1/ROW($A$99:$A$128),0),COLUMNS($A$132:$A$132)),"")</f>
        <v/>
      </c>
      <c r="AG153" s="110" t="str">
        <f t="array" ref="AG153">IFERROR(INDEX($A$99:$B$128,MATCH(LARGE(($B$99:$B$128=AG$131)*1/ROW($A$99:$A$128),ROWS($A$132:$A153)),1/ROW($A$99:$A$128),0),COLUMNS($A$132:$A$132)),"")</f>
        <v/>
      </c>
      <c r="AH153" s="51" t="str">
        <f t="array" ref="AH153">IFERROR(INDEX($A$99:$F$128,MATCH(LARGE(($D$99:$D$128=AH$131)*1/ROW($A$99:$A$128),ROWS($A$132:$A153)),1/ROW($A$99:$A$128),0),COLUMNS($A$132:$A$132)),"")</f>
        <v/>
      </c>
      <c r="AI153" s="51" t="str">
        <f t="array" ref="AI153">IFERROR(INDEX($A$99:$F$128,MATCH(LARGE(($D$99:$D$128=AI$131)*1/ROW($A$99:$A$128),ROWS($A$132:$A153)),1/ROW($A$99:$A$128),0),COLUMNS($A$132:$A$132)),"")</f>
        <v/>
      </c>
      <c r="AJ153" s="51" t="str">
        <f t="array" ref="AJ153">IFERROR(INDEX($A$99:$F$128,MATCH(LARGE(($D$99:$D$128=AJ$131)*1/ROW($A$99:$A$128),ROWS($A$132:$A153)),1/ROW($A$99:$A$128),0),COLUMNS($A$132:$A$132)),"")</f>
        <v/>
      </c>
      <c r="AK153" s="51" t="str">
        <f t="array" ref="AK153">IFERROR(INDEX($A$99:$F$128,MATCH(LARGE(($E$99:$E$128=AK$131)*1/ROW($A$99:$A$128),ROWS($A$132:$A153)),1/ROW($A$99:$A$128),0),COLUMNS($A$132:$A$132)),"")</f>
        <v/>
      </c>
      <c r="AL153" s="51" t="str">
        <f t="array" ref="AL153">IFERROR(INDEX($A$99:$F$128,MATCH(LARGE(($E$99:$E$128=AL$131)*1/ROW($A$99:$A$128),ROWS($A$132:$A153)),1/ROW($A$99:$A$128),0),COLUMNS($A$132:$A$132)),"")</f>
        <v/>
      </c>
      <c r="AM153" s="51" t="str">
        <f t="array" ref="AM153">IFERROR(INDEX($A$99:$F$128,MATCH(LARGE(($E$99:$E$128=AM$131)*1/ROW($A$99:$A$128),ROWS($A$132:$A153)),1/ROW($A$99:$A$128),0),COLUMNS($A$132:$A$132)),"")</f>
        <v/>
      </c>
      <c r="AN153" s="51" t="str">
        <f t="array" ref="AN153">IFERROR(INDEX($A$99:$F$128,MATCH(LARGE(($F$99:$F$128=AN$131)*1/ROW($A$99:$A$128),ROWS($A$132:$A153)),1/ROW($A$99:$A$128),0),COLUMNS($A$132:$A$132)),"")</f>
        <v/>
      </c>
      <c r="AO153" s="51" t="str">
        <f t="array" ref="AO153">IFERROR(INDEX($A$99:$F$128,MATCH(LARGE(($F$99:$F$128=AO$131)*1/ROW($A$99:$A$128),ROWS($A$132:$A153)),1/ROW($A$99:$A$128),0),COLUMNS($A$132:$A$132)),"")</f>
        <v/>
      </c>
      <c r="AP153" s="51" t="str">
        <f t="array" ref="AP153">IFERROR(INDEX($A$99:$F$128,MATCH(LARGE(($F$99:$F$128=AP$131)*1/ROW($A$99:$A$128),ROWS($A$132:$A153)),1/ROW($A$99:$A$128),0),COLUMNS($A$132:$A$132)),"")</f>
        <v/>
      </c>
      <c r="AQ153" s="51" t="str">
        <f t="array" ref="AQ153">IFERROR(INDEX($A$99:$F$128,MATCH(LARGE(($F$99:$F$128=AQ$131)*1/ROW($A$99:$A$128),ROWS($A$132:$A153)),1/ROW($A$99:$A$128),0),COLUMNS($A$132:$A$132)),"")</f>
        <v/>
      </c>
      <c r="AR153" s="51" t="str">
        <f t="array" ref="AR153">IFERROR(INDEX($A$99:$B$128,MATCH(LARGE(($B$99:$B$128=AR$131)*1/ROW($A$99:$A$128),ROWS($A$132:$A153)),1/ROW($A$99:$A$128),0),COLUMNS($A$132:$A$132)),"")</f>
        <v/>
      </c>
      <c r="AS153" s="51" t="str">
        <f t="shared" si="7"/>
        <v/>
      </c>
      <c r="AT153" s="51" t="str">
        <f t="shared" si="9"/>
        <v/>
      </c>
      <c r="AU153" s="51" t="str">
        <f t="shared" si="8"/>
        <v/>
      </c>
      <c r="BK153" s="50"/>
      <c r="BM153" s="118"/>
    </row>
    <row r="154" spans="1:65" hidden="1">
      <c r="A154" s="51" t="str">
        <f t="array" ref="A154">IFERROR(INDEX($A$99:$B$128,MATCH(LARGE(($B$99:$B$128=A$131)*1/ROW($A$99:$A$128),ROWS($A$132:$A154)),1/ROW($A$99:$A$128),0),COLUMNS($A$132:$A$132)),"")</f>
        <v/>
      </c>
      <c r="B154" s="51" t="str">
        <f t="array" ref="B154">IFERROR(INDEX($A$99:$B$128,MATCH(LARGE(($B$99:$B$128=B$131)*1/ROW($A$99:$A$128),ROWS($A$132:$A154)),1/ROW($A$99:$A$128),0),COLUMNS($A$132:$A$132)),"")</f>
        <v/>
      </c>
      <c r="C154" s="109" t="str">
        <f t="array" ref="C154">IFERROR(INDEX($A$99:$B$128,MATCH(LARGE(($B$99:$B$128=C$131)*1/ROW($A$99:$A$128),ROWS($A$132:$A154)),1/ROW($A$99:$A$128),0),COLUMNS($A$132:$A$132)),"")</f>
        <v/>
      </c>
      <c r="D154" s="51" t="str">
        <f t="array" ref="D154">IFERROR(INDEX($A$99:$B$128,MATCH(LARGE(($B$99:$B$128=D$131)*1/ROW($A$99:$A$128),ROWS($A$132:$A154)),1/ROW($A$99:$A$128),0),COLUMNS($A$132:$A$132)),"")</f>
        <v/>
      </c>
      <c r="E154" s="51" t="str">
        <f t="array" ref="E154">IFERROR(INDEX($A$99:$B$128,MATCH(LARGE(($B$99:$B$128=E$131)*1/ROW($A$99:$A$128),ROWS($A$132:$A154)),1/ROW($A$99:$A$128),0),COLUMNS($A$132:$A$132)),"")</f>
        <v/>
      </c>
      <c r="F154" s="51" t="str">
        <f t="array" ref="F154">IFERROR(INDEX($A$99:$B$128,MATCH(LARGE(($B$99:$B$128=F$131)*1/ROW($A$99:$A$128),ROWS($A$132:$A154)),1/ROW($A$99:$A$128),0),COLUMNS($A$132:$A$132)),"")</f>
        <v/>
      </c>
      <c r="G154" s="51" t="str">
        <f t="array" ref="G154">IFERROR(INDEX($A$99:$B$128,MATCH(LARGE(($B$99:$B$128=G$131)*1/ROW($A$99:$A$128),ROWS($A$132:$A154)),1/ROW($A$99:$A$128),0),COLUMNS($A$132:$A$132)),"")</f>
        <v/>
      </c>
      <c r="H154" s="51" t="str">
        <f t="array" ref="H154">IFERROR(INDEX($A$99:$B$128,MATCH(LARGE(($B$99:$B$128=H$131)*1/ROW($A$99:$A$128),ROWS($A$132:$A154)),1/ROW($A$99:$A$128),0),COLUMNS($A$132:$A$132)),"")</f>
        <v/>
      </c>
      <c r="I154" s="51" t="str">
        <f t="array" ref="I154">IFERROR(INDEX($A$99:$B$128,MATCH(LARGE(($B$99:$B$128=I$131)*1/ROW($A$99:$A$128),ROWS($A$132:$A154)),1/ROW($A$99:$A$128),0),COLUMNS($A$132:$A$132)),"")</f>
        <v/>
      </c>
      <c r="J154" s="51" t="str">
        <f t="array" ref="J154">IFERROR(INDEX($A$99:$B$128,MATCH(LARGE(($B$99:$B$128=J$131)*1/ROW($A$99:$A$128),ROWS($A$132:$A154)),1/ROW($A$99:$A$128),0),COLUMNS($A$132:$A$132)),"")</f>
        <v/>
      </c>
      <c r="K154" s="51" t="str">
        <f t="array" ref="K154">IFERROR(INDEX($A$99:$B$128,MATCH(LARGE(($B$99:$B$128=K$131)*1/ROW($A$99:$A$128),ROWS($A$132:$A154)),1/ROW($A$99:$A$128),0),COLUMNS($A$132:$A$132)),"")</f>
        <v/>
      </c>
      <c r="L154" s="51" t="str">
        <f t="array" ref="L154">IFERROR(INDEX($A$99:$B$128,MATCH(LARGE(($B$99:$B$128=L$131)*1/ROW($A$99:$A$128),ROWS($A$132:$A154)),1/ROW($A$99:$A$128),0),COLUMNS($A$132:$A$132)),"")</f>
        <v/>
      </c>
      <c r="M154" s="51" t="str">
        <f t="array" ref="M154">IFERROR(INDEX($A$99:$B$128,MATCH(LARGE(($B$99:$B$128=M$131)*1/ROW($A$99:$A$128),ROWS($A$132:$A154)),1/ROW($A$99:$A$128),0),COLUMNS($A$132:$A$132)),"")</f>
        <v/>
      </c>
      <c r="N154" s="51" t="str">
        <f t="array" ref="N154">IFERROR(INDEX($A$99:$B$128,MATCH(LARGE(($B$99:$B$128=N$131)*1/ROW($A$99:$A$128),ROWS($A$132:$A154)),1/ROW($A$99:$A$128),0),COLUMNS($A$132:$A$132)),"")</f>
        <v/>
      </c>
      <c r="O154" s="51" t="str">
        <f t="array" ref="O154">IFERROR(INDEX($A$99:$B$128,MATCH(LARGE(($B$99:$B$128=O$131)*1/ROW($A$99:$A$128),ROWS($A$132:$A154)),1/ROW($A$99:$A$128),0),COLUMNS($A$132:$A$132)),"")</f>
        <v/>
      </c>
      <c r="P154" s="51" t="str">
        <f t="array" ref="P154">IFERROR(INDEX($A$99:$B$128,MATCH(LARGE(($B$99:$B$128=P$131)*1/ROW($A$99:$A$128),ROWS($A$132:$A154)),1/ROW($A$99:$A$128),0),COLUMNS($A$132:$A$132)),"")</f>
        <v/>
      </c>
      <c r="Q154" s="51" t="str">
        <f t="array" ref="Q154">IFERROR(INDEX($A$99:$B$128,MATCH(LARGE(($B$99:$B$128=Q$131)*1/ROW($A$99:$A$128),ROWS($A$132:$A154)),1/ROW($A$99:$A$128),0),COLUMNS($A$132:$A$132)),"")</f>
        <v/>
      </c>
      <c r="R154" s="51" t="str">
        <f t="array" ref="R154">IFERROR(INDEX($A$99:$B$128,MATCH(LARGE(($B$99:$B$128=R$131)*1/ROW($A$99:$A$128),ROWS($A$132:$A154)),1/ROW($A$99:$A$128),0),COLUMNS($A$132:$A$132)),"")</f>
        <v/>
      </c>
      <c r="S154" s="51" t="str">
        <f t="array" ref="S154">IFERROR(INDEX($A$99:$B$128,MATCH(LARGE(($B$99:$B$128=S$131)*1/ROW($A$99:$A$128),ROWS($A$132:$A154)),1/ROW($A$99:$A$128),0),COLUMNS($A$132:$A$132)),"")</f>
        <v/>
      </c>
      <c r="T154" s="51" t="str">
        <f t="array" ref="T154">IFERROR(INDEX($A$99:$B$128,MATCH(LARGE(($B$99:$B$128=T$131)*1/ROW($A$99:$A$128),ROWS($A$132:$A154)),1/ROW($A$99:$A$128),0),COLUMNS($A$132:$A$132)),"")</f>
        <v/>
      </c>
      <c r="U154" s="51" t="str">
        <f t="array" ref="U154">IFERROR(INDEX($A$99:$B$128,MATCH(LARGE(($B$99:$B$128=U$131)*1/ROW($A$99:$A$128),ROWS($A$132:$A154)),1/ROW($A$99:$A$128),0),COLUMNS($A$132:$A$132)),"")</f>
        <v/>
      </c>
      <c r="V154" s="111" t="str">
        <f t="array" ref="V154">IFERROR(INDEX($A$99:$B$128,MATCH(LARGE(($B$99:$B$128=V$131)*1/ROW($A$99:$A$128),ROWS($A$132:$A154)),1/ROW($A$99:$A$128),0),COLUMNS($A$132:$A$132)),"")</f>
        <v/>
      </c>
      <c r="W154" s="51" t="str">
        <f t="array" ref="W154">IFERROR(INDEX($A$99:$B$128,MATCH(LARGE(($B$99:$B$128=W$131)*1/ROW($A$99:$A$128),ROWS($A$132:$A154)),1/ROW($A$99:$A$128),0),COLUMNS($A$132:$A$132)),"")</f>
        <v/>
      </c>
      <c r="X154" s="51" t="str">
        <f t="array" ref="X154">IFERROR(INDEX($A$99:$B$128,MATCH(LARGE(($B$99:$B$128=X$131)*1/ROW($A$99:$A$128),ROWS($A$132:$A154)),1/ROW($A$99:$A$128),0),COLUMNS($A$132:$A$132)),"")</f>
        <v/>
      </c>
      <c r="Y154" s="51" t="str">
        <f t="array" ref="Y154">IFERROR(INDEX($A$99:$B$128,MATCH(LARGE(($B$99:$B$128=Y$131)*1/ROW($A$99:$A$128),ROWS($A$132:$A154)),1/ROW($A$99:$A$128),0),COLUMNS($A$132:$A$132)),"")</f>
        <v/>
      </c>
      <c r="Z154" s="51" t="str">
        <f t="array" ref="Z154">IFERROR(INDEX($A$99:$B$128,MATCH(LARGE(($B$99:$B$128=Z$131)*1/ROW($A$99:$A$128),ROWS($A$132:$A154)),1/ROW($A$99:$A$128),0),COLUMNS($A$132:$A$132)),"")</f>
        <v/>
      </c>
      <c r="AA154" s="51" t="str">
        <f t="array" ref="AA154">IFERROR(INDEX($A$99:$B$128,MATCH(LARGE(($B$99:$B$128=AA$131)*1/ROW($A$99:$A$128),ROWS($A$132:$A154)),1/ROW($A$99:$A$128),0),COLUMNS($A$132:$A$132)),"")</f>
        <v/>
      </c>
      <c r="AB154" s="51" t="str">
        <f t="array" ref="AB154">IFERROR(INDEX($A$99:$B$128,MATCH(LARGE(($B$99:$B$128=AB$131)*1/ROW($A$99:$A$128),ROWS($A$132:$A154)),1/ROW($A$99:$A$128),0),COLUMNS($A$132:$A$132)),"")</f>
        <v/>
      </c>
      <c r="AC154" s="51" t="str">
        <f t="array" ref="AC154">IFERROR(INDEX($A$99:$B$128,MATCH(LARGE(($B$99:$B$128=AC$131)*1/ROW($A$99:$A$128),ROWS($A$132:$A154)),1/ROW($A$99:$A$128),0),COLUMNS($A$132:$A$132)),"")</f>
        <v/>
      </c>
      <c r="AD154" s="51" t="str">
        <f t="array" ref="AD154">IFERROR(INDEX($A$99:$B$128,MATCH(LARGE(($B$99:$B$128=AD$131)*1/ROW($A$99:$A$128),ROWS($A$132:$A154)),1/ROW($A$99:$A$128),0),COLUMNS($A$132:$A$132)),"")</f>
        <v/>
      </c>
      <c r="AE154" s="51" t="str">
        <f t="array" ref="AE154">IFERROR(INDEX($A$99:$B$128,MATCH(LARGE(($B$99:$B$128=AE$131)*1/ROW($A$99:$A$128),ROWS($A$132:$A154)),1/ROW($A$99:$A$128),0),COLUMNS($A$132:$A$132)),"")</f>
        <v/>
      </c>
      <c r="AF154" s="51" t="str">
        <f t="array" ref="AF154">IFERROR(INDEX($A$99:$B$128,MATCH(LARGE(($B$99:$B$128=AF$131)*1/ROW($A$99:$A$128),ROWS($A$132:$A154)),1/ROW($A$99:$A$128),0),COLUMNS($A$132:$A$132)),"")</f>
        <v/>
      </c>
      <c r="AG154" s="110" t="str">
        <f t="array" ref="AG154">IFERROR(INDEX($A$99:$B$128,MATCH(LARGE(($B$99:$B$128=AG$131)*1/ROW($A$99:$A$128),ROWS($A$132:$A154)),1/ROW($A$99:$A$128),0),COLUMNS($A$132:$A$132)),"")</f>
        <v/>
      </c>
      <c r="AH154" s="51" t="str">
        <f t="array" ref="AH154">IFERROR(INDEX($A$99:$F$128,MATCH(LARGE(($D$99:$D$128=AH$131)*1/ROW($A$99:$A$128),ROWS($A$132:$A154)),1/ROW($A$99:$A$128),0),COLUMNS($A$132:$A$132)),"")</f>
        <v/>
      </c>
      <c r="AI154" s="51" t="str">
        <f t="array" ref="AI154">IFERROR(INDEX($A$99:$F$128,MATCH(LARGE(($D$99:$D$128=AI$131)*1/ROW($A$99:$A$128),ROWS($A$132:$A154)),1/ROW($A$99:$A$128),0),COLUMNS($A$132:$A$132)),"")</f>
        <v/>
      </c>
      <c r="AJ154" s="51" t="str">
        <f t="array" ref="AJ154">IFERROR(INDEX($A$99:$F$128,MATCH(LARGE(($D$99:$D$128=AJ$131)*1/ROW($A$99:$A$128),ROWS($A$132:$A154)),1/ROW($A$99:$A$128),0),COLUMNS($A$132:$A$132)),"")</f>
        <v/>
      </c>
      <c r="AK154" s="51" t="str">
        <f t="array" ref="AK154">IFERROR(INDEX($A$99:$F$128,MATCH(LARGE(($E$99:$E$128=AK$131)*1/ROW($A$99:$A$128),ROWS($A$132:$A154)),1/ROW($A$99:$A$128),0),COLUMNS($A$132:$A$132)),"")</f>
        <v/>
      </c>
      <c r="AL154" s="51" t="str">
        <f t="array" ref="AL154">IFERROR(INDEX($A$99:$F$128,MATCH(LARGE(($E$99:$E$128=AL$131)*1/ROW($A$99:$A$128),ROWS($A$132:$A154)),1/ROW($A$99:$A$128),0),COLUMNS($A$132:$A$132)),"")</f>
        <v/>
      </c>
      <c r="AM154" s="51" t="str">
        <f t="array" ref="AM154">IFERROR(INDEX($A$99:$F$128,MATCH(LARGE(($E$99:$E$128=AM$131)*1/ROW($A$99:$A$128),ROWS($A$132:$A154)),1/ROW($A$99:$A$128),0),COLUMNS($A$132:$A$132)),"")</f>
        <v/>
      </c>
      <c r="AN154" s="51" t="str">
        <f t="array" ref="AN154">IFERROR(INDEX($A$99:$F$128,MATCH(LARGE(($F$99:$F$128=AN$131)*1/ROW($A$99:$A$128),ROWS($A$132:$A154)),1/ROW($A$99:$A$128),0),COLUMNS($A$132:$A$132)),"")</f>
        <v/>
      </c>
      <c r="AO154" s="51" t="str">
        <f t="array" ref="AO154">IFERROR(INDEX($A$99:$F$128,MATCH(LARGE(($F$99:$F$128=AO$131)*1/ROW($A$99:$A$128),ROWS($A$132:$A154)),1/ROW($A$99:$A$128),0),COLUMNS($A$132:$A$132)),"")</f>
        <v/>
      </c>
      <c r="AP154" s="51" t="str">
        <f t="array" ref="AP154">IFERROR(INDEX($A$99:$F$128,MATCH(LARGE(($F$99:$F$128=AP$131)*1/ROW($A$99:$A$128),ROWS($A$132:$A154)),1/ROW($A$99:$A$128),0),COLUMNS($A$132:$A$132)),"")</f>
        <v/>
      </c>
      <c r="AQ154" s="51" t="str">
        <f t="array" ref="AQ154">IFERROR(INDEX($A$99:$F$128,MATCH(LARGE(($F$99:$F$128=AQ$131)*1/ROW($A$99:$A$128),ROWS($A$132:$A154)),1/ROW($A$99:$A$128),0),COLUMNS($A$132:$A$132)),"")</f>
        <v/>
      </c>
      <c r="AR154" s="51" t="str">
        <f t="array" ref="AR154">IFERROR(INDEX($A$99:$B$128,MATCH(LARGE(($B$99:$B$128=AR$131)*1/ROW($A$99:$A$128),ROWS($A$132:$A154)),1/ROW($A$99:$A$128),0),COLUMNS($A$132:$A$132)),"")</f>
        <v/>
      </c>
      <c r="AS154" s="51" t="str">
        <f t="shared" si="7"/>
        <v/>
      </c>
      <c r="AT154" s="51" t="str">
        <f t="shared" si="9"/>
        <v/>
      </c>
      <c r="AU154" s="51" t="str">
        <f t="shared" si="8"/>
        <v/>
      </c>
      <c r="BK154" s="50"/>
      <c r="BM154" s="118"/>
    </row>
    <row r="155" spans="1:65" hidden="1">
      <c r="A155" s="51" t="str">
        <f t="array" ref="A155">IFERROR(INDEX($A$99:$B$128,MATCH(LARGE(($B$99:$B$128=A$131)*1/ROW($A$99:$A$128),ROWS($A$132:$A155)),1/ROW($A$99:$A$128),0),COLUMNS($A$132:$A$132)),"")</f>
        <v/>
      </c>
      <c r="B155" s="51" t="str">
        <f t="array" ref="B155">IFERROR(INDEX($A$99:$B$128,MATCH(LARGE(($B$99:$B$128=B$131)*1/ROW($A$99:$A$128),ROWS($A$132:$A155)),1/ROW($A$99:$A$128),0),COLUMNS($A$132:$A$132)),"")</f>
        <v/>
      </c>
      <c r="C155" s="109" t="str">
        <f t="array" ref="C155">IFERROR(INDEX($A$99:$B$128,MATCH(LARGE(($B$99:$B$128=C$131)*1/ROW($A$99:$A$128),ROWS($A$132:$A155)),1/ROW($A$99:$A$128),0),COLUMNS($A$132:$A$132)),"")</f>
        <v/>
      </c>
      <c r="D155" s="51" t="str">
        <f t="array" ref="D155">IFERROR(INDEX($A$99:$B$128,MATCH(LARGE(($B$99:$B$128=D$131)*1/ROW($A$99:$A$128),ROWS($A$132:$A155)),1/ROW($A$99:$A$128),0),COLUMNS($A$132:$A$132)),"")</f>
        <v/>
      </c>
      <c r="E155" s="51" t="str">
        <f t="array" ref="E155">IFERROR(INDEX($A$99:$B$128,MATCH(LARGE(($B$99:$B$128=E$131)*1/ROW($A$99:$A$128),ROWS($A$132:$A155)),1/ROW($A$99:$A$128),0),COLUMNS($A$132:$A$132)),"")</f>
        <v/>
      </c>
      <c r="F155" s="51" t="str">
        <f t="array" ref="F155">IFERROR(INDEX($A$99:$B$128,MATCH(LARGE(($B$99:$B$128=F$131)*1/ROW($A$99:$A$128),ROWS($A$132:$A155)),1/ROW($A$99:$A$128),0),COLUMNS($A$132:$A$132)),"")</f>
        <v/>
      </c>
      <c r="G155" s="51" t="str">
        <f t="array" ref="G155">IFERROR(INDEX($A$99:$B$128,MATCH(LARGE(($B$99:$B$128=G$131)*1/ROW($A$99:$A$128),ROWS($A$132:$A155)),1/ROW($A$99:$A$128),0),COLUMNS($A$132:$A$132)),"")</f>
        <v/>
      </c>
      <c r="H155" s="51" t="str">
        <f t="array" ref="H155">IFERROR(INDEX($A$99:$B$128,MATCH(LARGE(($B$99:$B$128=H$131)*1/ROW($A$99:$A$128),ROWS($A$132:$A155)),1/ROW($A$99:$A$128),0),COLUMNS($A$132:$A$132)),"")</f>
        <v/>
      </c>
      <c r="I155" s="51" t="str">
        <f t="array" ref="I155">IFERROR(INDEX($A$99:$B$128,MATCH(LARGE(($B$99:$B$128=I$131)*1/ROW($A$99:$A$128),ROWS($A$132:$A155)),1/ROW($A$99:$A$128),0),COLUMNS($A$132:$A$132)),"")</f>
        <v/>
      </c>
      <c r="J155" s="51" t="str">
        <f t="array" ref="J155">IFERROR(INDEX($A$99:$B$128,MATCH(LARGE(($B$99:$B$128=J$131)*1/ROW($A$99:$A$128),ROWS($A$132:$A155)),1/ROW($A$99:$A$128),0),COLUMNS($A$132:$A$132)),"")</f>
        <v/>
      </c>
      <c r="K155" s="51" t="str">
        <f t="array" ref="K155">IFERROR(INDEX($A$99:$B$128,MATCH(LARGE(($B$99:$B$128=K$131)*1/ROW($A$99:$A$128),ROWS($A$132:$A155)),1/ROW($A$99:$A$128),0),COLUMNS($A$132:$A$132)),"")</f>
        <v/>
      </c>
      <c r="L155" s="51" t="str">
        <f t="array" ref="L155">IFERROR(INDEX($A$99:$B$128,MATCH(LARGE(($B$99:$B$128=L$131)*1/ROW($A$99:$A$128),ROWS($A$132:$A155)),1/ROW($A$99:$A$128),0),COLUMNS($A$132:$A$132)),"")</f>
        <v/>
      </c>
      <c r="M155" s="51" t="str">
        <f t="array" ref="M155">IFERROR(INDEX($A$99:$B$128,MATCH(LARGE(($B$99:$B$128=M$131)*1/ROW($A$99:$A$128),ROWS($A$132:$A155)),1/ROW($A$99:$A$128),0),COLUMNS($A$132:$A$132)),"")</f>
        <v/>
      </c>
      <c r="N155" s="51" t="str">
        <f t="array" ref="N155">IFERROR(INDEX($A$99:$B$128,MATCH(LARGE(($B$99:$B$128=N$131)*1/ROW($A$99:$A$128),ROWS($A$132:$A155)),1/ROW($A$99:$A$128),0),COLUMNS($A$132:$A$132)),"")</f>
        <v/>
      </c>
      <c r="O155" s="51" t="str">
        <f t="array" ref="O155">IFERROR(INDEX($A$99:$B$128,MATCH(LARGE(($B$99:$B$128=O$131)*1/ROW($A$99:$A$128),ROWS($A$132:$A155)),1/ROW($A$99:$A$128),0),COLUMNS($A$132:$A$132)),"")</f>
        <v/>
      </c>
      <c r="P155" s="51" t="str">
        <f t="array" ref="P155">IFERROR(INDEX($A$99:$B$128,MATCH(LARGE(($B$99:$B$128=P$131)*1/ROW($A$99:$A$128),ROWS($A$132:$A155)),1/ROW($A$99:$A$128),0),COLUMNS($A$132:$A$132)),"")</f>
        <v/>
      </c>
      <c r="Q155" s="51" t="str">
        <f t="array" ref="Q155">IFERROR(INDEX($A$99:$B$128,MATCH(LARGE(($B$99:$B$128=Q$131)*1/ROW($A$99:$A$128),ROWS($A$132:$A155)),1/ROW($A$99:$A$128),0),COLUMNS($A$132:$A$132)),"")</f>
        <v/>
      </c>
      <c r="R155" s="51" t="str">
        <f t="array" ref="R155">IFERROR(INDEX($A$99:$B$128,MATCH(LARGE(($B$99:$B$128=R$131)*1/ROW($A$99:$A$128),ROWS($A$132:$A155)),1/ROW($A$99:$A$128),0),COLUMNS($A$132:$A$132)),"")</f>
        <v/>
      </c>
      <c r="S155" s="51" t="str">
        <f t="array" ref="S155">IFERROR(INDEX($A$99:$B$128,MATCH(LARGE(($B$99:$B$128=S$131)*1/ROW($A$99:$A$128),ROWS($A$132:$A155)),1/ROW($A$99:$A$128),0),COLUMNS($A$132:$A$132)),"")</f>
        <v/>
      </c>
      <c r="T155" s="51" t="str">
        <f t="array" ref="T155">IFERROR(INDEX($A$99:$B$128,MATCH(LARGE(($B$99:$B$128=T$131)*1/ROW($A$99:$A$128),ROWS($A$132:$A155)),1/ROW($A$99:$A$128),0),COLUMNS($A$132:$A$132)),"")</f>
        <v/>
      </c>
      <c r="U155" s="51" t="str">
        <f t="array" ref="U155">IFERROR(INDEX($A$99:$B$128,MATCH(LARGE(($B$99:$B$128=U$131)*1/ROW($A$99:$A$128),ROWS($A$132:$A155)),1/ROW($A$99:$A$128),0),COLUMNS($A$132:$A$132)),"")</f>
        <v/>
      </c>
      <c r="V155" s="111" t="str">
        <f t="array" ref="V155">IFERROR(INDEX($A$99:$B$128,MATCH(LARGE(($B$99:$B$128=V$131)*1/ROW($A$99:$A$128),ROWS($A$132:$A155)),1/ROW($A$99:$A$128),0),COLUMNS($A$132:$A$132)),"")</f>
        <v/>
      </c>
      <c r="W155" s="51" t="str">
        <f t="array" ref="W155">IFERROR(INDEX($A$99:$B$128,MATCH(LARGE(($B$99:$B$128=W$131)*1/ROW($A$99:$A$128),ROWS($A$132:$A155)),1/ROW($A$99:$A$128),0),COLUMNS($A$132:$A$132)),"")</f>
        <v/>
      </c>
      <c r="X155" s="51" t="str">
        <f t="array" ref="X155">IFERROR(INDEX($A$99:$B$128,MATCH(LARGE(($B$99:$B$128=X$131)*1/ROW($A$99:$A$128),ROWS($A$132:$A155)),1/ROW($A$99:$A$128),0),COLUMNS($A$132:$A$132)),"")</f>
        <v/>
      </c>
      <c r="Y155" s="51" t="str">
        <f t="array" ref="Y155">IFERROR(INDEX($A$99:$B$128,MATCH(LARGE(($B$99:$B$128=Y$131)*1/ROW($A$99:$A$128),ROWS($A$132:$A155)),1/ROW($A$99:$A$128),0),COLUMNS($A$132:$A$132)),"")</f>
        <v/>
      </c>
      <c r="Z155" s="51" t="str">
        <f t="array" ref="Z155">IFERROR(INDEX($A$99:$B$128,MATCH(LARGE(($B$99:$B$128=Z$131)*1/ROW($A$99:$A$128),ROWS($A$132:$A155)),1/ROW($A$99:$A$128),0),COLUMNS($A$132:$A$132)),"")</f>
        <v/>
      </c>
      <c r="AA155" s="51" t="str">
        <f t="array" ref="AA155">IFERROR(INDEX($A$99:$B$128,MATCH(LARGE(($B$99:$B$128=AA$131)*1/ROW($A$99:$A$128),ROWS($A$132:$A155)),1/ROW($A$99:$A$128),0),COLUMNS($A$132:$A$132)),"")</f>
        <v/>
      </c>
      <c r="AB155" s="51" t="str">
        <f t="array" ref="AB155">IFERROR(INDEX($A$99:$B$128,MATCH(LARGE(($B$99:$B$128=AB$131)*1/ROW($A$99:$A$128),ROWS($A$132:$A155)),1/ROW($A$99:$A$128),0),COLUMNS($A$132:$A$132)),"")</f>
        <v/>
      </c>
      <c r="AC155" s="51" t="str">
        <f t="array" ref="AC155">IFERROR(INDEX($A$99:$B$128,MATCH(LARGE(($B$99:$B$128=AC$131)*1/ROW($A$99:$A$128),ROWS($A$132:$A155)),1/ROW($A$99:$A$128),0),COLUMNS($A$132:$A$132)),"")</f>
        <v/>
      </c>
      <c r="AD155" s="51" t="str">
        <f t="array" ref="AD155">IFERROR(INDEX($A$99:$B$128,MATCH(LARGE(($B$99:$B$128=AD$131)*1/ROW($A$99:$A$128),ROWS($A$132:$A155)),1/ROW($A$99:$A$128),0),COLUMNS($A$132:$A$132)),"")</f>
        <v/>
      </c>
      <c r="AE155" s="51" t="str">
        <f t="array" ref="AE155">IFERROR(INDEX($A$99:$B$128,MATCH(LARGE(($B$99:$B$128=AE$131)*1/ROW($A$99:$A$128),ROWS($A$132:$A155)),1/ROW($A$99:$A$128),0),COLUMNS($A$132:$A$132)),"")</f>
        <v/>
      </c>
      <c r="AF155" s="51" t="str">
        <f t="array" ref="AF155">IFERROR(INDEX($A$99:$B$128,MATCH(LARGE(($B$99:$B$128=AF$131)*1/ROW($A$99:$A$128),ROWS($A$132:$A155)),1/ROW($A$99:$A$128),0),COLUMNS($A$132:$A$132)),"")</f>
        <v/>
      </c>
      <c r="AG155" s="110" t="str">
        <f t="array" ref="AG155">IFERROR(INDEX($A$99:$B$128,MATCH(LARGE(($B$99:$B$128=AG$131)*1/ROW($A$99:$A$128),ROWS($A$132:$A155)),1/ROW($A$99:$A$128),0),COLUMNS($A$132:$A$132)),"")</f>
        <v/>
      </c>
      <c r="AH155" s="51" t="str">
        <f t="array" ref="AH155">IFERROR(INDEX($A$99:$F$128,MATCH(LARGE(($D$99:$D$128=AH$131)*1/ROW($A$99:$A$128),ROWS($A$132:$A155)),1/ROW($A$99:$A$128),0),COLUMNS($A$132:$A$132)),"")</f>
        <v/>
      </c>
      <c r="AI155" s="51" t="str">
        <f t="array" ref="AI155">IFERROR(INDEX($A$99:$F$128,MATCH(LARGE(($D$99:$D$128=AI$131)*1/ROW($A$99:$A$128),ROWS($A$132:$A155)),1/ROW($A$99:$A$128),0),COLUMNS($A$132:$A$132)),"")</f>
        <v/>
      </c>
      <c r="AJ155" s="51" t="str">
        <f t="array" ref="AJ155">IFERROR(INDEX($A$99:$F$128,MATCH(LARGE(($D$99:$D$128=AJ$131)*1/ROW($A$99:$A$128),ROWS($A$132:$A155)),1/ROW($A$99:$A$128),0),COLUMNS($A$132:$A$132)),"")</f>
        <v/>
      </c>
      <c r="AK155" s="51" t="str">
        <f t="array" ref="AK155">IFERROR(INDEX($A$99:$F$128,MATCH(LARGE(($E$99:$E$128=AK$131)*1/ROW($A$99:$A$128),ROWS($A$132:$A155)),1/ROW($A$99:$A$128),0),COLUMNS($A$132:$A$132)),"")</f>
        <v/>
      </c>
      <c r="AL155" s="51" t="str">
        <f t="array" ref="AL155">IFERROR(INDEX($A$99:$F$128,MATCH(LARGE(($E$99:$E$128=AL$131)*1/ROW($A$99:$A$128),ROWS($A$132:$A155)),1/ROW($A$99:$A$128),0),COLUMNS($A$132:$A$132)),"")</f>
        <v/>
      </c>
      <c r="AM155" s="51" t="str">
        <f t="array" ref="AM155">IFERROR(INDEX($A$99:$F$128,MATCH(LARGE(($E$99:$E$128=AM$131)*1/ROW($A$99:$A$128),ROWS($A$132:$A155)),1/ROW($A$99:$A$128),0),COLUMNS($A$132:$A$132)),"")</f>
        <v/>
      </c>
      <c r="AN155" s="51" t="str">
        <f t="array" ref="AN155">IFERROR(INDEX($A$99:$F$128,MATCH(LARGE(($F$99:$F$128=AN$131)*1/ROW($A$99:$A$128),ROWS($A$132:$A155)),1/ROW($A$99:$A$128),0),COLUMNS($A$132:$A$132)),"")</f>
        <v/>
      </c>
      <c r="AO155" s="51" t="str">
        <f t="array" ref="AO155">IFERROR(INDEX($A$99:$F$128,MATCH(LARGE(($F$99:$F$128=AO$131)*1/ROW($A$99:$A$128),ROWS($A$132:$A155)),1/ROW($A$99:$A$128),0),COLUMNS($A$132:$A$132)),"")</f>
        <v/>
      </c>
      <c r="AP155" s="51" t="str">
        <f t="array" ref="AP155">IFERROR(INDEX($A$99:$F$128,MATCH(LARGE(($F$99:$F$128=AP$131)*1/ROW($A$99:$A$128),ROWS($A$132:$A155)),1/ROW($A$99:$A$128),0),COLUMNS($A$132:$A$132)),"")</f>
        <v/>
      </c>
      <c r="AQ155" s="51" t="str">
        <f t="array" ref="AQ155">IFERROR(INDEX($A$99:$F$128,MATCH(LARGE(($F$99:$F$128=AQ$131)*1/ROW($A$99:$A$128),ROWS($A$132:$A155)),1/ROW($A$99:$A$128),0),COLUMNS($A$132:$A$132)),"")</f>
        <v/>
      </c>
      <c r="AR155" s="51" t="str">
        <f t="array" ref="AR155">IFERROR(INDEX($A$99:$B$128,MATCH(LARGE(($B$99:$B$128=AR$131)*1/ROW($A$99:$A$128),ROWS($A$132:$A155)),1/ROW($A$99:$A$128),0),COLUMNS($A$132:$A$132)),"")</f>
        <v/>
      </c>
      <c r="AS155" s="51" t="str">
        <f t="shared" si="7"/>
        <v/>
      </c>
      <c r="AT155" s="51" t="str">
        <f t="shared" si="9"/>
        <v/>
      </c>
      <c r="AU155" s="51" t="str">
        <f t="shared" si="8"/>
        <v/>
      </c>
      <c r="BK155" s="50"/>
      <c r="BM155" s="118"/>
    </row>
    <row r="156" spans="1:65" hidden="1">
      <c r="A156" s="51" t="str">
        <f t="array" ref="A156">IFERROR(INDEX($A$99:$B$128,MATCH(LARGE(($B$99:$B$128=A$131)*1/ROW($A$99:$A$128),ROWS($A$132:$A156)),1/ROW($A$99:$A$128),0),COLUMNS($A$132:$A$132)),"")</f>
        <v/>
      </c>
      <c r="B156" s="51" t="str">
        <f t="array" ref="B156">IFERROR(INDEX($A$99:$B$128,MATCH(LARGE(($B$99:$B$128=B$131)*1/ROW($A$99:$A$128),ROWS($A$132:$A156)),1/ROW($A$99:$A$128),0),COLUMNS($A$132:$A$132)),"")</f>
        <v/>
      </c>
      <c r="C156" s="109" t="str">
        <f t="array" ref="C156">IFERROR(INDEX($A$99:$B$128,MATCH(LARGE(($B$99:$B$128=C$131)*1/ROW($A$99:$A$128),ROWS($A$132:$A156)),1/ROW($A$99:$A$128),0),COLUMNS($A$132:$A$132)),"")</f>
        <v/>
      </c>
      <c r="D156" s="51" t="str">
        <f t="array" ref="D156">IFERROR(INDEX($A$99:$B$128,MATCH(LARGE(($B$99:$B$128=D$131)*1/ROW($A$99:$A$128),ROWS($A$132:$A156)),1/ROW($A$99:$A$128),0),COLUMNS($A$132:$A$132)),"")</f>
        <v/>
      </c>
      <c r="E156" s="51" t="str">
        <f t="array" ref="E156">IFERROR(INDEX($A$99:$B$128,MATCH(LARGE(($B$99:$B$128=E$131)*1/ROW($A$99:$A$128),ROWS($A$132:$A156)),1/ROW($A$99:$A$128),0),COLUMNS($A$132:$A$132)),"")</f>
        <v/>
      </c>
      <c r="F156" s="51" t="str">
        <f t="array" ref="F156">IFERROR(INDEX($A$99:$B$128,MATCH(LARGE(($B$99:$B$128=F$131)*1/ROW($A$99:$A$128),ROWS($A$132:$A156)),1/ROW($A$99:$A$128),0),COLUMNS($A$132:$A$132)),"")</f>
        <v/>
      </c>
      <c r="G156" s="51" t="str">
        <f t="array" ref="G156">IFERROR(INDEX($A$99:$B$128,MATCH(LARGE(($B$99:$B$128=G$131)*1/ROW($A$99:$A$128),ROWS($A$132:$A156)),1/ROW($A$99:$A$128),0),COLUMNS($A$132:$A$132)),"")</f>
        <v/>
      </c>
      <c r="H156" s="51" t="str">
        <f t="array" ref="H156">IFERROR(INDEX($A$99:$B$128,MATCH(LARGE(($B$99:$B$128=H$131)*1/ROW($A$99:$A$128),ROWS($A$132:$A156)),1/ROW($A$99:$A$128),0),COLUMNS($A$132:$A$132)),"")</f>
        <v/>
      </c>
      <c r="I156" s="51" t="str">
        <f t="array" ref="I156">IFERROR(INDEX($A$99:$B$128,MATCH(LARGE(($B$99:$B$128=I$131)*1/ROW($A$99:$A$128),ROWS($A$132:$A156)),1/ROW($A$99:$A$128),0),COLUMNS($A$132:$A$132)),"")</f>
        <v/>
      </c>
      <c r="J156" s="51" t="str">
        <f t="array" ref="J156">IFERROR(INDEX($A$99:$B$128,MATCH(LARGE(($B$99:$B$128=J$131)*1/ROW($A$99:$A$128),ROWS($A$132:$A156)),1/ROW($A$99:$A$128),0),COLUMNS($A$132:$A$132)),"")</f>
        <v/>
      </c>
      <c r="K156" s="51" t="str">
        <f t="array" ref="K156">IFERROR(INDEX($A$99:$B$128,MATCH(LARGE(($B$99:$B$128=K$131)*1/ROW($A$99:$A$128),ROWS($A$132:$A156)),1/ROW($A$99:$A$128),0),COLUMNS($A$132:$A$132)),"")</f>
        <v/>
      </c>
      <c r="L156" s="51" t="str">
        <f t="array" ref="L156">IFERROR(INDEX($A$99:$B$128,MATCH(LARGE(($B$99:$B$128=L$131)*1/ROW($A$99:$A$128),ROWS($A$132:$A156)),1/ROW($A$99:$A$128),0),COLUMNS($A$132:$A$132)),"")</f>
        <v/>
      </c>
      <c r="M156" s="51" t="str">
        <f t="array" ref="M156">IFERROR(INDEX($A$99:$B$128,MATCH(LARGE(($B$99:$B$128=M$131)*1/ROW($A$99:$A$128),ROWS($A$132:$A156)),1/ROW($A$99:$A$128),0),COLUMNS($A$132:$A$132)),"")</f>
        <v/>
      </c>
      <c r="N156" s="51" t="str">
        <f t="array" ref="N156">IFERROR(INDEX($A$99:$B$128,MATCH(LARGE(($B$99:$B$128=N$131)*1/ROW($A$99:$A$128),ROWS($A$132:$A156)),1/ROW($A$99:$A$128),0),COLUMNS($A$132:$A$132)),"")</f>
        <v/>
      </c>
      <c r="O156" s="51" t="str">
        <f t="array" ref="O156">IFERROR(INDEX($A$99:$B$128,MATCH(LARGE(($B$99:$B$128=O$131)*1/ROW($A$99:$A$128),ROWS($A$132:$A156)),1/ROW($A$99:$A$128),0),COLUMNS($A$132:$A$132)),"")</f>
        <v/>
      </c>
      <c r="P156" s="51" t="str">
        <f t="array" ref="P156">IFERROR(INDEX($A$99:$B$128,MATCH(LARGE(($B$99:$B$128=P$131)*1/ROW($A$99:$A$128),ROWS($A$132:$A156)),1/ROW($A$99:$A$128),0),COLUMNS($A$132:$A$132)),"")</f>
        <v/>
      </c>
      <c r="Q156" s="51" t="str">
        <f t="array" ref="Q156">IFERROR(INDEX($A$99:$B$128,MATCH(LARGE(($B$99:$B$128=Q$131)*1/ROW($A$99:$A$128),ROWS($A$132:$A156)),1/ROW($A$99:$A$128),0),COLUMNS($A$132:$A$132)),"")</f>
        <v/>
      </c>
      <c r="R156" s="51" t="str">
        <f t="array" ref="R156">IFERROR(INDEX($A$99:$B$128,MATCH(LARGE(($B$99:$B$128=R$131)*1/ROW($A$99:$A$128),ROWS($A$132:$A156)),1/ROW($A$99:$A$128),0),COLUMNS($A$132:$A$132)),"")</f>
        <v/>
      </c>
      <c r="S156" s="51" t="str">
        <f t="array" ref="S156">IFERROR(INDEX($A$99:$B$128,MATCH(LARGE(($B$99:$B$128=S$131)*1/ROW($A$99:$A$128),ROWS($A$132:$A156)),1/ROW($A$99:$A$128),0),COLUMNS($A$132:$A$132)),"")</f>
        <v/>
      </c>
      <c r="T156" s="51" t="str">
        <f t="array" ref="T156">IFERROR(INDEX($A$99:$B$128,MATCH(LARGE(($B$99:$B$128=T$131)*1/ROW($A$99:$A$128),ROWS($A$132:$A156)),1/ROW($A$99:$A$128),0),COLUMNS($A$132:$A$132)),"")</f>
        <v/>
      </c>
      <c r="U156" s="51" t="str">
        <f t="array" ref="U156">IFERROR(INDEX($A$99:$B$128,MATCH(LARGE(($B$99:$B$128=U$131)*1/ROW($A$99:$A$128),ROWS($A$132:$A156)),1/ROW($A$99:$A$128),0),COLUMNS($A$132:$A$132)),"")</f>
        <v/>
      </c>
      <c r="V156" s="111" t="str">
        <f t="array" ref="V156">IFERROR(INDEX($A$99:$B$128,MATCH(LARGE(($B$99:$B$128=V$131)*1/ROW($A$99:$A$128),ROWS($A$132:$A156)),1/ROW($A$99:$A$128),0),COLUMNS($A$132:$A$132)),"")</f>
        <v/>
      </c>
      <c r="W156" s="51" t="str">
        <f t="array" ref="W156">IFERROR(INDEX($A$99:$B$128,MATCH(LARGE(($B$99:$B$128=W$131)*1/ROW($A$99:$A$128),ROWS($A$132:$A156)),1/ROW($A$99:$A$128),0),COLUMNS($A$132:$A$132)),"")</f>
        <v/>
      </c>
      <c r="X156" s="51" t="str">
        <f t="array" ref="X156">IFERROR(INDEX($A$99:$B$128,MATCH(LARGE(($B$99:$B$128=X$131)*1/ROW($A$99:$A$128),ROWS($A$132:$A156)),1/ROW($A$99:$A$128),0),COLUMNS($A$132:$A$132)),"")</f>
        <v/>
      </c>
      <c r="Y156" s="51" t="str">
        <f t="array" ref="Y156">IFERROR(INDEX($A$99:$B$128,MATCH(LARGE(($B$99:$B$128=Y$131)*1/ROW($A$99:$A$128),ROWS($A$132:$A156)),1/ROW($A$99:$A$128),0),COLUMNS($A$132:$A$132)),"")</f>
        <v/>
      </c>
      <c r="Z156" s="51" t="str">
        <f t="array" ref="Z156">IFERROR(INDEX($A$99:$B$128,MATCH(LARGE(($B$99:$B$128=Z$131)*1/ROW($A$99:$A$128),ROWS($A$132:$A156)),1/ROW($A$99:$A$128),0),COLUMNS($A$132:$A$132)),"")</f>
        <v/>
      </c>
      <c r="AA156" s="51" t="str">
        <f t="array" ref="AA156">IFERROR(INDEX($A$99:$B$128,MATCH(LARGE(($B$99:$B$128=AA$131)*1/ROW($A$99:$A$128),ROWS($A$132:$A156)),1/ROW($A$99:$A$128),0),COLUMNS($A$132:$A$132)),"")</f>
        <v/>
      </c>
      <c r="AB156" s="51" t="str">
        <f t="array" ref="AB156">IFERROR(INDEX($A$99:$B$128,MATCH(LARGE(($B$99:$B$128=AB$131)*1/ROW($A$99:$A$128),ROWS($A$132:$A156)),1/ROW($A$99:$A$128),0),COLUMNS($A$132:$A$132)),"")</f>
        <v/>
      </c>
      <c r="AC156" s="51" t="str">
        <f t="array" ref="AC156">IFERROR(INDEX($A$99:$B$128,MATCH(LARGE(($B$99:$B$128=AC$131)*1/ROW($A$99:$A$128),ROWS($A$132:$A156)),1/ROW($A$99:$A$128),0),COLUMNS($A$132:$A$132)),"")</f>
        <v/>
      </c>
      <c r="AD156" s="51" t="str">
        <f t="array" ref="AD156">IFERROR(INDEX($A$99:$B$128,MATCH(LARGE(($B$99:$B$128=AD$131)*1/ROW($A$99:$A$128),ROWS($A$132:$A156)),1/ROW($A$99:$A$128),0),COLUMNS($A$132:$A$132)),"")</f>
        <v/>
      </c>
      <c r="AE156" s="51" t="str">
        <f t="array" ref="AE156">IFERROR(INDEX($A$99:$B$128,MATCH(LARGE(($B$99:$B$128=AE$131)*1/ROW($A$99:$A$128),ROWS($A$132:$A156)),1/ROW($A$99:$A$128),0),COLUMNS($A$132:$A$132)),"")</f>
        <v/>
      </c>
      <c r="AF156" s="51" t="str">
        <f t="array" ref="AF156">IFERROR(INDEX($A$99:$B$128,MATCH(LARGE(($B$99:$B$128=AF$131)*1/ROW($A$99:$A$128),ROWS($A$132:$A156)),1/ROW($A$99:$A$128),0),COLUMNS($A$132:$A$132)),"")</f>
        <v/>
      </c>
      <c r="AG156" s="110" t="str">
        <f t="array" ref="AG156">IFERROR(INDEX($A$99:$B$128,MATCH(LARGE(($B$99:$B$128=AG$131)*1/ROW($A$99:$A$128),ROWS($A$132:$A156)),1/ROW($A$99:$A$128),0),COLUMNS($A$132:$A$132)),"")</f>
        <v/>
      </c>
      <c r="AH156" s="51" t="str">
        <f t="array" ref="AH156">IFERROR(INDEX($A$99:$F$128,MATCH(LARGE(($D$99:$D$128=AH$131)*1/ROW($A$99:$A$128),ROWS($A$132:$A156)),1/ROW($A$99:$A$128),0),COLUMNS($A$132:$A$132)),"")</f>
        <v/>
      </c>
      <c r="AI156" s="51" t="str">
        <f t="array" ref="AI156">IFERROR(INDEX($A$99:$F$128,MATCH(LARGE(($D$99:$D$128=AI$131)*1/ROW($A$99:$A$128),ROWS($A$132:$A156)),1/ROW($A$99:$A$128),0),COLUMNS($A$132:$A$132)),"")</f>
        <v/>
      </c>
      <c r="AJ156" s="51" t="str">
        <f t="array" ref="AJ156">IFERROR(INDEX($A$99:$F$128,MATCH(LARGE(($D$99:$D$128=AJ$131)*1/ROW($A$99:$A$128),ROWS($A$132:$A156)),1/ROW($A$99:$A$128),0),COLUMNS($A$132:$A$132)),"")</f>
        <v/>
      </c>
      <c r="AK156" s="51" t="str">
        <f t="array" ref="AK156">IFERROR(INDEX($A$99:$F$128,MATCH(LARGE(($E$99:$E$128=AK$131)*1/ROW($A$99:$A$128),ROWS($A$132:$A156)),1/ROW($A$99:$A$128),0),COLUMNS($A$132:$A$132)),"")</f>
        <v/>
      </c>
      <c r="AL156" s="51" t="str">
        <f t="array" ref="AL156">IFERROR(INDEX($A$99:$F$128,MATCH(LARGE(($E$99:$E$128=AL$131)*1/ROW($A$99:$A$128),ROWS($A$132:$A156)),1/ROW($A$99:$A$128),0),COLUMNS($A$132:$A$132)),"")</f>
        <v/>
      </c>
      <c r="AM156" s="51" t="str">
        <f t="array" ref="AM156">IFERROR(INDEX($A$99:$F$128,MATCH(LARGE(($E$99:$E$128=AM$131)*1/ROW($A$99:$A$128),ROWS($A$132:$A156)),1/ROW($A$99:$A$128),0),COLUMNS($A$132:$A$132)),"")</f>
        <v/>
      </c>
      <c r="AN156" s="51" t="str">
        <f t="array" ref="AN156">IFERROR(INDEX($A$99:$F$128,MATCH(LARGE(($F$99:$F$128=AN$131)*1/ROW($A$99:$A$128),ROWS($A$132:$A156)),1/ROW($A$99:$A$128),0),COLUMNS($A$132:$A$132)),"")</f>
        <v/>
      </c>
      <c r="AO156" s="51" t="str">
        <f t="array" ref="AO156">IFERROR(INDEX($A$99:$F$128,MATCH(LARGE(($F$99:$F$128=AO$131)*1/ROW($A$99:$A$128),ROWS($A$132:$A156)),1/ROW($A$99:$A$128),0),COLUMNS($A$132:$A$132)),"")</f>
        <v/>
      </c>
      <c r="AP156" s="51" t="str">
        <f t="array" ref="AP156">IFERROR(INDEX($A$99:$F$128,MATCH(LARGE(($F$99:$F$128=AP$131)*1/ROW($A$99:$A$128),ROWS($A$132:$A156)),1/ROW($A$99:$A$128),0),COLUMNS($A$132:$A$132)),"")</f>
        <v/>
      </c>
      <c r="AQ156" s="51" t="str">
        <f t="array" ref="AQ156">IFERROR(INDEX($A$99:$F$128,MATCH(LARGE(($F$99:$F$128=AQ$131)*1/ROW($A$99:$A$128),ROWS($A$132:$A156)),1/ROW($A$99:$A$128),0),COLUMNS($A$132:$A$132)),"")</f>
        <v/>
      </c>
      <c r="AR156" s="51" t="str">
        <f t="array" ref="AR156">IFERROR(INDEX($A$99:$B$128,MATCH(LARGE(($B$99:$B$128=AR$131)*1/ROW($A$99:$A$128),ROWS($A$132:$A156)),1/ROW($A$99:$A$128),0),COLUMNS($A$132:$A$132)),"")</f>
        <v/>
      </c>
      <c r="AS156" s="51" t="str">
        <f t="shared" si="7"/>
        <v/>
      </c>
      <c r="AT156" s="51" t="str">
        <f t="shared" si="9"/>
        <v/>
      </c>
      <c r="AU156" s="51" t="str">
        <f t="shared" si="8"/>
        <v/>
      </c>
      <c r="BK156" s="50"/>
      <c r="BM156" s="118"/>
    </row>
    <row r="157" spans="1:65" hidden="1">
      <c r="A157" s="51" t="str">
        <f t="array" ref="A157">IFERROR(INDEX($A$99:$B$128,MATCH(LARGE(($B$99:$B$128=A$131)*1/ROW($A$99:$A$128),ROWS($A$132:$A157)),1/ROW($A$99:$A$128),0),COLUMNS($A$132:$A$132)),"")</f>
        <v/>
      </c>
      <c r="B157" s="51" t="str">
        <f t="array" ref="B157">IFERROR(INDEX($A$99:$B$128,MATCH(LARGE(($B$99:$B$128=B$131)*1/ROW($A$99:$A$128),ROWS($A$132:$A157)),1/ROW($A$99:$A$128),0),COLUMNS($A$132:$A$132)),"")</f>
        <v/>
      </c>
      <c r="C157" s="109" t="str">
        <f t="array" ref="C157">IFERROR(INDEX($A$99:$B$128,MATCH(LARGE(($B$99:$B$128=C$131)*1/ROW($A$99:$A$128),ROWS($A$132:$A157)),1/ROW($A$99:$A$128),0),COLUMNS($A$132:$A$132)),"")</f>
        <v/>
      </c>
      <c r="D157" s="51" t="str">
        <f t="array" ref="D157">IFERROR(INDEX($A$99:$B$128,MATCH(LARGE(($B$99:$B$128=D$131)*1/ROW($A$99:$A$128),ROWS($A$132:$A157)),1/ROW($A$99:$A$128),0),COLUMNS($A$132:$A$132)),"")</f>
        <v/>
      </c>
      <c r="E157" s="51" t="str">
        <f t="array" ref="E157">IFERROR(INDEX($A$99:$B$128,MATCH(LARGE(($B$99:$B$128=E$131)*1/ROW($A$99:$A$128),ROWS($A$132:$A157)),1/ROW($A$99:$A$128),0),COLUMNS($A$132:$A$132)),"")</f>
        <v/>
      </c>
      <c r="F157" s="51" t="str">
        <f t="array" ref="F157">IFERROR(INDEX($A$99:$B$128,MATCH(LARGE(($B$99:$B$128=F$131)*1/ROW($A$99:$A$128),ROWS($A$132:$A157)),1/ROW($A$99:$A$128),0),COLUMNS($A$132:$A$132)),"")</f>
        <v/>
      </c>
      <c r="G157" s="51" t="str">
        <f t="array" ref="G157">IFERROR(INDEX($A$99:$B$128,MATCH(LARGE(($B$99:$B$128=G$131)*1/ROW($A$99:$A$128),ROWS($A$132:$A157)),1/ROW($A$99:$A$128),0),COLUMNS($A$132:$A$132)),"")</f>
        <v/>
      </c>
      <c r="H157" s="51" t="str">
        <f t="array" ref="H157">IFERROR(INDEX($A$99:$B$128,MATCH(LARGE(($B$99:$B$128=H$131)*1/ROW($A$99:$A$128),ROWS($A$132:$A157)),1/ROW($A$99:$A$128),0),COLUMNS($A$132:$A$132)),"")</f>
        <v/>
      </c>
      <c r="I157" s="51" t="str">
        <f t="array" ref="I157">IFERROR(INDEX($A$99:$B$128,MATCH(LARGE(($B$99:$B$128=I$131)*1/ROW($A$99:$A$128),ROWS($A$132:$A157)),1/ROW($A$99:$A$128),0),COLUMNS($A$132:$A$132)),"")</f>
        <v/>
      </c>
      <c r="J157" s="51" t="str">
        <f t="array" ref="J157">IFERROR(INDEX($A$99:$B$128,MATCH(LARGE(($B$99:$B$128=J$131)*1/ROW($A$99:$A$128),ROWS($A$132:$A157)),1/ROW($A$99:$A$128),0),COLUMNS($A$132:$A$132)),"")</f>
        <v/>
      </c>
      <c r="K157" s="51" t="str">
        <f t="array" ref="K157">IFERROR(INDEX($A$99:$B$128,MATCH(LARGE(($B$99:$B$128=K$131)*1/ROW($A$99:$A$128),ROWS($A$132:$A157)),1/ROW($A$99:$A$128),0),COLUMNS($A$132:$A$132)),"")</f>
        <v/>
      </c>
      <c r="L157" s="51" t="str">
        <f t="array" ref="L157">IFERROR(INDEX($A$99:$B$128,MATCH(LARGE(($B$99:$B$128=L$131)*1/ROW($A$99:$A$128),ROWS($A$132:$A157)),1/ROW($A$99:$A$128),0),COLUMNS($A$132:$A$132)),"")</f>
        <v/>
      </c>
      <c r="M157" s="51" t="str">
        <f t="array" ref="M157">IFERROR(INDEX($A$99:$B$128,MATCH(LARGE(($B$99:$B$128=M$131)*1/ROW($A$99:$A$128),ROWS($A$132:$A157)),1/ROW($A$99:$A$128),0),COLUMNS($A$132:$A$132)),"")</f>
        <v/>
      </c>
      <c r="N157" s="51" t="str">
        <f t="array" ref="N157">IFERROR(INDEX($A$99:$B$128,MATCH(LARGE(($B$99:$B$128=N$131)*1/ROW($A$99:$A$128),ROWS($A$132:$A157)),1/ROW($A$99:$A$128),0),COLUMNS($A$132:$A$132)),"")</f>
        <v/>
      </c>
      <c r="O157" s="51" t="str">
        <f t="array" ref="O157">IFERROR(INDEX($A$99:$B$128,MATCH(LARGE(($B$99:$B$128=O$131)*1/ROW($A$99:$A$128),ROWS($A$132:$A157)),1/ROW($A$99:$A$128),0),COLUMNS($A$132:$A$132)),"")</f>
        <v/>
      </c>
      <c r="P157" s="51" t="str">
        <f t="array" ref="P157">IFERROR(INDEX($A$99:$B$128,MATCH(LARGE(($B$99:$B$128=P$131)*1/ROW($A$99:$A$128),ROWS($A$132:$A157)),1/ROW($A$99:$A$128),0),COLUMNS($A$132:$A$132)),"")</f>
        <v/>
      </c>
      <c r="Q157" s="51" t="str">
        <f t="array" ref="Q157">IFERROR(INDEX($A$99:$B$128,MATCH(LARGE(($B$99:$B$128=Q$131)*1/ROW($A$99:$A$128),ROWS($A$132:$A157)),1/ROW($A$99:$A$128),0),COLUMNS($A$132:$A$132)),"")</f>
        <v/>
      </c>
      <c r="R157" s="51" t="str">
        <f t="array" ref="R157">IFERROR(INDEX($A$99:$B$128,MATCH(LARGE(($B$99:$B$128=R$131)*1/ROW($A$99:$A$128),ROWS($A$132:$A157)),1/ROW($A$99:$A$128),0),COLUMNS($A$132:$A$132)),"")</f>
        <v/>
      </c>
      <c r="S157" s="51" t="str">
        <f t="array" ref="S157">IFERROR(INDEX($A$99:$B$128,MATCH(LARGE(($B$99:$B$128=S$131)*1/ROW($A$99:$A$128),ROWS($A$132:$A157)),1/ROW($A$99:$A$128),0),COLUMNS($A$132:$A$132)),"")</f>
        <v/>
      </c>
      <c r="T157" s="51" t="str">
        <f t="array" ref="T157">IFERROR(INDEX($A$99:$B$128,MATCH(LARGE(($B$99:$B$128=T$131)*1/ROW($A$99:$A$128),ROWS($A$132:$A157)),1/ROW($A$99:$A$128),0),COLUMNS($A$132:$A$132)),"")</f>
        <v/>
      </c>
      <c r="U157" s="51" t="str">
        <f t="array" ref="U157">IFERROR(INDEX($A$99:$B$128,MATCH(LARGE(($B$99:$B$128=U$131)*1/ROW($A$99:$A$128),ROWS($A$132:$A157)),1/ROW($A$99:$A$128),0),COLUMNS($A$132:$A$132)),"")</f>
        <v/>
      </c>
      <c r="V157" s="111" t="str">
        <f t="array" ref="V157">IFERROR(INDEX($A$99:$B$128,MATCH(LARGE(($B$99:$B$128=V$131)*1/ROW($A$99:$A$128),ROWS($A$132:$A157)),1/ROW($A$99:$A$128),0),COLUMNS($A$132:$A$132)),"")</f>
        <v/>
      </c>
      <c r="W157" s="51" t="str">
        <f t="array" ref="W157">IFERROR(INDEX($A$99:$B$128,MATCH(LARGE(($B$99:$B$128=W$131)*1/ROW($A$99:$A$128),ROWS($A$132:$A157)),1/ROW($A$99:$A$128),0),COLUMNS($A$132:$A$132)),"")</f>
        <v/>
      </c>
      <c r="X157" s="51" t="str">
        <f t="array" ref="X157">IFERROR(INDEX($A$99:$B$128,MATCH(LARGE(($B$99:$B$128=X$131)*1/ROW($A$99:$A$128),ROWS($A$132:$A157)),1/ROW($A$99:$A$128),0),COLUMNS($A$132:$A$132)),"")</f>
        <v/>
      </c>
      <c r="Y157" s="51" t="str">
        <f t="array" ref="Y157">IFERROR(INDEX($A$99:$B$128,MATCH(LARGE(($B$99:$B$128=Y$131)*1/ROW($A$99:$A$128),ROWS($A$132:$A157)),1/ROW($A$99:$A$128),0),COLUMNS($A$132:$A$132)),"")</f>
        <v/>
      </c>
      <c r="Z157" s="51" t="str">
        <f t="array" ref="Z157">IFERROR(INDEX($A$99:$B$128,MATCH(LARGE(($B$99:$B$128=Z$131)*1/ROW($A$99:$A$128),ROWS($A$132:$A157)),1/ROW($A$99:$A$128),0),COLUMNS($A$132:$A$132)),"")</f>
        <v/>
      </c>
      <c r="AA157" s="51" t="str">
        <f t="array" ref="AA157">IFERROR(INDEX($A$99:$B$128,MATCH(LARGE(($B$99:$B$128=AA$131)*1/ROW($A$99:$A$128),ROWS($A$132:$A157)),1/ROW($A$99:$A$128),0),COLUMNS($A$132:$A$132)),"")</f>
        <v/>
      </c>
      <c r="AB157" s="51" t="str">
        <f t="array" ref="AB157">IFERROR(INDEX($A$99:$B$128,MATCH(LARGE(($B$99:$B$128=AB$131)*1/ROW($A$99:$A$128),ROWS($A$132:$A157)),1/ROW($A$99:$A$128),0),COLUMNS($A$132:$A$132)),"")</f>
        <v/>
      </c>
      <c r="AC157" s="51" t="str">
        <f t="array" ref="AC157">IFERROR(INDEX($A$99:$B$128,MATCH(LARGE(($B$99:$B$128=AC$131)*1/ROW($A$99:$A$128),ROWS($A$132:$A157)),1/ROW($A$99:$A$128),0),COLUMNS($A$132:$A$132)),"")</f>
        <v/>
      </c>
      <c r="AD157" s="51" t="str">
        <f t="array" ref="AD157">IFERROR(INDEX($A$99:$B$128,MATCH(LARGE(($B$99:$B$128=AD$131)*1/ROW($A$99:$A$128),ROWS($A$132:$A157)),1/ROW($A$99:$A$128),0),COLUMNS($A$132:$A$132)),"")</f>
        <v/>
      </c>
      <c r="AE157" s="51" t="str">
        <f t="array" ref="AE157">IFERROR(INDEX($A$99:$B$128,MATCH(LARGE(($B$99:$B$128=AE$131)*1/ROW($A$99:$A$128),ROWS($A$132:$A157)),1/ROW($A$99:$A$128),0),COLUMNS($A$132:$A$132)),"")</f>
        <v/>
      </c>
      <c r="AF157" s="51" t="str">
        <f t="array" ref="AF157">IFERROR(INDEX($A$99:$B$128,MATCH(LARGE(($B$99:$B$128=AF$131)*1/ROW($A$99:$A$128),ROWS($A$132:$A157)),1/ROW($A$99:$A$128),0),COLUMNS($A$132:$A$132)),"")</f>
        <v/>
      </c>
      <c r="AG157" s="110" t="str">
        <f t="array" ref="AG157">IFERROR(INDEX($A$99:$B$128,MATCH(LARGE(($B$99:$B$128=AG$131)*1/ROW($A$99:$A$128),ROWS($A$132:$A157)),1/ROW($A$99:$A$128),0),COLUMNS($A$132:$A$132)),"")</f>
        <v/>
      </c>
      <c r="AH157" s="51" t="str">
        <f t="array" ref="AH157">IFERROR(INDEX($A$99:$F$128,MATCH(LARGE(($D$99:$D$128=AH$131)*1/ROW($A$99:$A$128),ROWS($A$132:$A157)),1/ROW($A$99:$A$128),0),COLUMNS($A$132:$A$132)),"")</f>
        <v/>
      </c>
      <c r="AI157" s="51" t="str">
        <f t="array" ref="AI157">IFERROR(INDEX($A$99:$F$128,MATCH(LARGE(($D$99:$D$128=AI$131)*1/ROW($A$99:$A$128),ROWS($A$132:$A157)),1/ROW($A$99:$A$128),0),COLUMNS($A$132:$A$132)),"")</f>
        <v/>
      </c>
      <c r="AJ157" s="51" t="str">
        <f t="array" ref="AJ157">IFERROR(INDEX($A$99:$F$128,MATCH(LARGE(($D$99:$D$128=AJ$131)*1/ROW($A$99:$A$128),ROWS($A$132:$A157)),1/ROW($A$99:$A$128),0),COLUMNS($A$132:$A$132)),"")</f>
        <v/>
      </c>
      <c r="AK157" s="51" t="str">
        <f t="array" ref="AK157">IFERROR(INDEX($A$99:$F$128,MATCH(LARGE(($E$99:$E$128=AK$131)*1/ROW($A$99:$A$128),ROWS($A$132:$A157)),1/ROW($A$99:$A$128),0),COLUMNS($A$132:$A$132)),"")</f>
        <v/>
      </c>
      <c r="AL157" s="51" t="str">
        <f t="array" ref="AL157">IFERROR(INDEX($A$99:$F$128,MATCH(LARGE(($E$99:$E$128=AL$131)*1/ROW($A$99:$A$128),ROWS($A$132:$A157)),1/ROW($A$99:$A$128),0),COLUMNS($A$132:$A$132)),"")</f>
        <v/>
      </c>
      <c r="AM157" s="51" t="str">
        <f t="array" ref="AM157">IFERROR(INDEX($A$99:$F$128,MATCH(LARGE(($E$99:$E$128=AM$131)*1/ROW($A$99:$A$128),ROWS($A$132:$A157)),1/ROW($A$99:$A$128),0),COLUMNS($A$132:$A$132)),"")</f>
        <v/>
      </c>
      <c r="AN157" s="51" t="str">
        <f t="array" ref="AN157">IFERROR(INDEX($A$99:$F$128,MATCH(LARGE(($F$99:$F$128=AN$131)*1/ROW($A$99:$A$128),ROWS($A$132:$A157)),1/ROW($A$99:$A$128),0),COLUMNS($A$132:$A$132)),"")</f>
        <v/>
      </c>
      <c r="AO157" s="51" t="str">
        <f t="array" ref="AO157">IFERROR(INDEX($A$99:$F$128,MATCH(LARGE(($F$99:$F$128=AO$131)*1/ROW($A$99:$A$128),ROWS($A$132:$A157)),1/ROW($A$99:$A$128),0),COLUMNS($A$132:$A$132)),"")</f>
        <v/>
      </c>
      <c r="AP157" s="51" t="str">
        <f t="array" ref="AP157">IFERROR(INDEX($A$99:$F$128,MATCH(LARGE(($F$99:$F$128=AP$131)*1/ROW($A$99:$A$128),ROWS($A$132:$A157)),1/ROW($A$99:$A$128),0),COLUMNS($A$132:$A$132)),"")</f>
        <v/>
      </c>
      <c r="AQ157" s="51" t="str">
        <f t="array" ref="AQ157">IFERROR(INDEX($A$99:$F$128,MATCH(LARGE(($F$99:$F$128=AQ$131)*1/ROW($A$99:$A$128),ROWS($A$132:$A157)),1/ROW($A$99:$A$128),0),COLUMNS($A$132:$A$132)),"")</f>
        <v/>
      </c>
      <c r="AR157" s="51" t="str">
        <f t="array" ref="AR157">IFERROR(INDEX($A$99:$B$128,MATCH(LARGE(($B$99:$B$128=AR$131)*1/ROW($A$99:$A$128),ROWS($A$132:$A157)),1/ROW($A$99:$A$128),0),COLUMNS($A$132:$A$132)),"")</f>
        <v/>
      </c>
      <c r="AS157" s="51" t="str">
        <f t="shared" si="7"/>
        <v/>
      </c>
      <c r="AT157" s="51" t="str">
        <f t="shared" si="9"/>
        <v/>
      </c>
      <c r="AU157" s="51" t="str">
        <f t="shared" si="8"/>
        <v/>
      </c>
      <c r="BK157" s="50"/>
      <c r="BM157" s="118"/>
    </row>
    <row r="158" spans="1:65" hidden="1">
      <c r="A158" s="51" t="str">
        <f t="array" ref="A158">IFERROR(INDEX($A$99:$B$128,MATCH(LARGE(($B$99:$B$128=A$131)*1/ROW($A$99:$A$128),ROWS($A$132:$A158)),1/ROW($A$99:$A$128),0),COLUMNS($A$132:$A$132)),"")</f>
        <v/>
      </c>
      <c r="B158" s="51" t="str">
        <f t="array" ref="B158">IFERROR(INDEX($A$99:$B$128,MATCH(LARGE(($B$99:$B$128=B$131)*1/ROW($A$99:$A$128),ROWS($A$132:$A158)),1/ROW($A$99:$A$128),0),COLUMNS($A$132:$A$132)),"")</f>
        <v/>
      </c>
      <c r="C158" s="109" t="str">
        <f t="array" ref="C158">IFERROR(INDEX($A$99:$B$128,MATCH(LARGE(($B$99:$B$128=C$131)*1/ROW($A$99:$A$128),ROWS($A$132:$A158)),1/ROW($A$99:$A$128),0),COLUMNS($A$132:$A$132)),"")</f>
        <v/>
      </c>
      <c r="D158" s="51" t="str">
        <f t="array" ref="D158">IFERROR(INDEX($A$99:$B$128,MATCH(LARGE(($B$99:$B$128=D$131)*1/ROW($A$99:$A$128),ROWS($A$132:$A158)),1/ROW($A$99:$A$128),0),COLUMNS($A$132:$A$132)),"")</f>
        <v/>
      </c>
      <c r="E158" s="51" t="str">
        <f t="array" ref="E158">IFERROR(INDEX($A$99:$B$128,MATCH(LARGE(($B$99:$B$128=E$131)*1/ROW($A$99:$A$128),ROWS($A$132:$A158)),1/ROW($A$99:$A$128),0),COLUMNS($A$132:$A$132)),"")</f>
        <v/>
      </c>
      <c r="F158" s="51" t="str">
        <f t="array" ref="F158">IFERROR(INDEX($A$99:$B$128,MATCH(LARGE(($B$99:$B$128=F$131)*1/ROW($A$99:$A$128),ROWS($A$132:$A158)),1/ROW($A$99:$A$128),0),COLUMNS($A$132:$A$132)),"")</f>
        <v/>
      </c>
      <c r="G158" s="51" t="str">
        <f t="array" ref="G158">IFERROR(INDEX($A$99:$B$128,MATCH(LARGE(($B$99:$B$128=G$131)*1/ROW($A$99:$A$128),ROWS($A$132:$A158)),1/ROW($A$99:$A$128),0),COLUMNS($A$132:$A$132)),"")</f>
        <v/>
      </c>
      <c r="H158" s="51" t="str">
        <f t="array" ref="H158">IFERROR(INDEX($A$99:$B$128,MATCH(LARGE(($B$99:$B$128=H$131)*1/ROW($A$99:$A$128),ROWS($A$132:$A158)),1/ROW($A$99:$A$128),0),COLUMNS($A$132:$A$132)),"")</f>
        <v/>
      </c>
      <c r="I158" s="51" t="str">
        <f t="array" ref="I158">IFERROR(INDEX($A$99:$B$128,MATCH(LARGE(($B$99:$B$128=I$131)*1/ROW($A$99:$A$128),ROWS($A$132:$A158)),1/ROW($A$99:$A$128),0),COLUMNS($A$132:$A$132)),"")</f>
        <v/>
      </c>
      <c r="J158" s="51" t="str">
        <f t="array" ref="J158">IFERROR(INDEX($A$99:$B$128,MATCH(LARGE(($B$99:$B$128=J$131)*1/ROW($A$99:$A$128),ROWS($A$132:$A158)),1/ROW($A$99:$A$128),0),COLUMNS($A$132:$A$132)),"")</f>
        <v/>
      </c>
      <c r="K158" s="51" t="str">
        <f t="array" ref="K158">IFERROR(INDEX($A$99:$B$128,MATCH(LARGE(($B$99:$B$128=K$131)*1/ROW($A$99:$A$128),ROWS($A$132:$A158)),1/ROW($A$99:$A$128),0),COLUMNS($A$132:$A$132)),"")</f>
        <v/>
      </c>
      <c r="L158" s="51" t="str">
        <f t="array" ref="L158">IFERROR(INDEX($A$99:$B$128,MATCH(LARGE(($B$99:$B$128=L$131)*1/ROW($A$99:$A$128),ROWS($A$132:$A158)),1/ROW($A$99:$A$128),0),COLUMNS($A$132:$A$132)),"")</f>
        <v/>
      </c>
      <c r="M158" s="51" t="str">
        <f t="array" ref="M158">IFERROR(INDEX($A$99:$B$128,MATCH(LARGE(($B$99:$B$128=M$131)*1/ROW($A$99:$A$128),ROWS($A$132:$A158)),1/ROW($A$99:$A$128),0),COLUMNS($A$132:$A$132)),"")</f>
        <v/>
      </c>
      <c r="N158" s="51" t="str">
        <f t="array" ref="N158">IFERROR(INDEX($A$99:$B$128,MATCH(LARGE(($B$99:$B$128=N$131)*1/ROW($A$99:$A$128),ROWS($A$132:$A158)),1/ROW($A$99:$A$128),0),COLUMNS($A$132:$A$132)),"")</f>
        <v/>
      </c>
      <c r="O158" s="51" t="str">
        <f t="array" ref="O158">IFERROR(INDEX($A$99:$B$128,MATCH(LARGE(($B$99:$B$128=O$131)*1/ROW($A$99:$A$128),ROWS($A$132:$A158)),1/ROW($A$99:$A$128),0),COLUMNS($A$132:$A$132)),"")</f>
        <v/>
      </c>
      <c r="P158" s="51" t="str">
        <f t="array" ref="P158">IFERROR(INDEX($A$99:$B$128,MATCH(LARGE(($B$99:$B$128=P$131)*1/ROW($A$99:$A$128),ROWS($A$132:$A158)),1/ROW($A$99:$A$128),0),COLUMNS($A$132:$A$132)),"")</f>
        <v/>
      </c>
      <c r="Q158" s="51" t="str">
        <f t="array" ref="Q158">IFERROR(INDEX($A$99:$B$128,MATCH(LARGE(($B$99:$B$128=Q$131)*1/ROW($A$99:$A$128),ROWS($A$132:$A158)),1/ROW($A$99:$A$128),0),COLUMNS($A$132:$A$132)),"")</f>
        <v/>
      </c>
      <c r="R158" s="51" t="str">
        <f t="array" ref="R158">IFERROR(INDEX($A$99:$B$128,MATCH(LARGE(($B$99:$B$128=R$131)*1/ROW($A$99:$A$128),ROWS($A$132:$A158)),1/ROW($A$99:$A$128),0),COLUMNS($A$132:$A$132)),"")</f>
        <v/>
      </c>
      <c r="S158" s="51" t="str">
        <f t="array" ref="S158">IFERROR(INDEX($A$99:$B$128,MATCH(LARGE(($B$99:$B$128=S$131)*1/ROW($A$99:$A$128),ROWS($A$132:$A158)),1/ROW($A$99:$A$128),0),COLUMNS($A$132:$A$132)),"")</f>
        <v/>
      </c>
      <c r="T158" s="51" t="str">
        <f t="array" ref="T158">IFERROR(INDEX($A$99:$B$128,MATCH(LARGE(($B$99:$B$128=T$131)*1/ROW($A$99:$A$128),ROWS($A$132:$A158)),1/ROW($A$99:$A$128),0),COLUMNS($A$132:$A$132)),"")</f>
        <v/>
      </c>
      <c r="U158" s="51" t="str">
        <f t="array" ref="U158">IFERROR(INDEX($A$99:$B$128,MATCH(LARGE(($B$99:$B$128=U$131)*1/ROW($A$99:$A$128),ROWS($A$132:$A158)),1/ROW($A$99:$A$128),0),COLUMNS($A$132:$A$132)),"")</f>
        <v/>
      </c>
      <c r="V158" s="111" t="str">
        <f t="array" ref="V158">IFERROR(INDEX($A$99:$B$128,MATCH(LARGE(($B$99:$B$128=V$131)*1/ROW($A$99:$A$128),ROWS($A$132:$A158)),1/ROW($A$99:$A$128),0),COLUMNS($A$132:$A$132)),"")</f>
        <v/>
      </c>
      <c r="W158" s="51" t="str">
        <f t="array" ref="W158">IFERROR(INDEX($A$99:$B$128,MATCH(LARGE(($B$99:$B$128=W$131)*1/ROW($A$99:$A$128),ROWS($A$132:$A158)),1/ROW($A$99:$A$128),0),COLUMNS($A$132:$A$132)),"")</f>
        <v/>
      </c>
      <c r="X158" s="51" t="str">
        <f t="array" ref="X158">IFERROR(INDEX($A$99:$B$128,MATCH(LARGE(($B$99:$B$128=X$131)*1/ROW($A$99:$A$128),ROWS($A$132:$A158)),1/ROW($A$99:$A$128),0),COLUMNS($A$132:$A$132)),"")</f>
        <v/>
      </c>
      <c r="Y158" s="51" t="str">
        <f t="array" ref="Y158">IFERROR(INDEX($A$99:$B$128,MATCH(LARGE(($B$99:$B$128=Y$131)*1/ROW($A$99:$A$128),ROWS($A$132:$A158)),1/ROW($A$99:$A$128),0),COLUMNS($A$132:$A$132)),"")</f>
        <v/>
      </c>
      <c r="Z158" s="51" t="str">
        <f t="array" ref="Z158">IFERROR(INDEX($A$99:$B$128,MATCH(LARGE(($B$99:$B$128=Z$131)*1/ROW($A$99:$A$128),ROWS($A$132:$A158)),1/ROW($A$99:$A$128),0),COLUMNS($A$132:$A$132)),"")</f>
        <v/>
      </c>
      <c r="AA158" s="51" t="str">
        <f t="array" ref="AA158">IFERROR(INDEX($A$99:$B$128,MATCH(LARGE(($B$99:$B$128=AA$131)*1/ROW($A$99:$A$128),ROWS($A$132:$A158)),1/ROW($A$99:$A$128),0),COLUMNS($A$132:$A$132)),"")</f>
        <v/>
      </c>
      <c r="AB158" s="51" t="str">
        <f t="array" ref="AB158">IFERROR(INDEX($A$99:$B$128,MATCH(LARGE(($B$99:$B$128=AB$131)*1/ROW($A$99:$A$128),ROWS($A$132:$A158)),1/ROW($A$99:$A$128),0),COLUMNS($A$132:$A$132)),"")</f>
        <v/>
      </c>
      <c r="AC158" s="51" t="str">
        <f t="array" ref="AC158">IFERROR(INDEX($A$99:$B$128,MATCH(LARGE(($B$99:$B$128=AC$131)*1/ROW($A$99:$A$128),ROWS($A$132:$A158)),1/ROW($A$99:$A$128),0),COLUMNS($A$132:$A$132)),"")</f>
        <v/>
      </c>
      <c r="AD158" s="51" t="str">
        <f t="array" ref="AD158">IFERROR(INDEX($A$99:$B$128,MATCH(LARGE(($B$99:$B$128=AD$131)*1/ROW($A$99:$A$128),ROWS($A$132:$A158)),1/ROW($A$99:$A$128),0),COLUMNS($A$132:$A$132)),"")</f>
        <v/>
      </c>
      <c r="AE158" s="51" t="str">
        <f t="array" ref="AE158">IFERROR(INDEX($A$99:$B$128,MATCH(LARGE(($B$99:$B$128=AE$131)*1/ROW($A$99:$A$128),ROWS($A$132:$A158)),1/ROW($A$99:$A$128),0),COLUMNS($A$132:$A$132)),"")</f>
        <v/>
      </c>
      <c r="AF158" s="51" t="str">
        <f t="array" ref="AF158">IFERROR(INDEX($A$99:$B$128,MATCH(LARGE(($B$99:$B$128=AF$131)*1/ROW($A$99:$A$128),ROWS($A$132:$A158)),1/ROW($A$99:$A$128),0),COLUMNS($A$132:$A$132)),"")</f>
        <v/>
      </c>
      <c r="AG158" s="110" t="str">
        <f t="array" ref="AG158">IFERROR(INDEX($A$99:$B$128,MATCH(LARGE(($B$99:$B$128=AG$131)*1/ROW($A$99:$A$128),ROWS($A$132:$A158)),1/ROW($A$99:$A$128),0),COLUMNS($A$132:$A$132)),"")</f>
        <v/>
      </c>
      <c r="AH158" s="51" t="str">
        <f t="array" ref="AH158">IFERROR(INDEX($A$99:$F$128,MATCH(LARGE(($D$99:$D$128=AH$131)*1/ROW($A$99:$A$128),ROWS($A$132:$A158)),1/ROW($A$99:$A$128),0),COLUMNS($A$132:$A$132)),"")</f>
        <v/>
      </c>
      <c r="AI158" s="51" t="str">
        <f t="array" ref="AI158">IFERROR(INDEX($A$99:$F$128,MATCH(LARGE(($D$99:$D$128=AI$131)*1/ROW($A$99:$A$128),ROWS($A$132:$A158)),1/ROW($A$99:$A$128),0),COLUMNS($A$132:$A$132)),"")</f>
        <v/>
      </c>
      <c r="AJ158" s="51" t="str">
        <f t="array" ref="AJ158">IFERROR(INDEX($A$99:$F$128,MATCH(LARGE(($D$99:$D$128=AJ$131)*1/ROW($A$99:$A$128),ROWS($A$132:$A158)),1/ROW($A$99:$A$128),0),COLUMNS($A$132:$A$132)),"")</f>
        <v/>
      </c>
      <c r="AK158" s="51" t="str">
        <f t="array" ref="AK158">IFERROR(INDEX($A$99:$F$128,MATCH(LARGE(($E$99:$E$128=AK$131)*1/ROW($A$99:$A$128),ROWS($A$132:$A158)),1/ROW($A$99:$A$128),0),COLUMNS($A$132:$A$132)),"")</f>
        <v/>
      </c>
      <c r="AL158" s="51" t="str">
        <f t="array" ref="AL158">IFERROR(INDEX($A$99:$F$128,MATCH(LARGE(($E$99:$E$128=AL$131)*1/ROW($A$99:$A$128),ROWS($A$132:$A158)),1/ROW($A$99:$A$128),0),COLUMNS($A$132:$A$132)),"")</f>
        <v/>
      </c>
      <c r="AM158" s="51" t="str">
        <f t="array" ref="AM158">IFERROR(INDEX($A$99:$F$128,MATCH(LARGE(($E$99:$E$128=AM$131)*1/ROW($A$99:$A$128),ROWS($A$132:$A158)),1/ROW($A$99:$A$128),0),COLUMNS($A$132:$A$132)),"")</f>
        <v/>
      </c>
      <c r="AN158" s="51" t="str">
        <f t="array" ref="AN158">IFERROR(INDEX($A$99:$F$128,MATCH(LARGE(($F$99:$F$128=AN$131)*1/ROW($A$99:$A$128),ROWS($A$132:$A158)),1/ROW($A$99:$A$128),0),COLUMNS($A$132:$A$132)),"")</f>
        <v/>
      </c>
      <c r="AO158" s="51" t="str">
        <f t="array" ref="AO158">IFERROR(INDEX($A$99:$F$128,MATCH(LARGE(($F$99:$F$128=AO$131)*1/ROW($A$99:$A$128),ROWS($A$132:$A158)),1/ROW($A$99:$A$128),0),COLUMNS($A$132:$A$132)),"")</f>
        <v/>
      </c>
      <c r="AP158" s="51" t="str">
        <f t="array" ref="AP158">IFERROR(INDEX($A$99:$F$128,MATCH(LARGE(($F$99:$F$128=AP$131)*1/ROW($A$99:$A$128),ROWS($A$132:$A158)),1/ROW($A$99:$A$128),0),COLUMNS($A$132:$A$132)),"")</f>
        <v/>
      </c>
      <c r="AQ158" s="51" t="str">
        <f t="array" ref="AQ158">IFERROR(INDEX($A$99:$F$128,MATCH(LARGE(($F$99:$F$128=AQ$131)*1/ROW($A$99:$A$128),ROWS($A$132:$A158)),1/ROW($A$99:$A$128),0),COLUMNS($A$132:$A$132)),"")</f>
        <v/>
      </c>
      <c r="AR158" s="51" t="str">
        <f t="array" ref="AR158">IFERROR(INDEX($A$99:$B$128,MATCH(LARGE(($B$99:$B$128=AR$131)*1/ROW($A$99:$A$128),ROWS($A$132:$A158)),1/ROW($A$99:$A$128),0),COLUMNS($A$132:$A$132)),"")</f>
        <v/>
      </c>
      <c r="AS158" s="51" t="str">
        <f t="shared" si="7"/>
        <v/>
      </c>
      <c r="AT158" s="51" t="str">
        <f t="shared" si="9"/>
        <v/>
      </c>
      <c r="AU158" s="51" t="str">
        <f t="shared" si="8"/>
        <v/>
      </c>
      <c r="BK158" s="50"/>
      <c r="BM158" s="118"/>
    </row>
    <row r="159" spans="1:65" hidden="1">
      <c r="A159" s="51" t="str">
        <f t="array" ref="A159">IFERROR(INDEX($A$99:$B$128,MATCH(LARGE(($B$99:$B$128=A$131)*1/ROW($A$99:$A$128),ROWS($A$132:$A159)),1/ROW($A$99:$A$128),0),COLUMNS($A$132:$A$132)),"")</f>
        <v/>
      </c>
      <c r="B159" s="51" t="str">
        <f t="array" ref="B159">IFERROR(INDEX($A$99:$B$128,MATCH(LARGE(($B$99:$B$128=B$131)*1/ROW($A$99:$A$128),ROWS($A$132:$A159)),1/ROW($A$99:$A$128),0),COLUMNS($A$132:$A$132)),"")</f>
        <v/>
      </c>
      <c r="C159" s="109" t="str">
        <f t="array" ref="C159">IFERROR(INDEX($A$99:$B$128,MATCH(LARGE(($B$99:$B$128=C$131)*1/ROW($A$99:$A$128),ROWS($A$132:$A159)),1/ROW($A$99:$A$128),0),COLUMNS($A$132:$A$132)),"")</f>
        <v/>
      </c>
      <c r="D159" s="51" t="str">
        <f t="array" ref="D159">IFERROR(INDEX($A$99:$B$128,MATCH(LARGE(($B$99:$B$128=D$131)*1/ROW($A$99:$A$128),ROWS($A$132:$A159)),1/ROW($A$99:$A$128),0),COLUMNS($A$132:$A$132)),"")</f>
        <v/>
      </c>
      <c r="E159" s="51" t="str">
        <f t="array" ref="E159">IFERROR(INDEX($A$99:$B$128,MATCH(LARGE(($B$99:$B$128=E$131)*1/ROW($A$99:$A$128),ROWS($A$132:$A159)),1/ROW($A$99:$A$128),0),COLUMNS($A$132:$A$132)),"")</f>
        <v/>
      </c>
      <c r="F159" s="51" t="str">
        <f t="array" ref="F159">IFERROR(INDEX($A$99:$B$128,MATCH(LARGE(($B$99:$B$128=F$131)*1/ROW($A$99:$A$128),ROWS($A$132:$A159)),1/ROW($A$99:$A$128),0),COLUMNS($A$132:$A$132)),"")</f>
        <v/>
      </c>
      <c r="G159" s="51" t="str">
        <f t="array" ref="G159">IFERROR(INDEX($A$99:$B$128,MATCH(LARGE(($B$99:$B$128=G$131)*1/ROW($A$99:$A$128),ROWS($A$132:$A159)),1/ROW($A$99:$A$128),0),COLUMNS($A$132:$A$132)),"")</f>
        <v/>
      </c>
      <c r="H159" s="51" t="str">
        <f t="array" ref="H159">IFERROR(INDEX($A$99:$B$128,MATCH(LARGE(($B$99:$B$128=H$131)*1/ROW($A$99:$A$128),ROWS($A$132:$A159)),1/ROW($A$99:$A$128),0),COLUMNS($A$132:$A$132)),"")</f>
        <v/>
      </c>
      <c r="I159" s="51" t="str">
        <f t="array" ref="I159">IFERROR(INDEX($A$99:$B$128,MATCH(LARGE(($B$99:$B$128=I$131)*1/ROW($A$99:$A$128),ROWS($A$132:$A159)),1/ROW($A$99:$A$128),0),COLUMNS($A$132:$A$132)),"")</f>
        <v/>
      </c>
      <c r="J159" s="51" t="str">
        <f t="array" ref="J159">IFERROR(INDEX($A$99:$B$128,MATCH(LARGE(($B$99:$B$128=J$131)*1/ROW($A$99:$A$128),ROWS($A$132:$A159)),1/ROW($A$99:$A$128),0),COLUMNS($A$132:$A$132)),"")</f>
        <v/>
      </c>
      <c r="K159" s="51" t="str">
        <f t="array" ref="K159">IFERROR(INDEX($A$99:$B$128,MATCH(LARGE(($B$99:$B$128=K$131)*1/ROW($A$99:$A$128),ROWS($A$132:$A159)),1/ROW($A$99:$A$128),0),COLUMNS($A$132:$A$132)),"")</f>
        <v/>
      </c>
      <c r="L159" s="51" t="str">
        <f t="array" ref="L159">IFERROR(INDEX($A$99:$B$128,MATCH(LARGE(($B$99:$B$128=L$131)*1/ROW($A$99:$A$128),ROWS($A$132:$A159)),1/ROW($A$99:$A$128),0),COLUMNS($A$132:$A$132)),"")</f>
        <v/>
      </c>
      <c r="M159" s="51" t="str">
        <f t="array" ref="M159">IFERROR(INDEX($A$99:$B$128,MATCH(LARGE(($B$99:$B$128=M$131)*1/ROW($A$99:$A$128),ROWS($A$132:$A159)),1/ROW($A$99:$A$128),0),COLUMNS($A$132:$A$132)),"")</f>
        <v/>
      </c>
      <c r="N159" s="51" t="str">
        <f t="array" ref="N159">IFERROR(INDEX($A$99:$B$128,MATCH(LARGE(($B$99:$B$128=N$131)*1/ROW($A$99:$A$128),ROWS($A$132:$A159)),1/ROW($A$99:$A$128),0),COLUMNS($A$132:$A$132)),"")</f>
        <v/>
      </c>
      <c r="O159" s="51" t="str">
        <f t="array" ref="O159">IFERROR(INDEX($A$99:$B$128,MATCH(LARGE(($B$99:$B$128=O$131)*1/ROW($A$99:$A$128),ROWS($A$132:$A159)),1/ROW($A$99:$A$128),0),COLUMNS($A$132:$A$132)),"")</f>
        <v/>
      </c>
      <c r="P159" s="51" t="str">
        <f t="array" ref="P159">IFERROR(INDEX($A$99:$B$128,MATCH(LARGE(($B$99:$B$128=P$131)*1/ROW($A$99:$A$128),ROWS($A$132:$A159)),1/ROW($A$99:$A$128),0),COLUMNS($A$132:$A$132)),"")</f>
        <v/>
      </c>
      <c r="Q159" s="51" t="str">
        <f t="array" ref="Q159">IFERROR(INDEX($A$99:$B$128,MATCH(LARGE(($B$99:$B$128=Q$131)*1/ROW($A$99:$A$128),ROWS($A$132:$A159)),1/ROW($A$99:$A$128),0),COLUMNS($A$132:$A$132)),"")</f>
        <v/>
      </c>
      <c r="R159" s="51" t="str">
        <f t="array" ref="R159">IFERROR(INDEX($A$99:$B$128,MATCH(LARGE(($B$99:$B$128=R$131)*1/ROW($A$99:$A$128),ROWS($A$132:$A159)),1/ROW($A$99:$A$128),0),COLUMNS($A$132:$A$132)),"")</f>
        <v/>
      </c>
      <c r="S159" s="51" t="str">
        <f t="array" ref="S159">IFERROR(INDEX($A$99:$B$128,MATCH(LARGE(($B$99:$B$128=S$131)*1/ROW($A$99:$A$128),ROWS($A$132:$A159)),1/ROW($A$99:$A$128),0),COLUMNS($A$132:$A$132)),"")</f>
        <v/>
      </c>
      <c r="T159" s="51" t="str">
        <f t="array" ref="T159">IFERROR(INDEX($A$99:$B$128,MATCH(LARGE(($B$99:$B$128=T$131)*1/ROW($A$99:$A$128),ROWS($A$132:$A159)),1/ROW($A$99:$A$128),0),COLUMNS($A$132:$A$132)),"")</f>
        <v/>
      </c>
      <c r="U159" s="51" t="str">
        <f t="array" ref="U159">IFERROR(INDEX($A$99:$B$128,MATCH(LARGE(($B$99:$B$128=U$131)*1/ROW($A$99:$A$128),ROWS($A$132:$A159)),1/ROW($A$99:$A$128),0),COLUMNS($A$132:$A$132)),"")</f>
        <v/>
      </c>
      <c r="V159" s="111" t="str">
        <f t="array" ref="V159">IFERROR(INDEX($A$99:$B$128,MATCH(LARGE(($B$99:$B$128=V$131)*1/ROW($A$99:$A$128),ROWS($A$132:$A159)),1/ROW($A$99:$A$128),0),COLUMNS($A$132:$A$132)),"")</f>
        <v/>
      </c>
      <c r="W159" s="51" t="str">
        <f t="array" ref="W159">IFERROR(INDEX($A$99:$B$128,MATCH(LARGE(($B$99:$B$128=W$131)*1/ROW($A$99:$A$128),ROWS($A$132:$A159)),1/ROW($A$99:$A$128),0),COLUMNS($A$132:$A$132)),"")</f>
        <v/>
      </c>
      <c r="X159" s="51" t="str">
        <f t="array" ref="X159">IFERROR(INDEX($A$99:$B$128,MATCH(LARGE(($B$99:$B$128=X$131)*1/ROW($A$99:$A$128),ROWS($A$132:$A159)),1/ROW($A$99:$A$128),0),COLUMNS($A$132:$A$132)),"")</f>
        <v/>
      </c>
      <c r="Y159" s="51" t="str">
        <f t="array" ref="Y159">IFERROR(INDEX($A$99:$B$128,MATCH(LARGE(($B$99:$B$128=Y$131)*1/ROW($A$99:$A$128),ROWS($A$132:$A159)),1/ROW($A$99:$A$128),0),COLUMNS($A$132:$A$132)),"")</f>
        <v/>
      </c>
      <c r="Z159" s="51" t="str">
        <f t="array" ref="Z159">IFERROR(INDEX($A$99:$B$128,MATCH(LARGE(($B$99:$B$128=Z$131)*1/ROW($A$99:$A$128),ROWS($A$132:$A159)),1/ROW($A$99:$A$128),0),COLUMNS($A$132:$A$132)),"")</f>
        <v/>
      </c>
      <c r="AA159" s="51" t="str">
        <f t="array" ref="AA159">IFERROR(INDEX($A$99:$B$128,MATCH(LARGE(($B$99:$B$128=AA$131)*1/ROW($A$99:$A$128),ROWS($A$132:$A159)),1/ROW($A$99:$A$128),0),COLUMNS($A$132:$A$132)),"")</f>
        <v/>
      </c>
      <c r="AB159" s="51" t="str">
        <f t="array" ref="AB159">IFERROR(INDEX($A$99:$B$128,MATCH(LARGE(($B$99:$B$128=AB$131)*1/ROW($A$99:$A$128),ROWS($A$132:$A159)),1/ROW($A$99:$A$128),0),COLUMNS($A$132:$A$132)),"")</f>
        <v/>
      </c>
      <c r="AC159" s="51" t="str">
        <f t="array" ref="AC159">IFERROR(INDEX($A$99:$B$128,MATCH(LARGE(($B$99:$B$128=AC$131)*1/ROW($A$99:$A$128),ROWS($A$132:$A159)),1/ROW($A$99:$A$128),0),COLUMNS($A$132:$A$132)),"")</f>
        <v/>
      </c>
      <c r="AD159" s="51" t="str">
        <f t="array" ref="AD159">IFERROR(INDEX($A$99:$B$128,MATCH(LARGE(($B$99:$B$128=AD$131)*1/ROW($A$99:$A$128),ROWS($A$132:$A159)),1/ROW($A$99:$A$128),0),COLUMNS($A$132:$A$132)),"")</f>
        <v/>
      </c>
      <c r="AE159" s="51" t="str">
        <f t="array" ref="AE159">IFERROR(INDEX($A$99:$B$128,MATCH(LARGE(($B$99:$B$128=AE$131)*1/ROW($A$99:$A$128),ROWS($A$132:$A159)),1/ROW($A$99:$A$128),0),COLUMNS($A$132:$A$132)),"")</f>
        <v/>
      </c>
      <c r="AF159" s="51" t="str">
        <f t="array" ref="AF159">IFERROR(INDEX($A$99:$B$128,MATCH(LARGE(($B$99:$B$128=AF$131)*1/ROW($A$99:$A$128),ROWS($A$132:$A159)),1/ROW($A$99:$A$128),0),COLUMNS($A$132:$A$132)),"")</f>
        <v/>
      </c>
      <c r="AG159" s="110" t="str">
        <f t="array" ref="AG159">IFERROR(INDEX($A$99:$B$128,MATCH(LARGE(($B$99:$B$128=AG$131)*1/ROW($A$99:$A$128),ROWS($A$132:$A159)),1/ROW($A$99:$A$128),0),COLUMNS($A$132:$A$132)),"")</f>
        <v/>
      </c>
      <c r="AH159" s="51" t="str">
        <f t="array" ref="AH159">IFERROR(INDEX($A$99:$F$128,MATCH(LARGE(($D$99:$D$128=AH$131)*1/ROW($A$99:$A$128),ROWS($A$132:$A159)),1/ROW($A$99:$A$128),0),COLUMNS($A$132:$A$132)),"")</f>
        <v/>
      </c>
      <c r="AI159" s="51" t="str">
        <f t="array" ref="AI159">IFERROR(INDEX($A$99:$F$128,MATCH(LARGE(($D$99:$D$128=AI$131)*1/ROW($A$99:$A$128),ROWS($A$132:$A159)),1/ROW($A$99:$A$128),0),COLUMNS($A$132:$A$132)),"")</f>
        <v/>
      </c>
      <c r="AJ159" s="51" t="str">
        <f t="array" ref="AJ159">IFERROR(INDEX($A$99:$F$128,MATCH(LARGE(($D$99:$D$128=AJ$131)*1/ROW($A$99:$A$128),ROWS($A$132:$A159)),1/ROW($A$99:$A$128),0),COLUMNS($A$132:$A$132)),"")</f>
        <v/>
      </c>
      <c r="AK159" s="51" t="str">
        <f t="array" ref="AK159">IFERROR(INDEX($A$99:$F$128,MATCH(LARGE(($E$99:$E$128=AK$131)*1/ROW($A$99:$A$128),ROWS($A$132:$A159)),1/ROW($A$99:$A$128),0),COLUMNS($A$132:$A$132)),"")</f>
        <v/>
      </c>
      <c r="AL159" s="51" t="str">
        <f t="array" ref="AL159">IFERROR(INDEX($A$99:$F$128,MATCH(LARGE(($E$99:$E$128=AL$131)*1/ROW($A$99:$A$128),ROWS($A$132:$A159)),1/ROW($A$99:$A$128),0),COLUMNS($A$132:$A$132)),"")</f>
        <v/>
      </c>
      <c r="AM159" s="51" t="str">
        <f t="array" ref="AM159">IFERROR(INDEX($A$99:$F$128,MATCH(LARGE(($E$99:$E$128=AM$131)*1/ROW($A$99:$A$128),ROWS($A$132:$A159)),1/ROW($A$99:$A$128),0),COLUMNS($A$132:$A$132)),"")</f>
        <v/>
      </c>
      <c r="AN159" s="51" t="str">
        <f t="array" ref="AN159">IFERROR(INDEX($A$99:$F$128,MATCH(LARGE(($F$99:$F$128=AN$131)*1/ROW($A$99:$A$128),ROWS($A$132:$A159)),1/ROW($A$99:$A$128),0),COLUMNS($A$132:$A$132)),"")</f>
        <v/>
      </c>
      <c r="AO159" s="51" t="str">
        <f t="array" ref="AO159">IFERROR(INDEX($A$99:$F$128,MATCH(LARGE(($F$99:$F$128=AO$131)*1/ROW($A$99:$A$128),ROWS($A$132:$A159)),1/ROW($A$99:$A$128),0),COLUMNS($A$132:$A$132)),"")</f>
        <v/>
      </c>
      <c r="AP159" s="51" t="str">
        <f t="array" ref="AP159">IFERROR(INDEX($A$99:$F$128,MATCH(LARGE(($F$99:$F$128=AP$131)*1/ROW($A$99:$A$128),ROWS($A$132:$A159)),1/ROW($A$99:$A$128),0),COLUMNS($A$132:$A$132)),"")</f>
        <v/>
      </c>
      <c r="AQ159" s="51" t="str">
        <f t="array" ref="AQ159">IFERROR(INDEX($A$99:$F$128,MATCH(LARGE(($F$99:$F$128=AQ$131)*1/ROW($A$99:$A$128),ROWS($A$132:$A159)),1/ROW($A$99:$A$128),0),COLUMNS($A$132:$A$132)),"")</f>
        <v/>
      </c>
      <c r="AR159" s="51" t="str">
        <f t="array" ref="AR159">IFERROR(INDEX($A$99:$B$128,MATCH(LARGE(($B$99:$B$128=AR$131)*1/ROW($A$99:$A$128),ROWS($A$132:$A159)),1/ROW($A$99:$A$128),0),COLUMNS($A$132:$A$132)),"")</f>
        <v/>
      </c>
      <c r="AS159" s="51" t="str">
        <f t="shared" si="7"/>
        <v/>
      </c>
      <c r="AT159" s="51" t="str">
        <f t="shared" si="9"/>
        <v/>
      </c>
      <c r="AU159" s="51" t="str">
        <f t="shared" si="8"/>
        <v/>
      </c>
      <c r="BK159" s="50"/>
      <c r="BM159" s="118"/>
    </row>
    <row r="160" spans="1:65" hidden="1">
      <c r="A160" s="51" t="str">
        <f t="array" ref="A160">IFERROR(INDEX($A$99:$B$128,MATCH(LARGE(($B$99:$B$128=A$131)*1/ROW($A$99:$A$128),ROWS($A$132:$A160)),1/ROW($A$99:$A$128),0),COLUMNS($A$132:$A$132)),"")</f>
        <v/>
      </c>
      <c r="B160" s="51" t="str">
        <f t="array" ref="B160">IFERROR(INDEX($A$99:$B$128,MATCH(LARGE(($B$99:$B$128=B$131)*1/ROW($A$99:$A$128),ROWS($A$132:$A160)),1/ROW($A$99:$A$128),0),COLUMNS($A$132:$A$132)),"")</f>
        <v/>
      </c>
      <c r="C160" s="109" t="str">
        <f t="array" ref="C160">IFERROR(INDEX($A$99:$B$128,MATCH(LARGE(($B$99:$B$128=C$131)*1/ROW($A$99:$A$128),ROWS($A$132:$A160)),1/ROW($A$99:$A$128),0),COLUMNS($A$132:$A$132)),"")</f>
        <v/>
      </c>
      <c r="D160" s="51" t="str">
        <f t="array" ref="D160">IFERROR(INDEX($A$99:$B$128,MATCH(LARGE(($B$99:$B$128=D$131)*1/ROW($A$99:$A$128),ROWS($A$132:$A160)),1/ROW($A$99:$A$128),0),COLUMNS($A$132:$A$132)),"")</f>
        <v/>
      </c>
      <c r="E160" s="51" t="str">
        <f t="array" ref="E160">IFERROR(INDEX($A$99:$B$128,MATCH(LARGE(($B$99:$B$128=E$131)*1/ROW($A$99:$A$128),ROWS($A$132:$A160)),1/ROW($A$99:$A$128),0),COLUMNS($A$132:$A$132)),"")</f>
        <v/>
      </c>
      <c r="F160" s="51" t="str">
        <f t="array" ref="F160">IFERROR(INDEX($A$99:$B$128,MATCH(LARGE(($B$99:$B$128=F$131)*1/ROW($A$99:$A$128),ROWS($A$132:$A160)),1/ROW($A$99:$A$128),0),COLUMNS($A$132:$A$132)),"")</f>
        <v/>
      </c>
      <c r="G160" s="51" t="str">
        <f t="array" ref="G160">IFERROR(INDEX($A$99:$B$128,MATCH(LARGE(($B$99:$B$128=G$131)*1/ROW($A$99:$A$128),ROWS($A$132:$A160)),1/ROW($A$99:$A$128),0),COLUMNS($A$132:$A$132)),"")</f>
        <v/>
      </c>
      <c r="H160" s="51" t="str">
        <f t="array" ref="H160">IFERROR(INDEX($A$99:$B$128,MATCH(LARGE(($B$99:$B$128=H$131)*1/ROW($A$99:$A$128),ROWS($A$132:$A160)),1/ROW($A$99:$A$128),0),COLUMNS($A$132:$A$132)),"")</f>
        <v/>
      </c>
      <c r="I160" s="51" t="str">
        <f t="array" ref="I160">IFERROR(INDEX($A$99:$B$128,MATCH(LARGE(($B$99:$B$128=I$131)*1/ROW($A$99:$A$128),ROWS($A$132:$A160)),1/ROW($A$99:$A$128),0),COLUMNS($A$132:$A$132)),"")</f>
        <v/>
      </c>
      <c r="J160" s="51" t="str">
        <f t="array" ref="J160">IFERROR(INDEX($A$99:$B$128,MATCH(LARGE(($B$99:$B$128=J$131)*1/ROW($A$99:$A$128),ROWS($A$132:$A160)),1/ROW($A$99:$A$128),0),COLUMNS($A$132:$A$132)),"")</f>
        <v/>
      </c>
      <c r="K160" s="51" t="str">
        <f t="array" ref="K160">IFERROR(INDEX($A$99:$B$128,MATCH(LARGE(($B$99:$B$128=K$131)*1/ROW($A$99:$A$128),ROWS($A$132:$A160)),1/ROW($A$99:$A$128),0),COLUMNS($A$132:$A$132)),"")</f>
        <v/>
      </c>
      <c r="L160" s="51" t="str">
        <f t="array" ref="L160">IFERROR(INDEX($A$99:$B$128,MATCH(LARGE(($B$99:$B$128=L$131)*1/ROW($A$99:$A$128),ROWS($A$132:$A160)),1/ROW($A$99:$A$128),0),COLUMNS($A$132:$A$132)),"")</f>
        <v/>
      </c>
      <c r="M160" s="51" t="str">
        <f t="array" ref="M160">IFERROR(INDEX($A$99:$B$128,MATCH(LARGE(($B$99:$B$128=M$131)*1/ROW($A$99:$A$128),ROWS($A$132:$A160)),1/ROW($A$99:$A$128),0),COLUMNS($A$132:$A$132)),"")</f>
        <v/>
      </c>
      <c r="N160" s="51" t="str">
        <f t="array" ref="N160">IFERROR(INDEX($A$99:$B$128,MATCH(LARGE(($B$99:$B$128=N$131)*1/ROW($A$99:$A$128),ROWS($A$132:$A160)),1/ROW($A$99:$A$128),0),COLUMNS($A$132:$A$132)),"")</f>
        <v/>
      </c>
      <c r="O160" s="51" t="str">
        <f t="array" ref="O160">IFERROR(INDEX($A$99:$B$128,MATCH(LARGE(($B$99:$B$128=O$131)*1/ROW($A$99:$A$128),ROWS($A$132:$A160)),1/ROW($A$99:$A$128),0),COLUMNS($A$132:$A$132)),"")</f>
        <v/>
      </c>
      <c r="P160" s="51" t="str">
        <f t="array" ref="P160">IFERROR(INDEX($A$99:$B$128,MATCH(LARGE(($B$99:$B$128=P$131)*1/ROW($A$99:$A$128),ROWS($A$132:$A160)),1/ROW($A$99:$A$128),0),COLUMNS($A$132:$A$132)),"")</f>
        <v/>
      </c>
      <c r="Q160" s="51" t="str">
        <f t="array" ref="Q160">IFERROR(INDEX($A$99:$B$128,MATCH(LARGE(($B$99:$B$128=Q$131)*1/ROW($A$99:$A$128),ROWS($A$132:$A160)),1/ROW($A$99:$A$128),0),COLUMNS($A$132:$A$132)),"")</f>
        <v/>
      </c>
      <c r="R160" s="51" t="str">
        <f t="array" ref="R160">IFERROR(INDEX($A$99:$B$128,MATCH(LARGE(($B$99:$B$128=R$131)*1/ROW($A$99:$A$128),ROWS($A$132:$A160)),1/ROW($A$99:$A$128),0),COLUMNS($A$132:$A$132)),"")</f>
        <v/>
      </c>
      <c r="S160" s="51" t="str">
        <f t="array" ref="S160">IFERROR(INDEX($A$99:$B$128,MATCH(LARGE(($B$99:$B$128=S$131)*1/ROW($A$99:$A$128),ROWS($A$132:$A160)),1/ROW($A$99:$A$128),0),COLUMNS($A$132:$A$132)),"")</f>
        <v/>
      </c>
      <c r="T160" s="51" t="str">
        <f t="array" ref="T160">IFERROR(INDEX($A$99:$B$128,MATCH(LARGE(($B$99:$B$128=T$131)*1/ROW($A$99:$A$128),ROWS($A$132:$A160)),1/ROW($A$99:$A$128),0),COLUMNS($A$132:$A$132)),"")</f>
        <v/>
      </c>
      <c r="U160" s="51" t="str">
        <f t="array" ref="U160">IFERROR(INDEX($A$99:$B$128,MATCH(LARGE(($B$99:$B$128=U$131)*1/ROW($A$99:$A$128),ROWS($A$132:$A160)),1/ROW($A$99:$A$128),0),COLUMNS($A$132:$A$132)),"")</f>
        <v/>
      </c>
      <c r="V160" s="111" t="str">
        <f t="array" ref="V160">IFERROR(INDEX($A$99:$B$128,MATCH(LARGE(($B$99:$B$128=V$131)*1/ROW($A$99:$A$128),ROWS($A$132:$A160)),1/ROW($A$99:$A$128),0),COLUMNS($A$132:$A$132)),"")</f>
        <v/>
      </c>
      <c r="W160" s="51" t="str">
        <f t="array" ref="W160">IFERROR(INDEX($A$99:$B$128,MATCH(LARGE(($B$99:$B$128=W$131)*1/ROW($A$99:$A$128),ROWS($A$132:$A160)),1/ROW($A$99:$A$128),0),COLUMNS($A$132:$A$132)),"")</f>
        <v/>
      </c>
      <c r="X160" s="51" t="str">
        <f t="array" ref="X160">IFERROR(INDEX($A$99:$B$128,MATCH(LARGE(($B$99:$B$128=X$131)*1/ROW($A$99:$A$128),ROWS($A$132:$A160)),1/ROW($A$99:$A$128),0),COLUMNS($A$132:$A$132)),"")</f>
        <v/>
      </c>
      <c r="Y160" s="51" t="str">
        <f t="array" ref="Y160">IFERROR(INDEX($A$99:$B$128,MATCH(LARGE(($B$99:$B$128=Y$131)*1/ROW($A$99:$A$128),ROWS($A$132:$A160)),1/ROW($A$99:$A$128),0),COLUMNS($A$132:$A$132)),"")</f>
        <v/>
      </c>
      <c r="Z160" s="51" t="str">
        <f t="array" ref="Z160">IFERROR(INDEX($A$99:$B$128,MATCH(LARGE(($B$99:$B$128=Z$131)*1/ROW($A$99:$A$128),ROWS($A$132:$A160)),1/ROW($A$99:$A$128),0),COLUMNS($A$132:$A$132)),"")</f>
        <v/>
      </c>
      <c r="AA160" s="51" t="str">
        <f t="array" ref="AA160">IFERROR(INDEX($A$99:$B$128,MATCH(LARGE(($B$99:$B$128=AA$131)*1/ROW($A$99:$A$128),ROWS($A$132:$A160)),1/ROW($A$99:$A$128),0),COLUMNS($A$132:$A$132)),"")</f>
        <v/>
      </c>
      <c r="AB160" s="51" t="str">
        <f t="array" ref="AB160">IFERROR(INDEX($A$99:$B$128,MATCH(LARGE(($B$99:$B$128=AB$131)*1/ROW($A$99:$A$128),ROWS($A$132:$A160)),1/ROW($A$99:$A$128),0),COLUMNS($A$132:$A$132)),"")</f>
        <v/>
      </c>
      <c r="AC160" s="51" t="str">
        <f t="array" ref="AC160">IFERROR(INDEX($A$99:$B$128,MATCH(LARGE(($B$99:$B$128=AC$131)*1/ROW($A$99:$A$128),ROWS($A$132:$A160)),1/ROW($A$99:$A$128),0),COLUMNS($A$132:$A$132)),"")</f>
        <v/>
      </c>
      <c r="AD160" s="51" t="str">
        <f t="array" ref="AD160">IFERROR(INDEX($A$99:$B$128,MATCH(LARGE(($B$99:$B$128=AD$131)*1/ROW($A$99:$A$128),ROWS($A$132:$A160)),1/ROW($A$99:$A$128),0),COLUMNS($A$132:$A$132)),"")</f>
        <v/>
      </c>
      <c r="AE160" s="51" t="str">
        <f t="array" ref="AE160">IFERROR(INDEX($A$99:$B$128,MATCH(LARGE(($B$99:$B$128=AE$131)*1/ROW($A$99:$A$128),ROWS($A$132:$A160)),1/ROW($A$99:$A$128),0),COLUMNS($A$132:$A$132)),"")</f>
        <v/>
      </c>
      <c r="AF160" s="51" t="str">
        <f t="array" ref="AF160">IFERROR(INDEX($A$99:$B$128,MATCH(LARGE(($B$99:$B$128=AF$131)*1/ROW($A$99:$A$128),ROWS($A$132:$A160)),1/ROW($A$99:$A$128),0),COLUMNS($A$132:$A$132)),"")</f>
        <v/>
      </c>
      <c r="AG160" s="110" t="str">
        <f t="array" ref="AG160">IFERROR(INDEX($A$99:$B$128,MATCH(LARGE(($B$99:$B$128=AG$131)*1/ROW($A$99:$A$128),ROWS($A$132:$A160)),1/ROW($A$99:$A$128),0),COLUMNS($A$132:$A$132)),"")</f>
        <v/>
      </c>
      <c r="AH160" s="51" t="str">
        <f t="array" ref="AH160">IFERROR(INDEX($A$99:$F$128,MATCH(LARGE(($D$99:$D$128=AH$131)*1/ROW($A$99:$A$128),ROWS($A$132:$A160)),1/ROW($A$99:$A$128),0),COLUMNS($A$132:$A$132)),"")</f>
        <v/>
      </c>
      <c r="AI160" s="51" t="str">
        <f t="array" ref="AI160">IFERROR(INDEX($A$99:$F$128,MATCH(LARGE(($D$99:$D$128=AI$131)*1/ROW($A$99:$A$128),ROWS($A$132:$A160)),1/ROW($A$99:$A$128),0),COLUMNS($A$132:$A$132)),"")</f>
        <v/>
      </c>
      <c r="AJ160" s="51" t="str">
        <f t="array" ref="AJ160">IFERROR(INDEX($A$99:$F$128,MATCH(LARGE(($D$99:$D$128=AJ$131)*1/ROW($A$99:$A$128),ROWS($A$132:$A160)),1/ROW($A$99:$A$128),0),COLUMNS($A$132:$A$132)),"")</f>
        <v/>
      </c>
      <c r="AK160" s="51" t="str">
        <f t="array" ref="AK160">IFERROR(INDEX($A$99:$F$128,MATCH(LARGE(($E$99:$E$128=AK$131)*1/ROW($A$99:$A$128),ROWS($A$132:$A160)),1/ROW($A$99:$A$128),0),COLUMNS($A$132:$A$132)),"")</f>
        <v/>
      </c>
      <c r="AL160" s="51" t="str">
        <f t="array" ref="AL160">IFERROR(INDEX($A$99:$F$128,MATCH(LARGE(($E$99:$E$128=AL$131)*1/ROW($A$99:$A$128),ROWS($A$132:$A160)),1/ROW($A$99:$A$128),0),COLUMNS($A$132:$A$132)),"")</f>
        <v/>
      </c>
      <c r="AM160" s="51" t="str">
        <f t="array" ref="AM160">IFERROR(INDEX($A$99:$F$128,MATCH(LARGE(($E$99:$E$128=AM$131)*1/ROW($A$99:$A$128),ROWS($A$132:$A160)),1/ROW($A$99:$A$128),0),COLUMNS($A$132:$A$132)),"")</f>
        <v/>
      </c>
      <c r="AN160" s="51" t="str">
        <f t="array" ref="AN160">IFERROR(INDEX($A$99:$F$128,MATCH(LARGE(($F$99:$F$128=AN$131)*1/ROW($A$99:$A$128),ROWS($A$132:$A160)),1/ROW($A$99:$A$128),0),COLUMNS($A$132:$A$132)),"")</f>
        <v/>
      </c>
      <c r="AO160" s="51" t="str">
        <f t="array" ref="AO160">IFERROR(INDEX($A$99:$F$128,MATCH(LARGE(($F$99:$F$128=AO$131)*1/ROW($A$99:$A$128),ROWS($A$132:$A160)),1/ROW($A$99:$A$128),0),COLUMNS($A$132:$A$132)),"")</f>
        <v/>
      </c>
      <c r="AP160" s="51" t="str">
        <f t="array" ref="AP160">IFERROR(INDEX($A$99:$F$128,MATCH(LARGE(($F$99:$F$128=AP$131)*1/ROW($A$99:$A$128),ROWS($A$132:$A160)),1/ROW($A$99:$A$128),0),COLUMNS($A$132:$A$132)),"")</f>
        <v/>
      </c>
      <c r="AQ160" s="51" t="str">
        <f t="array" ref="AQ160">IFERROR(INDEX($A$99:$F$128,MATCH(LARGE(($F$99:$F$128=AQ$131)*1/ROW($A$99:$A$128),ROWS($A$132:$A160)),1/ROW($A$99:$A$128),0),COLUMNS($A$132:$A$132)),"")</f>
        <v/>
      </c>
      <c r="AR160" s="51" t="str">
        <f t="array" ref="AR160">IFERROR(INDEX($A$99:$B$128,MATCH(LARGE(($B$99:$B$128=AR$131)*1/ROW($A$99:$A$128),ROWS($A$132:$A160)),1/ROW($A$99:$A$128),0),COLUMNS($A$132:$A$132)),"")</f>
        <v/>
      </c>
      <c r="AS160" s="51" t="str">
        <f t="shared" si="7"/>
        <v/>
      </c>
      <c r="AT160" s="51" t="str">
        <f t="shared" si="9"/>
        <v/>
      </c>
      <c r="AU160" s="51" t="str">
        <f t="shared" si="8"/>
        <v/>
      </c>
      <c r="BK160" s="50"/>
      <c r="BM160" s="118"/>
    </row>
    <row r="161" spans="1:65" hidden="1">
      <c r="A161" s="51" t="str">
        <f t="array" ref="A161">IFERROR(INDEX($A$99:$B$128,MATCH(LARGE(($B$99:$B$128=A$131)*1/ROW($A$99:$A$128),ROWS($A$132:$A161)),1/ROW($A$99:$A$128),0),COLUMNS($A$132:$A$132)),"")</f>
        <v/>
      </c>
      <c r="B161" s="51" t="str">
        <f t="array" ref="B161">IFERROR(INDEX($A$99:$B$128,MATCH(LARGE(($B$99:$B$128=B$131)*1/ROW($A$99:$A$128),ROWS($A$132:$A161)),1/ROW($A$99:$A$128),0),COLUMNS($A$132:$A$132)),"")</f>
        <v/>
      </c>
      <c r="C161" s="109" t="str">
        <f t="array" ref="C161">IFERROR(INDEX($A$99:$B$128,MATCH(LARGE(($B$99:$B$128=C$131)*1/ROW($A$99:$A$128),ROWS($A$132:$A161)),1/ROW($A$99:$A$128),0),COLUMNS($A$132:$A$132)),"")</f>
        <v/>
      </c>
      <c r="D161" s="51" t="str">
        <f t="array" ref="D161">IFERROR(INDEX($A$99:$B$128,MATCH(LARGE(($B$99:$B$128=D$131)*1/ROW($A$99:$A$128),ROWS($A$132:$A161)),1/ROW($A$99:$A$128),0),COLUMNS($A$132:$A$132)),"")</f>
        <v/>
      </c>
      <c r="E161" s="51" t="str">
        <f t="array" ref="E161">IFERROR(INDEX($A$99:$B$128,MATCH(LARGE(($B$99:$B$128=E$131)*1/ROW($A$99:$A$128),ROWS($A$132:$A161)),1/ROW($A$99:$A$128),0),COLUMNS($A$132:$A$132)),"")</f>
        <v/>
      </c>
      <c r="F161" s="51" t="str">
        <f t="array" ref="F161">IFERROR(INDEX($A$99:$B$128,MATCH(LARGE(($B$99:$B$128=F$131)*1/ROW($A$99:$A$128),ROWS($A$132:$A161)),1/ROW($A$99:$A$128),0),COLUMNS($A$132:$A$132)),"")</f>
        <v/>
      </c>
      <c r="G161" s="51" t="str">
        <f t="array" ref="G161">IFERROR(INDEX($A$99:$B$128,MATCH(LARGE(($B$99:$B$128=G$131)*1/ROW($A$99:$A$128),ROWS($A$132:$A161)),1/ROW($A$99:$A$128),0),COLUMNS($A$132:$A$132)),"")</f>
        <v/>
      </c>
      <c r="H161" s="51" t="str">
        <f t="array" ref="H161">IFERROR(INDEX($A$99:$B$128,MATCH(LARGE(($B$99:$B$128=H$131)*1/ROW($A$99:$A$128),ROWS($A$132:$A161)),1/ROW($A$99:$A$128),0),COLUMNS($A$132:$A$132)),"")</f>
        <v/>
      </c>
      <c r="I161" s="51" t="str">
        <f t="array" ref="I161">IFERROR(INDEX($A$99:$B$128,MATCH(LARGE(($B$99:$B$128=I$131)*1/ROW($A$99:$A$128),ROWS($A$132:$A161)),1/ROW($A$99:$A$128),0),COLUMNS($A$132:$A$132)),"")</f>
        <v/>
      </c>
      <c r="J161" s="51" t="str">
        <f t="array" ref="J161">IFERROR(INDEX($A$99:$B$128,MATCH(LARGE(($B$99:$B$128=J$131)*1/ROW($A$99:$A$128),ROWS($A$132:$A161)),1/ROW($A$99:$A$128),0),COLUMNS($A$132:$A$132)),"")</f>
        <v/>
      </c>
      <c r="K161" s="51" t="str">
        <f t="array" ref="K161">IFERROR(INDEX($A$99:$B$128,MATCH(LARGE(($B$99:$B$128=K$131)*1/ROW($A$99:$A$128),ROWS($A$132:$A161)),1/ROW($A$99:$A$128),0),COLUMNS($A$132:$A$132)),"")</f>
        <v/>
      </c>
      <c r="L161" s="51" t="str">
        <f t="array" ref="L161">IFERROR(INDEX($A$99:$B$128,MATCH(LARGE(($B$99:$B$128=L$131)*1/ROW($A$99:$A$128),ROWS($A$132:$A161)),1/ROW($A$99:$A$128),0),COLUMNS($A$132:$A$132)),"")</f>
        <v/>
      </c>
      <c r="M161" s="51" t="str">
        <f t="array" ref="M161">IFERROR(INDEX($A$99:$B$128,MATCH(LARGE(($B$99:$B$128=M$131)*1/ROW($A$99:$A$128),ROWS($A$132:$A161)),1/ROW($A$99:$A$128),0),COLUMNS($A$132:$A$132)),"")</f>
        <v/>
      </c>
      <c r="N161" s="51" t="str">
        <f t="array" ref="N161">IFERROR(INDEX($A$99:$B$128,MATCH(LARGE(($B$99:$B$128=N$131)*1/ROW($A$99:$A$128),ROWS($A$132:$A161)),1/ROW($A$99:$A$128),0),COLUMNS($A$132:$A$132)),"")</f>
        <v/>
      </c>
      <c r="O161" s="51" t="str">
        <f t="array" ref="O161">IFERROR(INDEX($A$99:$B$128,MATCH(LARGE(($B$99:$B$128=O$131)*1/ROW($A$99:$A$128),ROWS($A$132:$A161)),1/ROW($A$99:$A$128),0),COLUMNS($A$132:$A$132)),"")</f>
        <v/>
      </c>
      <c r="P161" s="51" t="str">
        <f t="array" ref="P161">IFERROR(INDEX($A$99:$B$128,MATCH(LARGE(($B$99:$B$128=P$131)*1/ROW($A$99:$A$128),ROWS($A$132:$A161)),1/ROW($A$99:$A$128),0),COLUMNS($A$132:$A$132)),"")</f>
        <v/>
      </c>
      <c r="Q161" s="51" t="str">
        <f t="array" ref="Q161">IFERROR(INDEX($A$99:$B$128,MATCH(LARGE(($B$99:$B$128=Q$131)*1/ROW($A$99:$A$128),ROWS($A$132:$A161)),1/ROW($A$99:$A$128),0),COLUMNS($A$132:$A$132)),"")</f>
        <v/>
      </c>
      <c r="R161" s="51" t="str">
        <f t="array" ref="R161">IFERROR(INDEX($A$99:$B$128,MATCH(LARGE(($B$99:$B$128=R$131)*1/ROW($A$99:$A$128),ROWS($A$132:$A161)),1/ROW($A$99:$A$128),0),COLUMNS($A$132:$A$132)),"")</f>
        <v/>
      </c>
      <c r="S161" s="51" t="str">
        <f t="array" ref="S161">IFERROR(INDEX($A$99:$B$128,MATCH(LARGE(($B$99:$B$128=S$131)*1/ROW($A$99:$A$128),ROWS($A$132:$A161)),1/ROW($A$99:$A$128),0),COLUMNS($A$132:$A$132)),"")</f>
        <v/>
      </c>
      <c r="T161" s="51" t="str">
        <f t="array" ref="T161">IFERROR(INDEX($A$99:$B$128,MATCH(LARGE(($B$99:$B$128=T$131)*1/ROW($A$99:$A$128),ROWS($A$132:$A161)),1/ROW($A$99:$A$128),0),COLUMNS($A$132:$A$132)),"")</f>
        <v/>
      </c>
      <c r="U161" s="51" t="str">
        <f t="array" ref="U161">IFERROR(INDEX($A$99:$B$128,MATCH(LARGE(($B$99:$B$128=U$131)*1/ROW($A$99:$A$128),ROWS($A$132:$A161)),1/ROW($A$99:$A$128),0),COLUMNS($A$132:$A$132)),"")</f>
        <v/>
      </c>
      <c r="V161" s="111" t="str">
        <f t="array" ref="V161">IFERROR(INDEX($A$99:$B$128,MATCH(LARGE(($B$99:$B$128=V$131)*1/ROW($A$99:$A$128),ROWS($A$132:$A161)),1/ROW($A$99:$A$128),0),COLUMNS($A$132:$A$132)),"")</f>
        <v/>
      </c>
      <c r="W161" s="51" t="str">
        <f t="array" ref="W161">IFERROR(INDEX($A$99:$B$128,MATCH(LARGE(($B$99:$B$128=W$131)*1/ROW($A$99:$A$128),ROWS($A$132:$A161)),1/ROW($A$99:$A$128),0),COLUMNS($A$132:$A$132)),"")</f>
        <v/>
      </c>
      <c r="X161" s="51" t="str">
        <f t="array" ref="X161">IFERROR(INDEX($A$99:$B$128,MATCH(LARGE(($B$99:$B$128=X$131)*1/ROW($A$99:$A$128),ROWS($A$132:$A161)),1/ROW($A$99:$A$128),0),COLUMNS($A$132:$A$132)),"")</f>
        <v/>
      </c>
      <c r="Y161" s="51" t="str">
        <f t="array" ref="Y161">IFERROR(INDEX($A$99:$B$128,MATCH(LARGE(($B$99:$B$128=Y$131)*1/ROW($A$99:$A$128),ROWS($A$132:$A161)),1/ROW($A$99:$A$128),0),COLUMNS($A$132:$A$132)),"")</f>
        <v/>
      </c>
      <c r="Z161" s="51" t="str">
        <f t="array" ref="Z161">IFERROR(INDEX($A$99:$B$128,MATCH(LARGE(($B$99:$B$128=Z$131)*1/ROW($A$99:$A$128),ROWS($A$132:$A161)),1/ROW($A$99:$A$128),0),COLUMNS($A$132:$A$132)),"")</f>
        <v/>
      </c>
      <c r="AA161" s="51" t="str">
        <f t="array" ref="AA161">IFERROR(INDEX($A$99:$B$128,MATCH(LARGE(($B$99:$B$128=AA$131)*1/ROW($A$99:$A$128),ROWS($A$132:$A161)),1/ROW($A$99:$A$128),0),COLUMNS($A$132:$A$132)),"")</f>
        <v/>
      </c>
      <c r="AB161" s="51" t="str">
        <f t="array" ref="AB161">IFERROR(INDEX($A$99:$B$128,MATCH(LARGE(($B$99:$B$128=AB$131)*1/ROW($A$99:$A$128),ROWS($A$132:$A161)),1/ROW($A$99:$A$128),0),COLUMNS($A$132:$A$132)),"")</f>
        <v/>
      </c>
      <c r="AC161" s="51" t="str">
        <f t="array" ref="AC161">IFERROR(INDEX($A$99:$B$128,MATCH(LARGE(($B$99:$B$128=AC$131)*1/ROW($A$99:$A$128),ROWS($A$132:$A161)),1/ROW($A$99:$A$128),0),COLUMNS($A$132:$A$132)),"")</f>
        <v/>
      </c>
      <c r="AD161" s="51" t="str">
        <f t="array" ref="AD161">IFERROR(INDEX($A$99:$B$128,MATCH(LARGE(($B$99:$B$128=AD$131)*1/ROW($A$99:$A$128),ROWS($A$132:$A161)),1/ROW($A$99:$A$128),0),COLUMNS($A$132:$A$132)),"")</f>
        <v/>
      </c>
      <c r="AE161" s="51" t="str">
        <f t="array" ref="AE161">IFERROR(INDEX($A$99:$B$128,MATCH(LARGE(($B$99:$B$128=AE$131)*1/ROW($A$99:$A$128),ROWS($A$132:$A161)),1/ROW($A$99:$A$128),0),COLUMNS($A$132:$A$132)),"")</f>
        <v/>
      </c>
      <c r="AF161" s="51" t="str">
        <f t="array" ref="AF161">IFERROR(INDEX($A$99:$B$128,MATCH(LARGE(($B$99:$B$128=AF$131)*1/ROW($A$99:$A$128),ROWS($A$132:$A161)),1/ROW($A$99:$A$128),0),COLUMNS($A$132:$A$132)),"")</f>
        <v/>
      </c>
      <c r="AG161" s="110" t="str">
        <f t="array" ref="AG161">IFERROR(INDEX($A$99:$B$128,MATCH(LARGE(($B$99:$B$128=AG$131)*1/ROW($A$99:$A$128),ROWS($A$132:$A161)),1/ROW($A$99:$A$128),0),COLUMNS($A$132:$A$132)),"")</f>
        <v/>
      </c>
      <c r="AH161" s="51" t="str">
        <f t="array" ref="AH161">IFERROR(INDEX($A$99:$F$128,MATCH(LARGE(($D$99:$D$128=AH$131)*1/ROW($A$99:$A$128),ROWS($A$132:$A161)),1/ROW($A$99:$A$128),0),COLUMNS($A$132:$A$132)),"")</f>
        <v/>
      </c>
      <c r="AI161" s="51" t="str">
        <f t="array" ref="AI161">IFERROR(INDEX($A$99:$F$128,MATCH(LARGE(($D$99:$D$128=AI$131)*1/ROW($A$99:$A$128),ROWS($A$132:$A161)),1/ROW($A$99:$A$128),0),COLUMNS($A$132:$A$132)),"")</f>
        <v/>
      </c>
      <c r="AJ161" s="51" t="str">
        <f t="array" ref="AJ161">IFERROR(INDEX($A$99:$F$128,MATCH(LARGE(($D$99:$D$128=AJ$131)*1/ROW($A$99:$A$128),ROWS($A$132:$A161)),1/ROW($A$99:$A$128),0),COLUMNS($A$132:$A$132)),"")</f>
        <v/>
      </c>
      <c r="AK161" s="51" t="str">
        <f t="array" ref="AK161">IFERROR(INDEX($A$99:$F$128,MATCH(LARGE(($E$99:$E$128=AK$131)*1/ROW($A$99:$A$128),ROWS($A$132:$A161)),1/ROW($A$99:$A$128),0),COLUMNS($A$132:$A$132)),"")</f>
        <v/>
      </c>
      <c r="AL161" s="51" t="str">
        <f t="array" ref="AL161">IFERROR(INDEX($A$99:$F$128,MATCH(LARGE(($E$99:$E$128=AL$131)*1/ROW($A$99:$A$128),ROWS($A$132:$A161)),1/ROW($A$99:$A$128),0),COLUMNS($A$132:$A$132)),"")</f>
        <v/>
      </c>
      <c r="AM161" s="51" t="str">
        <f t="array" ref="AM161">IFERROR(INDEX($A$99:$F$128,MATCH(LARGE(($E$99:$E$128=AM$131)*1/ROW($A$99:$A$128),ROWS($A$132:$A161)),1/ROW($A$99:$A$128),0),COLUMNS($A$132:$A$132)),"")</f>
        <v/>
      </c>
      <c r="AN161" s="51" t="str">
        <f t="array" ref="AN161">IFERROR(INDEX($A$99:$F$128,MATCH(LARGE(($F$99:$F$128=AN$131)*1/ROW($A$99:$A$128),ROWS($A$132:$A161)),1/ROW($A$99:$A$128),0),COLUMNS($A$132:$A$132)),"")</f>
        <v/>
      </c>
      <c r="AO161" s="51" t="str">
        <f t="array" ref="AO161">IFERROR(INDEX($A$99:$F$128,MATCH(LARGE(($F$99:$F$128=AO$131)*1/ROW($A$99:$A$128),ROWS($A$132:$A161)),1/ROW($A$99:$A$128),0),COLUMNS($A$132:$A$132)),"")</f>
        <v/>
      </c>
      <c r="AP161" s="51" t="str">
        <f t="array" ref="AP161">IFERROR(INDEX($A$99:$F$128,MATCH(LARGE(($F$99:$F$128=AP$131)*1/ROW($A$99:$A$128),ROWS($A$132:$A161)),1/ROW($A$99:$A$128),0),COLUMNS($A$132:$A$132)),"")</f>
        <v/>
      </c>
      <c r="AQ161" s="51" t="str">
        <f t="array" ref="AQ161">IFERROR(INDEX($A$99:$F$128,MATCH(LARGE(($F$99:$F$128=AQ$131)*1/ROW($A$99:$A$128),ROWS($A$132:$A161)),1/ROW($A$99:$A$128),0),COLUMNS($A$132:$A$132)),"")</f>
        <v/>
      </c>
      <c r="AR161" s="51" t="str">
        <f t="array" ref="AR161">IFERROR(INDEX($A$99:$B$128,MATCH(LARGE(($B$99:$B$128=AR$131)*1/ROW($A$99:$A$128),ROWS($A$132:$A161)),1/ROW($A$99:$A$128),0),COLUMNS($A$132:$A$132)),"")</f>
        <v/>
      </c>
      <c r="AS161" s="51" t="str">
        <f t="shared" si="7"/>
        <v/>
      </c>
      <c r="AT161" s="51" t="str">
        <f t="shared" si="9"/>
        <v/>
      </c>
      <c r="AU161" s="51" t="str">
        <f t="shared" si="8"/>
        <v/>
      </c>
      <c r="BK161" s="50"/>
      <c r="BM161" s="118"/>
    </row>
    <row r="162" spans="1:65" hidden="1">
      <c r="A162" s="119" t="str">
        <f>$CI$3&amp;"_"&amp;見本!$CZ$3</f>
        <v>[簡易法]　絶縁油_0.15mg/kg</v>
      </c>
      <c r="B162" s="119" t="str">
        <f>$CI$4&amp;"_"&amp;見本!$CZ$4</f>
        <v>[低濃度ＰＣＢ第５版]紙くず等(含有)_0.15mg/kg</v>
      </c>
      <c r="C162" s="119" t="str">
        <f>$CI$4&amp;"_"&amp;見本!$DA$4</f>
        <v>[低濃度ＰＣＢ第５版]紙くず等(含有)_50mg/kg</v>
      </c>
      <c r="D162" s="119" t="str">
        <f>$CI$5&amp;"_"&amp;見本!$CZ$5</f>
        <v>[低濃度ＰＣＢ第５版]廃活性炭(含有)_お問い合わせください</v>
      </c>
      <c r="E162" s="119" t="str">
        <f>$CI$6&amp;"_"&amp;見本!$CZ$6</f>
        <v>[低濃度ＰＣＢ第５版]汚泥(含有)_0.15mg/kg</v>
      </c>
      <c r="F162" s="119" t="str">
        <f>$CI$6&amp;"_"&amp;見本!$DA$6</f>
        <v>[低濃度ＰＣＢ第５版]汚泥(含有)_50mg/kg</v>
      </c>
      <c r="G162" s="119" t="str">
        <f>$CI$7&amp;"_"&amp;見本!$CZ$7</f>
        <v>[低濃度ＰＣＢ第５版]廃プラスチック類(表面拭き取り)_目的(2)をご選択ください</v>
      </c>
      <c r="H162" s="119" t="str">
        <f>$CI$7&amp;"_"&amp;見本!$DA$7</f>
        <v>[低濃度ＰＣＢ第５版]廃プラスチック類(表面拭き取り)_0.01mg/100c㎡</v>
      </c>
      <c r="I162" s="119" t="str">
        <f>$CI$8&amp;"_"&amp;見本!$CZ$8</f>
        <v>[低濃度ＰＣＢ法５版]金属くず(表面拭き取り)_目的(2)をご選択ください</v>
      </c>
      <c r="J162" s="119" t="str">
        <f>$CI$8&amp;"_"&amp;見本!$DA$8</f>
        <v>[低濃度ＰＣＢ法５版]金属くず(表面拭き取り)_0.01mg/100c㎡</v>
      </c>
      <c r="K162" s="119" t="str">
        <f>$CI$9&amp;"_"&amp;見本!$CZ$9</f>
        <v>[低濃度ＰＣＢ第５版]金属くず(表面抽出)_目的(2)をご選択ください</v>
      </c>
      <c r="L162" s="119" t="str">
        <f>$CI$9&amp;"_"&amp;見本!$DA$9</f>
        <v>[低濃度ＰＣＢ第５版]金属くず(表面抽出)_50mg/kg</v>
      </c>
      <c r="M162" s="119" t="str">
        <f>$CI$10&amp;"_"&amp;見本!$CZ$10</f>
        <v>[低濃度ＰＣＢ第５版]コンクリートくず_目的(2)をご選択ください</v>
      </c>
      <c r="N162" s="119" t="str">
        <f>$CI$10&amp;"_"&amp;見本!$DA$10</f>
        <v>[低濃度ＰＣＢ第５版]コンクリートくず_50mg/kg</v>
      </c>
      <c r="O162" s="119" t="str">
        <f>$CI$11&amp;"_"&amp;見本!$CZ$11&amp;見本!$CY$11</f>
        <v>[低濃度ＰＣＢ第５版]塗膜くず(含有)_0.15mg/kg 方法指定なし(※1)</v>
      </c>
      <c r="P162" s="119" t="str">
        <f>$CI$11&amp;"_"&amp;見本!$CZ$11&amp;見本!$CY$12</f>
        <v>[低濃度ＰＣＢ第５版]塗膜くず(含有)_0.15mg/kg HRMS法(※2)</v>
      </c>
      <c r="Q162" s="119" t="str">
        <f>$CI$11&amp;"_"&amp;見本!$CZ$11&amp;見本!$CY$13</f>
        <v>[低濃度ＰＣＢ第５版]塗膜くず(含有)_0.15mg/kg HRMS法 (DMSO処理)(※3)</v>
      </c>
      <c r="R162" s="119" t="str">
        <f>$CI$11&amp;"_"&amp;見本!$DA$11&amp;見本!$CY$11</f>
        <v>[低濃度ＰＣＢ第５版]塗膜くず(含有)_50mg/kg方法指定なし(※1)</v>
      </c>
      <c r="S162" s="119" t="str">
        <f>$CI$11&amp;"_"&amp;見本!$DA$11&amp;見本!$CY$12</f>
        <v>[低濃度ＰＣＢ第５版]塗膜くず(含有)_50mg/kgHRMS法(※2)</v>
      </c>
      <c r="T162" s="119" t="str">
        <f>$CI$11&amp;"_"&amp;見本!$DA$11&amp;見本!$CY$13</f>
        <v>[低濃度ＰＣＢ第５版]塗膜くず(含有)_50mg/kgHRMS法 (DMSO処理)(※3)</v>
      </c>
      <c r="U162" s="119" t="str">
        <f>$CI$12&amp;"_"&amp;見本!$CZ$14</f>
        <v>[低濃度ＰＣＢ第５版]廃感圧紙(含有)_0.15mg/kg</v>
      </c>
      <c r="V162" s="119" t="str">
        <f>$CI$12&amp;"_"&amp;見本!$DA$14</f>
        <v>[低濃度ＰＣＢ第５版]廃感圧紙(含有)_50mg/kg</v>
      </c>
      <c r="W162" s="119" t="str">
        <f>$CI$13&amp;"_"&amp;見本!$CZ$15</f>
        <v>[低濃度ＰＣＢ第５版]廃シーリング材(含有)_0.15mg/kg</v>
      </c>
      <c r="X162" s="119" t="str">
        <f>$CI$13&amp;"_"&amp;見本!$DA$15</f>
        <v>[低濃度ＰＣＢ第５版]廃シーリング材(含有)_50mg/kg</v>
      </c>
      <c r="Y162" s="119" t="str">
        <f>$CI$14&amp;"_"&amp;見本!$CZ$16</f>
        <v>[厚生省告示192号別表第3]第1(洗浄液)_0.05mg/kg</v>
      </c>
      <c r="Z162" s="119" t="str">
        <f>$CI$14&amp;"_"&amp;見本!$DA$16</f>
        <v>[厚生省告示192号別表第3]第1(洗浄液)_目的(1)をご選択ください</v>
      </c>
      <c r="AA162" s="119" t="str">
        <f>$CI$15&amp;"_"&amp;見本!$CZ$17</f>
        <v>[厚生省告示192号別表第3]第2(拭き取り)_0.01μg/100c㎡</v>
      </c>
      <c r="AB162" s="119" t="str">
        <f>$CI$15&amp;"_"&amp;見本!$DA$17</f>
        <v>[厚生省告示192号別表第3]第2(拭き取り)_目的(1)をご選択ください</v>
      </c>
      <c r="AC162" s="119" t="str">
        <f>$CI$16&amp;"_"&amp;見本!$CZ$18</f>
        <v>[厚生省告示192号別表第3]第3(部材採取)_0.01㎎/kg</v>
      </c>
      <c r="AD162" s="119" t="str">
        <f>$CI$16&amp;"_"&amp;見本!$DA$18</f>
        <v>[厚生省告示192号別表第3]第3(部材採取)_目的(1)をご選択ください</v>
      </c>
      <c r="AE162" s="119" t="str">
        <f>$CI$16&amp;"_"&amp;見本!$CZ$20</f>
        <v>[厚生省告示192号別表第3]第3(部材採取)_---</v>
      </c>
      <c r="AF162" s="119" t="str">
        <f>$CI$16&amp;"_"&amp;見本!$DA$20</f>
        <v>[厚生省告示192号別表第3]第3(部材採取)_----</v>
      </c>
      <c r="AG162" s="119" t="str">
        <f>$CI$17&amp;"_"&amp;$CZ$19</f>
        <v>[JIS K 5674］塗膜くず　鉛・クロム（PCB分析不要）_Pb600/Cr300mg/kg</v>
      </c>
      <c r="AH162" s="119" t="str">
        <f>$CP$11</f>
        <v>JIS K 5674</v>
      </c>
      <c r="AI162" s="119" t="str">
        <f>CQ11</f>
        <v>底質調査方法</v>
      </c>
      <c r="AJ162" s="119" t="str">
        <f>$CR$11</f>
        <v>分析不要</v>
      </c>
      <c r="AK162" s="119" t="str">
        <f>$CP$12</f>
        <v>BaPからの換算法</v>
      </c>
      <c r="AL162" s="119" t="str">
        <f>$CQ$12</f>
        <v>作業環境測定ガイドブック法</v>
      </c>
      <c r="AM162" s="119" t="str">
        <f>$CR$12</f>
        <v>分析不要</v>
      </c>
      <c r="AN162" s="119" t="str">
        <f>$CP$13</f>
        <v>[13号]PCB・鉛・六価クロム</v>
      </c>
      <c r="AO162" s="119" t="str">
        <f>$CQ$13</f>
        <v>[13号]7項目(※4)＋油分＋含水率</v>
      </c>
      <c r="AP162" s="119" t="str">
        <f>$CR$13</f>
        <v>[13号]その他組み合わせ(備考欄に記載ください）</v>
      </c>
      <c r="AQ162" s="119" t="str">
        <f>$CS$13</f>
        <v>[13号]分析不要</v>
      </c>
      <c r="AR162" s="119" t="str">
        <f>$CX$20&amp;"_"&amp;$CZ$20</f>
        <v>その他(備考欄に入力ください）_---</v>
      </c>
      <c r="AS162" s="119" t="str">
        <f>$AS$131</f>
        <v>拭き取り試験</v>
      </c>
      <c r="AT162" s="119" t="str">
        <f>$AT$131</f>
        <v>[報告書記載：その他]</v>
      </c>
      <c r="AU162" s="119" t="str">
        <f>$AU$131</f>
        <v>備考欄</v>
      </c>
      <c r="BK162" s="50"/>
      <c r="BM162" s="118"/>
    </row>
    <row r="163" spans="1:65" hidden="1">
      <c r="A163" s="57" t="str">
        <f t="shared" ref="A163:AU168" si="10">IF(A132="","","，")</f>
        <v>，</v>
      </c>
      <c r="B163" s="57" t="str">
        <f t="shared" si="10"/>
        <v/>
      </c>
      <c r="C163" s="109" t="str">
        <f t="shared" si="10"/>
        <v/>
      </c>
      <c r="D163" s="57" t="str">
        <f t="shared" si="10"/>
        <v/>
      </c>
      <c r="E163" s="57" t="str">
        <f t="shared" si="10"/>
        <v/>
      </c>
      <c r="F163" s="57" t="str">
        <f t="shared" si="10"/>
        <v/>
      </c>
      <c r="G163" s="57" t="str">
        <f t="shared" si="10"/>
        <v/>
      </c>
      <c r="H163" s="57" t="str">
        <f t="shared" si="10"/>
        <v/>
      </c>
      <c r="I163" s="57" t="str">
        <f t="shared" si="10"/>
        <v/>
      </c>
      <c r="J163" s="57" t="str">
        <f t="shared" si="10"/>
        <v/>
      </c>
      <c r="K163" s="57" t="str">
        <f t="shared" si="10"/>
        <v/>
      </c>
      <c r="L163" s="57" t="str">
        <f t="shared" si="10"/>
        <v/>
      </c>
      <c r="M163" s="57" t="str">
        <f t="shared" si="10"/>
        <v/>
      </c>
      <c r="N163" s="51" t="str">
        <f t="shared" si="10"/>
        <v/>
      </c>
      <c r="O163" s="51" t="str">
        <f t="shared" si="10"/>
        <v>，</v>
      </c>
      <c r="P163" s="51" t="str">
        <f t="shared" si="10"/>
        <v/>
      </c>
      <c r="Q163" s="51" t="str">
        <f t="shared" si="10"/>
        <v/>
      </c>
      <c r="R163" s="51" t="str">
        <f t="shared" si="10"/>
        <v/>
      </c>
      <c r="S163" s="51" t="str">
        <f t="shared" si="10"/>
        <v/>
      </c>
      <c r="T163" s="51" t="str">
        <f t="shared" si="10"/>
        <v/>
      </c>
      <c r="U163" s="111" t="str">
        <f t="shared" si="10"/>
        <v/>
      </c>
      <c r="V163" s="51" t="str">
        <f t="shared" si="10"/>
        <v/>
      </c>
      <c r="W163" s="51" t="str">
        <f t="shared" si="10"/>
        <v/>
      </c>
      <c r="X163" s="51" t="str">
        <f t="shared" si="10"/>
        <v/>
      </c>
      <c r="Y163" s="51" t="str">
        <f t="shared" si="10"/>
        <v/>
      </c>
      <c r="Z163" s="51" t="str">
        <f t="shared" si="10"/>
        <v/>
      </c>
      <c r="AA163" s="51" t="str">
        <f t="shared" si="10"/>
        <v/>
      </c>
      <c r="AB163" s="51" t="str">
        <f t="shared" si="10"/>
        <v/>
      </c>
      <c r="AC163" s="51" t="str">
        <f t="shared" si="10"/>
        <v/>
      </c>
      <c r="AD163" s="51" t="str">
        <f t="shared" si="10"/>
        <v/>
      </c>
      <c r="AE163" s="51" t="str">
        <f t="shared" si="10"/>
        <v/>
      </c>
      <c r="AF163" s="51" t="str">
        <f t="shared" si="10"/>
        <v/>
      </c>
      <c r="AG163" s="57" t="str">
        <f t="shared" si="10"/>
        <v/>
      </c>
      <c r="AH163" s="51" t="str">
        <f t="shared" si="10"/>
        <v>，</v>
      </c>
      <c r="AI163" s="51" t="str">
        <f t="shared" si="10"/>
        <v/>
      </c>
      <c r="AJ163" s="51" t="str">
        <f t="shared" si="10"/>
        <v/>
      </c>
      <c r="AK163" s="51" t="str">
        <f t="shared" si="10"/>
        <v/>
      </c>
      <c r="AL163" s="51" t="str">
        <f t="shared" si="10"/>
        <v/>
      </c>
      <c r="AM163" s="51" t="str">
        <f t="shared" si="10"/>
        <v>，</v>
      </c>
      <c r="AN163" s="51" t="str">
        <f t="shared" si="10"/>
        <v/>
      </c>
      <c r="AO163" s="51" t="str">
        <f t="shared" si="10"/>
        <v/>
      </c>
      <c r="AP163" s="51" t="str">
        <f t="shared" si="10"/>
        <v>，</v>
      </c>
      <c r="AQ163" s="51" t="str">
        <f t="shared" si="10"/>
        <v/>
      </c>
      <c r="AR163" s="51" t="str">
        <f t="shared" si="10"/>
        <v/>
      </c>
      <c r="AS163" s="51" t="str">
        <f t="shared" si="10"/>
        <v/>
      </c>
      <c r="AT163" s="51" t="str">
        <f t="shared" si="10"/>
        <v/>
      </c>
      <c r="AU163" s="51" t="str">
        <f t="shared" si="10"/>
        <v/>
      </c>
      <c r="BK163" s="50"/>
      <c r="BM163" s="118"/>
    </row>
    <row r="164" spans="1:65" hidden="1">
      <c r="A164" s="57" t="str">
        <f t="shared" si="10"/>
        <v/>
      </c>
      <c r="B164" s="57" t="str">
        <f t="shared" si="10"/>
        <v/>
      </c>
      <c r="C164" s="109" t="str">
        <f t="shared" si="10"/>
        <v/>
      </c>
      <c r="D164" s="57" t="str">
        <f t="shared" si="10"/>
        <v/>
      </c>
      <c r="E164" s="57" t="str">
        <f t="shared" si="10"/>
        <v/>
      </c>
      <c r="F164" s="57" t="str">
        <f t="shared" si="10"/>
        <v/>
      </c>
      <c r="G164" s="57" t="str">
        <f t="shared" si="10"/>
        <v/>
      </c>
      <c r="H164" s="57" t="str">
        <f t="shared" si="10"/>
        <v/>
      </c>
      <c r="I164" s="57" t="str">
        <f t="shared" si="10"/>
        <v/>
      </c>
      <c r="J164" s="57" t="str">
        <f t="shared" si="10"/>
        <v/>
      </c>
      <c r="K164" s="57" t="str">
        <f t="shared" si="10"/>
        <v/>
      </c>
      <c r="L164" s="57" t="str">
        <f t="shared" si="10"/>
        <v/>
      </c>
      <c r="M164" s="57" t="str">
        <f t="shared" si="10"/>
        <v/>
      </c>
      <c r="N164" s="51" t="str">
        <f t="shared" si="10"/>
        <v/>
      </c>
      <c r="O164" s="51" t="str">
        <f t="shared" si="10"/>
        <v/>
      </c>
      <c r="P164" s="51" t="str">
        <f t="shared" si="10"/>
        <v/>
      </c>
      <c r="Q164" s="51" t="str">
        <f t="shared" si="10"/>
        <v/>
      </c>
      <c r="R164" s="51" t="str">
        <f t="shared" si="10"/>
        <v/>
      </c>
      <c r="S164" s="51" t="str">
        <f t="shared" si="10"/>
        <v/>
      </c>
      <c r="T164" s="51" t="str">
        <f t="shared" si="10"/>
        <v/>
      </c>
      <c r="U164" s="111" t="str">
        <f t="shared" si="10"/>
        <v/>
      </c>
      <c r="V164" s="51" t="str">
        <f t="shared" si="10"/>
        <v/>
      </c>
      <c r="W164" s="51" t="str">
        <f t="shared" si="10"/>
        <v/>
      </c>
      <c r="X164" s="51" t="str">
        <f t="shared" si="10"/>
        <v/>
      </c>
      <c r="Y164" s="51" t="str">
        <f t="shared" si="10"/>
        <v/>
      </c>
      <c r="Z164" s="51" t="str">
        <f t="shared" si="10"/>
        <v/>
      </c>
      <c r="AA164" s="51" t="str">
        <f t="shared" si="10"/>
        <v/>
      </c>
      <c r="AB164" s="51" t="str">
        <f t="shared" si="10"/>
        <v/>
      </c>
      <c r="AC164" s="51" t="str">
        <f t="shared" si="10"/>
        <v/>
      </c>
      <c r="AD164" s="51" t="str">
        <f t="shared" si="10"/>
        <v/>
      </c>
      <c r="AE164" s="51" t="str">
        <f t="shared" si="10"/>
        <v/>
      </c>
      <c r="AF164" s="51" t="str">
        <f t="shared" si="10"/>
        <v/>
      </c>
      <c r="AG164" s="57" t="str">
        <f t="shared" si="10"/>
        <v/>
      </c>
      <c r="AH164" s="51" t="str">
        <f t="shared" si="10"/>
        <v/>
      </c>
      <c r="AI164" s="51" t="str">
        <f t="shared" si="10"/>
        <v/>
      </c>
      <c r="AJ164" s="51" t="str">
        <f t="shared" si="10"/>
        <v/>
      </c>
      <c r="AK164" s="51" t="str">
        <f t="shared" si="10"/>
        <v/>
      </c>
      <c r="AL164" s="51" t="str">
        <f t="shared" si="10"/>
        <v/>
      </c>
      <c r="AM164" s="51" t="str">
        <f t="shared" si="10"/>
        <v/>
      </c>
      <c r="AN164" s="51" t="str">
        <f t="shared" si="10"/>
        <v/>
      </c>
      <c r="AO164" s="51" t="str">
        <f t="shared" si="10"/>
        <v/>
      </c>
      <c r="AP164" s="51" t="str">
        <f t="shared" si="10"/>
        <v/>
      </c>
      <c r="AQ164" s="51" t="str">
        <f t="shared" si="10"/>
        <v/>
      </c>
      <c r="AR164" s="51" t="str">
        <f t="shared" si="10"/>
        <v/>
      </c>
      <c r="AS164" s="51" t="str">
        <f t="shared" si="10"/>
        <v/>
      </c>
      <c r="AT164" s="51" t="str">
        <f t="shared" si="10"/>
        <v>，</v>
      </c>
      <c r="AU164" s="51" t="str">
        <f t="shared" si="10"/>
        <v>，</v>
      </c>
      <c r="BK164" s="50"/>
      <c r="BM164" s="118"/>
    </row>
    <row r="165" spans="1:65" hidden="1">
      <c r="A165" s="57" t="str">
        <f t="shared" si="10"/>
        <v/>
      </c>
      <c r="B165" s="57" t="str">
        <f t="shared" si="10"/>
        <v/>
      </c>
      <c r="C165" s="109" t="str">
        <f t="shared" si="10"/>
        <v/>
      </c>
      <c r="D165" s="57" t="str">
        <f t="shared" si="10"/>
        <v/>
      </c>
      <c r="E165" s="57" t="str">
        <f t="shared" si="10"/>
        <v/>
      </c>
      <c r="F165" s="57" t="str">
        <f t="shared" si="10"/>
        <v/>
      </c>
      <c r="G165" s="57" t="str">
        <f t="shared" si="10"/>
        <v/>
      </c>
      <c r="H165" s="57" t="str">
        <f t="shared" si="10"/>
        <v/>
      </c>
      <c r="I165" s="57" t="str">
        <f t="shared" si="10"/>
        <v/>
      </c>
      <c r="J165" s="57" t="str">
        <f t="shared" si="10"/>
        <v/>
      </c>
      <c r="K165" s="57" t="str">
        <f t="shared" si="10"/>
        <v/>
      </c>
      <c r="L165" s="57" t="str">
        <f t="shared" si="10"/>
        <v/>
      </c>
      <c r="M165" s="57" t="str">
        <f t="shared" si="10"/>
        <v/>
      </c>
      <c r="N165" s="51" t="str">
        <f t="shared" si="10"/>
        <v/>
      </c>
      <c r="O165" s="51" t="str">
        <f t="shared" si="10"/>
        <v/>
      </c>
      <c r="P165" s="51" t="str">
        <f t="shared" si="10"/>
        <v/>
      </c>
      <c r="Q165" s="51" t="str">
        <f t="shared" si="10"/>
        <v/>
      </c>
      <c r="R165" s="51" t="str">
        <f t="shared" si="10"/>
        <v/>
      </c>
      <c r="S165" s="51" t="str">
        <f t="shared" si="10"/>
        <v/>
      </c>
      <c r="T165" s="51" t="str">
        <f t="shared" si="10"/>
        <v/>
      </c>
      <c r="U165" s="111" t="str">
        <f t="shared" si="10"/>
        <v/>
      </c>
      <c r="V165" s="51" t="str">
        <f t="shared" si="10"/>
        <v/>
      </c>
      <c r="W165" s="51" t="str">
        <f t="shared" si="10"/>
        <v/>
      </c>
      <c r="X165" s="51" t="str">
        <f t="shared" si="10"/>
        <v/>
      </c>
      <c r="Y165" s="51" t="str">
        <f t="shared" si="10"/>
        <v/>
      </c>
      <c r="Z165" s="51" t="str">
        <f t="shared" si="10"/>
        <v/>
      </c>
      <c r="AA165" s="51" t="str">
        <f t="shared" si="10"/>
        <v/>
      </c>
      <c r="AB165" s="51" t="str">
        <f t="shared" si="10"/>
        <v/>
      </c>
      <c r="AC165" s="51" t="str">
        <f t="shared" si="10"/>
        <v/>
      </c>
      <c r="AD165" s="51" t="str">
        <f t="shared" si="10"/>
        <v/>
      </c>
      <c r="AE165" s="51" t="str">
        <f t="shared" si="10"/>
        <v/>
      </c>
      <c r="AF165" s="51" t="str">
        <f t="shared" si="10"/>
        <v/>
      </c>
      <c r="AG165" s="57" t="str">
        <f t="shared" si="10"/>
        <v/>
      </c>
      <c r="AH165" s="51" t="str">
        <f t="shared" si="10"/>
        <v/>
      </c>
      <c r="AI165" s="51" t="str">
        <f t="shared" si="10"/>
        <v/>
      </c>
      <c r="AJ165" s="51" t="str">
        <f t="shared" si="10"/>
        <v/>
      </c>
      <c r="AK165" s="51" t="str">
        <f t="shared" si="10"/>
        <v/>
      </c>
      <c r="AL165" s="51" t="str">
        <f t="shared" si="10"/>
        <v/>
      </c>
      <c r="AM165" s="51" t="str">
        <f t="shared" si="10"/>
        <v/>
      </c>
      <c r="AN165" s="51" t="str">
        <f t="shared" si="10"/>
        <v/>
      </c>
      <c r="AO165" s="51" t="str">
        <f t="shared" si="10"/>
        <v/>
      </c>
      <c r="AP165" s="51" t="str">
        <f t="shared" si="10"/>
        <v/>
      </c>
      <c r="AQ165" s="51" t="str">
        <f t="shared" si="10"/>
        <v/>
      </c>
      <c r="AR165" s="51" t="str">
        <f t="shared" si="10"/>
        <v/>
      </c>
      <c r="AS165" s="51" t="str">
        <f t="shared" si="10"/>
        <v/>
      </c>
      <c r="AT165" s="51" t="str">
        <f t="shared" si="10"/>
        <v/>
      </c>
      <c r="AU165" s="51" t="str">
        <f>IF(AU134="","","，")</f>
        <v/>
      </c>
      <c r="BK165" s="50"/>
      <c r="BM165" s="118"/>
    </row>
    <row r="166" spans="1:65" hidden="1">
      <c r="A166" s="57" t="str">
        <f t="shared" si="10"/>
        <v/>
      </c>
      <c r="B166" s="57" t="str">
        <f t="shared" si="10"/>
        <v/>
      </c>
      <c r="C166" s="109" t="str">
        <f t="shared" si="10"/>
        <v/>
      </c>
      <c r="D166" s="57" t="str">
        <f t="shared" si="10"/>
        <v/>
      </c>
      <c r="E166" s="57" t="str">
        <f t="shared" si="10"/>
        <v/>
      </c>
      <c r="F166" s="57" t="str">
        <f t="shared" si="10"/>
        <v/>
      </c>
      <c r="G166" s="57" t="str">
        <f t="shared" si="10"/>
        <v/>
      </c>
      <c r="H166" s="57" t="str">
        <f t="shared" si="10"/>
        <v/>
      </c>
      <c r="I166" s="57" t="str">
        <f t="shared" si="10"/>
        <v/>
      </c>
      <c r="J166" s="57" t="str">
        <f t="shared" si="10"/>
        <v/>
      </c>
      <c r="K166" s="57" t="str">
        <f t="shared" si="10"/>
        <v/>
      </c>
      <c r="L166" s="57" t="str">
        <f t="shared" si="10"/>
        <v/>
      </c>
      <c r="M166" s="57" t="str">
        <f t="shared" si="10"/>
        <v/>
      </c>
      <c r="N166" s="51" t="str">
        <f t="shared" si="10"/>
        <v/>
      </c>
      <c r="O166" s="51" t="str">
        <f t="shared" si="10"/>
        <v/>
      </c>
      <c r="P166" s="51" t="str">
        <f t="shared" si="10"/>
        <v/>
      </c>
      <c r="Q166" s="51" t="str">
        <f t="shared" si="10"/>
        <v/>
      </c>
      <c r="R166" s="51" t="str">
        <f t="shared" si="10"/>
        <v/>
      </c>
      <c r="S166" s="51" t="str">
        <f t="shared" si="10"/>
        <v/>
      </c>
      <c r="T166" s="51" t="str">
        <f t="shared" si="10"/>
        <v/>
      </c>
      <c r="U166" s="111" t="str">
        <f t="shared" si="10"/>
        <v/>
      </c>
      <c r="V166" s="51" t="str">
        <f t="shared" si="10"/>
        <v/>
      </c>
      <c r="W166" s="51" t="str">
        <f t="shared" si="10"/>
        <v/>
      </c>
      <c r="X166" s="51" t="str">
        <f t="shared" si="10"/>
        <v/>
      </c>
      <c r="Y166" s="51" t="str">
        <f t="shared" si="10"/>
        <v/>
      </c>
      <c r="Z166" s="51" t="str">
        <f t="shared" si="10"/>
        <v/>
      </c>
      <c r="AA166" s="51" t="str">
        <f t="shared" si="10"/>
        <v/>
      </c>
      <c r="AB166" s="51" t="str">
        <f t="shared" si="10"/>
        <v/>
      </c>
      <c r="AC166" s="51" t="str">
        <f t="shared" si="10"/>
        <v/>
      </c>
      <c r="AD166" s="51" t="str">
        <f t="shared" si="10"/>
        <v/>
      </c>
      <c r="AE166" s="51" t="str">
        <f t="shared" si="10"/>
        <v/>
      </c>
      <c r="AF166" s="51" t="str">
        <f t="shared" si="10"/>
        <v/>
      </c>
      <c r="AG166" s="57" t="str">
        <f t="shared" si="10"/>
        <v/>
      </c>
      <c r="AH166" s="51" t="str">
        <f t="shared" si="10"/>
        <v/>
      </c>
      <c r="AI166" s="51" t="str">
        <f t="shared" si="10"/>
        <v/>
      </c>
      <c r="AJ166" s="51" t="str">
        <f t="shared" si="10"/>
        <v/>
      </c>
      <c r="AK166" s="51" t="str">
        <f t="shared" si="10"/>
        <v/>
      </c>
      <c r="AL166" s="51" t="str">
        <f t="shared" si="10"/>
        <v/>
      </c>
      <c r="AM166" s="51" t="str">
        <f t="shared" si="10"/>
        <v/>
      </c>
      <c r="AN166" s="51" t="str">
        <f t="shared" si="10"/>
        <v/>
      </c>
      <c r="AO166" s="51" t="str">
        <f t="shared" si="10"/>
        <v/>
      </c>
      <c r="AP166" s="51" t="str">
        <f t="shared" si="10"/>
        <v/>
      </c>
      <c r="AQ166" s="51" t="str">
        <f t="shared" si="10"/>
        <v/>
      </c>
      <c r="AR166" s="51" t="str">
        <f t="shared" si="10"/>
        <v/>
      </c>
      <c r="AS166" s="51" t="str">
        <f t="shared" si="10"/>
        <v/>
      </c>
      <c r="AT166" s="51" t="str">
        <f t="shared" si="10"/>
        <v/>
      </c>
      <c r="AU166" s="51" t="str">
        <f t="shared" si="10"/>
        <v/>
      </c>
      <c r="BK166" s="50"/>
      <c r="BM166" s="118"/>
    </row>
    <row r="167" spans="1:65" hidden="1">
      <c r="A167" s="57" t="str">
        <f t="shared" si="10"/>
        <v/>
      </c>
      <c r="B167" s="57" t="str">
        <f t="shared" si="10"/>
        <v/>
      </c>
      <c r="C167" s="109" t="str">
        <f t="shared" si="10"/>
        <v/>
      </c>
      <c r="D167" s="57" t="str">
        <f t="shared" si="10"/>
        <v/>
      </c>
      <c r="E167" s="57" t="str">
        <f t="shared" si="10"/>
        <v/>
      </c>
      <c r="F167" s="57" t="str">
        <f t="shared" si="10"/>
        <v/>
      </c>
      <c r="G167" s="57" t="str">
        <f t="shared" si="10"/>
        <v/>
      </c>
      <c r="H167" s="57" t="str">
        <f t="shared" si="10"/>
        <v/>
      </c>
      <c r="I167" s="57" t="str">
        <f t="shared" si="10"/>
        <v/>
      </c>
      <c r="J167" s="57" t="str">
        <f t="shared" si="10"/>
        <v/>
      </c>
      <c r="K167" s="57" t="str">
        <f t="shared" si="10"/>
        <v/>
      </c>
      <c r="L167" s="57" t="str">
        <f t="shared" si="10"/>
        <v/>
      </c>
      <c r="M167" s="57" t="str">
        <f t="shared" si="10"/>
        <v/>
      </c>
      <c r="N167" s="51" t="str">
        <f t="shared" si="10"/>
        <v/>
      </c>
      <c r="O167" s="51" t="str">
        <f t="shared" si="10"/>
        <v/>
      </c>
      <c r="P167" s="51" t="str">
        <f t="shared" si="10"/>
        <v/>
      </c>
      <c r="Q167" s="51" t="str">
        <f t="shared" si="10"/>
        <v/>
      </c>
      <c r="R167" s="51" t="str">
        <f t="shared" si="10"/>
        <v/>
      </c>
      <c r="S167" s="51" t="str">
        <f t="shared" si="10"/>
        <v/>
      </c>
      <c r="T167" s="51" t="str">
        <f t="shared" si="10"/>
        <v/>
      </c>
      <c r="U167" s="111" t="str">
        <f t="shared" si="10"/>
        <v/>
      </c>
      <c r="V167" s="51" t="str">
        <f t="shared" si="10"/>
        <v/>
      </c>
      <c r="W167" s="51" t="str">
        <f t="shared" si="10"/>
        <v/>
      </c>
      <c r="X167" s="51" t="str">
        <f t="shared" si="10"/>
        <v/>
      </c>
      <c r="Y167" s="51" t="str">
        <f t="shared" si="10"/>
        <v/>
      </c>
      <c r="Z167" s="51" t="str">
        <f t="shared" si="10"/>
        <v/>
      </c>
      <c r="AA167" s="51" t="str">
        <f t="shared" si="10"/>
        <v/>
      </c>
      <c r="AB167" s="51" t="str">
        <f t="shared" si="10"/>
        <v/>
      </c>
      <c r="AC167" s="51" t="str">
        <f t="shared" si="10"/>
        <v/>
      </c>
      <c r="AD167" s="51" t="str">
        <f t="shared" si="10"/>
        <v/>
      </c>
      <c r="AE167" s="51" t="str">
        <f t="shared" si="10"/>
        <v/>
      </c>
      <c r="AF167" s="51" t="str">
        <f t="shared" si="10"/>
        <v/>
      </c>
      <c r="AG167" s="57" t="str">
        <f t="shared" si="10"/>
        <v/>
      </c>
      <c r="AH167" s="51" t="str">
        <f t="shared" si="10"/>
        <v/>
      </c>
      <c r="AI167" s="51" t="str">
        <f t="shared" si="10"/>
        <v/>
      </c>
      <c r="AJ167" s="51" t="str">
        <f t="shared" si="10"/>
        <v/>
      </c>
      <c r="AK167" s="51" t="str">
        <f t="shared" si="10"/>
        <v/>
      </c>
      <c r="AL167" s="51" t="str">
        <f t="shared" si="10"/>
        <v/>
      </c>
      <c r="AM167" s="51" t="str">
        <f t="shared" si="10"/>
        <v/>
      </c>
      <c r="AN167" s="51" t="str">
        <f t="shared" si="10"/>
        <v/>
      </c>
      <c r="AO167" s="51" t="str">
        <f t="shared" si="10"/>
        <v/>
      </c>
      <c r="AP167" s="51" t="str">
        <f t="shared" si="10"/>
        <v/>
      </c>
      <c r="AQ167" s="51" t="str">
        <f t="shared" si="10"/>
        <v/>
      </c>
      <c r="AR167" s="51" t="str">
        <f t="shared" si="10"/>
        <v/>
      </c>
      <c r="AS167" s="51" t="str">
        <f t="shared" si="10"/>
        <v/>
      </c>
      <c r="AT167" s="51" t="str">
        <f t="shared" si="10"/>
        <v/>
      </c>
      <c r="AU167" s="51" t="str">
        <f t="shared" si="10"/>
        <v/>
      </c>
      <c r="BK167" s="50"/>
      <c r="BM167" s="118"/>
    </row>
    <row r="168" spans="1:65" hidden="1">
      <c r="A168" s="57" t="str">
        <f t="shared" si="10"/>
        <v/>
      </c>
      <c r="B168" s="57" t="str">
        <f t="shared" si="10"/>
        <v/>
      </c>
      <c r="C168" s="109" t="str">
        <f t="shared" si="10"/>
        <v/>
      </c>
      <c r="D168" s="57" t="str">
        <f t="shared" si="10"/>
        <v/>
      </c>
      <c r="E168" s="57" t="str">
        <f t="shared" si="10"/>
        <v/>
      </c>
      <c r="F168" s="57" t="str">
        <f t="shared" si="10"/>
        <v/>
      </c>
      <c r="G168" s="57" t="str">
        <f t="shared" si="10"/>
        <v/>
      </c>
      <c r="H168" s="57" t="str">
        <f t="shared" si="10"/>
        <v/>
      </c>
      <c r="I168" s="57" t="str">
        <f t="shared" si="10"/>
        <v/>
      </c>
      <c r="J168" s="57" t="str">
        <f t="shared" si="10"/>
        <v/>
      </c>
      <c r="K168" s="57" t="str">
        <f t="shared" si="10"/>
        <v/>
      </c>
      <c r="L168" s="57" t="str">
        <f t="shared" si="10"/>
        <v/>
      </c>
      <c r="M168" s="57" t="str">
        <f t="shared" si="10"/>
        <v/>
      </c>
      <c r="N168" s="51" t="str">
        <f t="shared" si="10"/>
        <v/>
      </c>
      <c r="O168" s="51" t="str">
        <f t="shared" si="10"/>
        <v/>
      </c>
      <c r="P168" s="51" t="str">
        <f t="shared" si="10"/>
        <v/>
      </c>
      <c r="Q168" s="51" t="str">
        <f t="shared" si="10"/>
        <v/>
      </c>
      <c r="R168" s="51" t="str">
        <f t="shared" si="10"/>
        <v/>
      </c>
      <c r="S168" s="51" t="str">
        <f t="shared" si="10"/>
        <v/>
      </c>
      <c r="T168" s="51" t="str">
        <f t="shared" si="10"/>
        <v/>
      </c>
      <c r="U168" s="111" t="str">
        <f t="shared" si="10"/>
        <v/>
      </c>
      <c r="V168" s="51" t="str">
        <f t="shared" ref="V168:AU183" si="11">IF(V137="","","，")</f>
        <v/>
      </c>
      <c r="W168" s="51" t="str">
        <f t="shared" si="11"/>
        <v/>
      </c>
      <c r="X168" s="51" t="str">
        <f t="shared" si="11"/>
        <v/>
      </c>
      <c r="Y168" s="51" t="str">
        <f t="shared" si="11"/>
        <v/>
      </c>
      <c r="Z168" s="51" t="str">
        <f t="shared" si="11"/>
        <v/>
      </c>
      <c r="AA168" s="51" t="str">
        <f t="shared" si="11"/>
        <v/>
      </c>
      <c r="AB168" s="51" t="str">
        <f t="shared" si="11"/>
        <v/>
      </c>
      <c r="AC168" s="51" t="str">
        <f t="shared" si="11"/>
        <v/>
      </c>
      <c r="AD168" s="51" t="str">
        <f t="shared" si="11"/>
        <v/>
      </c>
      <c r="AE168" s="51" t="str">
        <f t="shared" si="11"/>
        <v/>
      </c>
      <c r="AF168" s="51" t="str">
        <f t="shared" si="11"/>
        <v/>
      </c>
      <c r="AG168" s="57" t="str">
        <f t="shared" si="11"/>
        <v/>
      </c>
      <c r="AH168" s="51" t="str">
        <f t="shared" si="11"/>
        <v/>
      </c>
      <c r="AI168" s="51" t="str">
        <f t="shared" si="11"/>
        <v/>
      </c>
      <c r="AJ168" s="51" t="str">
        <f t="shared" si="11"/>
        <v/>
      </c>
      <c r="AK168" s="51" t="str">
        <f t="shared" si="11"/>
        <v/>
      </c>
      <c r="AL168" s="51" t="str">
        <f t="shared" si="11"/>
        <v/>
      </c>
      <c r="AM168" s="51" t="str">
        <f t="shared" si="11"/>
        <v/>
      </c>
      <c r="AN168" s="51" t="str">
        <f t="shared" si="11"/>
        <v/>
      </c>
      <c r="AO168" s="51" t="str">
        <f t="shared" si="11"/>
        <v/>
      </c>
      <c r="AP168" s="51" t="str">
        <f t="shared" si="11"/>
        <v/>
      </c>
      <c r="AQ168" s="51" t="str">
        <f t="shared" si="11"/>
        <v/>
      </c>
      <c r="AR168" s="51" t="str">
        <f t="shared" si="11"/>
        <v/>
      </c>
      <c r="AS168" s="51" t="str">
        <f t="shared" si="11"/>
        <v/>
      </c>
      <c r="AT168" s="51" t="str">
        <f t="shared" si="11"/>
        <v/>
      </c>
      <c r="AU168" s="51" t="str">
        <f t="shared" si="11"/>
        <v/>
      </c>
      <c r="BK168" s="50"/>
      <c r="BM168" s="118"/>
    </row>
    <row r="169" spans="1:65" hidden="1">
      <c r="A169" s="57" t="str">
        <f t="shared" ref="A169:AF176" si="12">IF(A138="","","，")</f>
        <v/>
      </c>
      <c r="B169" s="57" t="str">
        <f t="shared" si="12"/>
        <v/>
      </c>
      <c r="C169" s="109" t="str">
        <f t="shared" si="12"/>
        <v/>
      </c>
      <c r="D169" s="57" t="str">
        <f t="shared" si="12"/>
        <v/>
      </c>
      <c r="E169" s="57" t="str">
        <f t="shared" si="12"/>
        <v/>
      </c>
      <c r="F169" s="57" t="str">
        <f t="shared" si="12"/>
        <v/>
      </c>
      <c r="G169" s="57" t="str">
        <f t="shared" si="12"/>
        <v/>
      </c>
      <c r="H169" s="57" t="str">
        <f t="shared" si="12"/>
        <v/>
      </c>
      <c r="I169" s="57" t="str">
        <f t="shared" si="12"/>
        <v/>
      </c>
      <c r="J169" s="57" t="str">
        <f t="shared" si="12"/>
        <v/>
      </c>
      <c r="K169" s="57" t="str">
        <f t="shared" si="12"/>
        <v/>
      </c>
      <c r="L169" s="57" t="str">
        <f t="shared" si="12"/>
        <v/>
      </c>
      <c r="M169" s="57" t="str">
        <f t="shared" si="12"/>
        <v/>
      </c>
      <c r="N169" s="51" t="str">
        <f t="shared" si="12"/>
        <v/>
      </c>
      <c r="O169" s="51" t="str">
        <f t="shared" si="12"/>
        <v/>
      </c>
      <c r="P169" s="51" t="str">
        <f t="shared" si="12"/>
        <v/>
      </c>
      <c r="Q169" s="51" t="str">
        <f t="shared" si="12"/>
        <v/>
      </c>
      <c r="R169" s="51" t="str">
        <f t="shared" si="12"/>
        <v/>
      </c>
      <c r="S169" s="51" t="str">
        <f t="shared" si="12"/>
        <v/>
      </c>
      <c r="T169" s="51" t="str">
        <f t="shared" si="12"/>
        <v/>
      </c>
      <c r="U169" s="111" t="str">
        <f t="shared" si="12"/>
        <v/>
      </c>
      <c r="V169" s="51" t="str">
        <f t="shared" si="12"/>
        <v/>
      </c>
      <c r="W169" s="51" t="str">
        <f t="shared" si="12"/>
        <v/>
      </c>
      <c r="X169" s="51" t="str">
        <f t="shared" si="12"/>
        <v/>
      </c>
      <c r="Y169" s="51" t="str">
        <f t="shared" si="12"/>
        <v/>
      </c>
      <c r="Z169" s="51" t="str">
        <f t="shared" si="12"/>
        <v/>
      </c>
      <c r="AA169" s="51" t="str">
        <f t="shared" si="12"/>
        <v/>
      </c>
      <c r="AB169" s="51" t="str">
        <f t="shared" si="12"/>
        <v/>
      </c>
      <c r="AC169" s="51" t="str">
        <f t="shared" si="12"/>
        <v/>
      </c>
      <c r="AD169" s="51" t="str">
        <f t="shared" si="12"/>
        <v/>
      </c>
      <c r="AE169" s="51" t="str">
        <f t="shared" si="12"/>
        <v/>
      </c>
      <c r="AF169" s="51" t="str">
        <f t="shared" si="12"/>
        <v/>
      </c>
      <c r="AG169" s="57" t="str">
        <f t="shared" si="11"/>
        <v/>
      </c>
      <c r="AH169" s="51" t="str">
        <f t="shared" si="11"/>
        <v/>
      </c>
      <c r="AI169" s="51" t="str">
        <f t="shared" si="11"/>
        <v/>
      </c>
      <c r="AJ169" s="51" t="str">
        <f t="shared" si="11"/>
        <v/>
      </c>
      <c r="AK169" s="51" t="str">
        <f t="shared" si="11"/>
        <v/>
      </c>
      <c r="AL169" s="51" t="str">
        <f t="shared" si="11"/>
        <v/>
      </c>
      <c r="AM169" s="51" t="str">
        <f t="shared" si="11"/>
        <v/>
      </c>
      <c r="AN169" s="51" t="str">
        <f t="shared" si="11"/>
        <v/>
      </c>
      <c r="AO169" s="51" t="str">
        <f t="shared" si="11"/>
        <v/>
      </c>
      <c r="AP169" s="51" t="str">
        <f t="shared" si="11"/>
        <v/>
      </c>
      <c r="AQ169" s="51" t="str">
        <f t="shared" si="11"/>
        <v/>
      </c>
      <c r="AR169" s="51" t="str">
        <f t="shared" si="11"/>
        <v/>
      </c>
      <c r="AS169" s="51" t="str">
        <f t="shared" si="11"/>
        <v/>
      </c>
      <c r="AT169" s="51" t="str">
        <f t="shared" si="11"/>
        <v/>
      </c>
      <c r="AU169" s="51" t="str">
        <f t="shared" si="11"/>
        <v/>
      </c>
      <c r="BK169" s="50"/>
      <c r="BM169" s="118"/>
    </row>
    <row r="170" spans="1:65" hidden="1">
      <c r="A170" s="57" t="str">
        <f t="shared" si="12"/>
        <v/>
      </c>
      <c r="B170" s="57" t="str">
        <f t="shared" si="12"/>
        <v/>
      </c>
      <c r="C170" s="109" t="str">
        <f t="shared" si="12"/>
        <v/>
      </c>
      <c r="D170" s="57" t="str">
        <f t="shared" si="12"/>
        <v/>
      </c>
      <c r="E170" s="57" t="str">
        <f t="shared" si="12"/>
        <v/>
      </c>
      <c r="F170" s="57" t="str">
        <f t="shared" si="12"/>
        <v/>
      </c>
      <c r="G170" s="57" t="str">
        <f t="shared" si="12"/>
        <v/>
      </c>
      <c r="H170" s="57" t="str">
        <f t="shared" si="12"/>
        <v/>
      </c>
      <c r="I170" s="57" t="str">
        <f t="shared" si="12"/>
        <v/>
      </c>
      <c r="J170" s="57" t="str">
        <f t="shared" si="12"/>
        <v/>
      </c>
      <c r="K170" s="57" t="str">
        <f t="shared" si="12"/>
        <v/>
      </c>
      <c r="L170" s="57" t="str">
        <f t="shared" si="12"/>
        <v/>
      </c>
      <c r="M170" s="57" t="str">
        <f t="shared" si="12"/>
        <v/>
      </c>
      <c r="N170" s="51" t="str">
        <f t="shared" si="12"/>
        <v/>
      </c>
      <c r="O170" s="51" t="str">
        <f t="shared" si="12"/>
        <v/>
      </c>
      <c r="P170" s="51" t="str">
        <f t="shared" si="12"/>
        <v/>
      </c>
      <c r="Q170" s="51" t="str">
        <f t="shared" si="12"/>
        <v/>
      </c>
      <c r="R170" s="51" t="str">
        <f t="shared" si="12"/>
        <v/>
      </c>
      <c r="S170" s="51" t="str">
        <f t="shared" si="12"/>
        <v/>
      </c>
      <c r="T170" s="51" t="str">
        <f t="shared" si="12"/>
        <v/>
      </c>
      <c r="U170" s="111" t="str">
        <f t="shared" si="12"/>
        <v/>
      </c>
      <c r="V170" s="51" t="str">
        <f t="shared" si="12"/>
        <v/>
      </c>
      <c r="W170" s="51" t="str">
        <f t="shared" si="12"/>
        <v/>
      </c>
      <c r="X170" s="51" t="str">
        <f t="shared" si="12"/>
        <v/>
      </c>
      <c r="Y170" s="51" t="str">
        <f t="shared" si="12"/>
        <v/>
      </c>
      <c r="Z170" s="51" t="str">
        <f t="shared" si="12"/>
        <v/>
      </c>
      <c r="AA170" s="51" t="str">
        <f t="shared" si="12"/>
        <v/>
      </c>
      <c r="AB170" s="51" t="str">
        <f t="shared" si="12"/>
        <v/>
      </c>
      <c r="AC170" s="51" t="str">
        <f t="shared" si="12"/>
        <v/>
      </c>
      <c r="AD170" s="51" t="str">
        <f t="shared" si="12"/>
        <v/>
      </c>
      <c r="AE170" s="51" t="str">
        <f t="shared" si="12"/>
        <v/>
      </c>
      <c r="AF170" s="51" t="str">
        <f t="shared" si="12"/>
        <v/>
      </c>
      <c r="AG170" s="57" t="str">
        <f t="shared" si="11"/>
        <v/>
      </c>
      <c r="AH170" s="51" t="str">
        <f t="shared" si="11"/>
        <v/>
      </c>
      <c r="AI170" s="51" t="str">
        <f t="shared" si="11"/>
        <v/>
      </c>
      <c r="AJ170" s="51" t="str">
        <f t="shared" si="11"/>
        <v/>
      </c>
      <c r="AK170" s="51" t="str">
        <f t="shared" si="11"/>
        <v/>
      </c>
      <c r="AL170" s="51" t="str">
        <f t="shared" si="11"/>
        <v/>
      </c>
      <c r="AM170" s="51" t="str">
        <f t="shared" si="11"/>
        <v/>
      </c>
      <c r="AN170" s="51" t="str">
        <f t="shared" si="11"/>
        <v/>
      </c>
      <c r="AO170" s="51" t="str">
        <f t="shared" si="11"/>
        <v/>
      </c>
      <c r="AP170" s="51" t="str">
        <f t="shared" si="11"/>
        <v/>
      </c>
      <c r="AQ170" s="51" t="str">
        <f t="shared" si="11"/>
        <v/>
      </c>
      <c r="AR170" s="51" t="str">
        <f t="shared" si="11"/>
        <v/>
      </c>
      <c r="AS170" s="51" t="str">
        <f t="shared" si="11"/>
        <v/>
      </c>
      <c r="AT170" s="51" t="str">
        <f t="shared" si="11"/>
        <v/>
      </c>
      <c r="AU170" s="51" t="str">
        <f t="shared" si="11"/>
        <v/>
      </c>
      <c r="BK170" s="50"/>
      <c r="BM170" s="118"/>
    </row>
    <row r="171" spans="1:65" hidden="1">
      <c r="A171" s="57" t="str">
        <f t="shared" si="12"/>
        <v/>
      </c>
      <c r="B171" s="57" t="str">
        <f t="shared" si="12"/>
        <v/>
      </c>
      <c r="C171" s="109" t="str">
        <f t="shared" si="12"/>
        <v/>
      </c>
      <c r="D171" s="57" t="str">
        <f t="shared" si="12"/>
        <v/>
      </c>
      <c r="E171" s="57" t="str">
        <f t="shared" si="12"/>
        <v/>
      </c>
      <c r="F171" s="57" t="str">
        <f t="shared" si="12"/>
        <v/>
      </c>
      <c r="G171" s="57" t="str">
        <f t="shared" si="12"/>
        <v/>
      </c>
      <c r="H171" s="57" t="str">
        <f t="shared" si="12"/>
        <v/>
      </c>
      <c r="I171" s="57" t="str">
        <f t="shared" si="12"/>
        <v/>
      </c>
      <c r="J171" s="57" t="str">
        <f t="shared" si="12"/>
        <v/>
      </c>
      <c r="K171" s="57" t="str">
        <f t="shared" si="12"/>
        <v/>
      </c>
      <c r="L171" s="57" t="str">
        <f t="shared" si="12"/>
        <v/>
      </c>
      <c r="M171" s="57" t="str">
        <f t="shared" si="12"/>
        <v/>
      </c>
      <c r="N171" s="51" t="str">
        <f t="shared" si="12"/>
        <v/>
      </c>
      <c r="O171" s="51" t="str">
        <f t="shared" si="12"/>
        <v/>
      </c>
      <c r="P171" s="51" t="str">
        <f t="shared" si="12"/>
        <v/>
      </c>
      <c r="Q171" s="51" t="str">
        <f t="shared" si="12"/>
        <v/>
      </c>
      <c r="R171" s="51" t="str">
        <f t="shared" si="12"/>
        <v/>
      </c>
      <c r="S171" s="51" t="str">
        <f t="shared" si="12"/>
        <v/>
      </c>
      <c r="T171" s="51" t="str">
        <f t="shared" si="12"/>
        <v/>
      </c>
      <c r="U171" s="111" t="str">
        <f t="shared" si="12"/>
        <v/>
      </c>
      <c r="V171" s="51" t="str">
        <f t="shared" si="12"/>
        <v/>
      </c>
      <c r="W171" s="51" t="str">
        <f t="shared" si="12"/>
        <v/>
      </c>
      <c r="X171" s="51" t="str">
        <f t="shared" si="12"/>
        <v/>
      </c>
      <c r="Y171" s="51" t="str">
        <f t="shared" si="12"/>
        <v/>
      </c>
      <c r="Z171" s="51" t="str">
        <f t="shared" si="12"/>
        <v/>
      </c>
      <c r="AA171" s="51" t="str">
        <f t="shared" si="12"/>
        <v/>
      </c>
      <c r="AB171" s="51" t="str">
        <f t="shared" si="12"/>
        <v/>
      </c>
      <c r="AC171" s="51" t="str">
        <f t="shared" si="12"/>
        <v/>
      </c>
      <c r="AD171" s="51" t="str">
        <f t="shared" si="12"/>
        <v/>
      </c>
      <c r="AE171" s="51" t="str">
        <f t="shared" si="12"/>
        <v/>
      </c>
      <c r="AF171" s="51" t="str">
        <f t="shared" si="12"/>
        <v/>
      </c>
      <c r="AG171" s="57" t="str">
        <f t="shared" si="11"/>
        <v/>
      </c>
      <c r="AH171" s="51" t="str">
        <f t="shared" si="11"/>
        <v/>
      </c>
      <c r="AI171" s="51" t="str">
        <f t="shared" si="11"/>
        <v/>
      </c>
      <c r="AJ171" s="51" t="str">
        <f t="shared" si="11"/>
        <v/>
      </c>
      <c r="AK171" s="51" t="str">
        <f t="shared" si="11"/>
        <v/>
      </c>
      <c r="AL171" s="51" t="str">
        <f t="shared" si="11"/>
        <v/>
      </c>
      <c r="AM171" s="51" t="str">
        <f t="shared" si="11"/>
        <v/>
      </c>
      <c r="AN171" s="51" t="str">
        <f t="shared" si="11"/>
        <v/>
      </c>
      <c r="AO171" s="51" t="str">
        <f t="shared" si="11"/>
        <v/>
      </c>
      <c r="AP171" s="51" t="str">
        <f t="shared" si="11"/>
        <v/>
      </c>
      <c r="AQ171" s="51" t="str">
        <f t="shared" si="11"/>
        <v/>
      </c>
      <c r="AR171" s="51" t="str">
        <f t="shared" si="11"/>
        <v/>
      </c>
      <c r="AS171" s="51" t="str">
        <f t="shared" si="11"/>
        <v/>
      </c>
      <c r="AT171" s="51" t="str">
        <f t="shared" si="11"/>
        <v/>
      </c>
      <c r="AU171" s="51" t="str">
        <f t="shared" si="11"/>
        <v/>
      </c>
      <c r="BK171" s="50"/>
      <c r="BM171" s="118"/>
    </row>
    <row r="172" spans="1:65" hidden="1">
      <c r="A172" s="57" t="str">
        <f t="shared" si="12"/>
        <v/>
      </c>
      <c r="B172" s="57" t="str">
        <f t="shared" si="12"/>
        <v/>
      </c>
      <c r="C172" s="109" t="str">
        <f t="shared" si="12"/>
        <v/>
      </c>
      <c r="D172" s="57" t="str">
        <f t="shared" si="12"/>
        <v/>
      </c>
      <c r="E172" s="57" t="str">
        <f t="shared" si="12"/>
        <v/>
      </c>
      <c r="F172" s="57" t="str">
        <f t="shared" si="12"/>
        <v/>
      </c>
      <c r="G172" s="57" t="str">
        <f t="shared" si="12"/>
        <v/>
      </c>
      <c r="H172" s="57" t="str">
        <f t="shared" si="12"/>
        <v/>
      </c>
      <c r="I172" s="57" t="str">
        <f t="shared" si="12"/>
        <v/>
      </c>
      <c r="J172" s="57" t="str">
        <f t="shared" si="12"/>
        <v/>
      </c>
      <c r="K172" s="57" t="str">
        <f t="shared" si="12"/>
        <v/>
      </c>
      <c r="L172" s="57" t="str">
        <f t="shared" si="12"/>
        <v/>
      </c>
      <c r="M172" s="57" t="str">
        <f t="shared" si="12"/>
        <v/>
      </c>
      <c r="N172" s="51" t="str">
        <f t="shared" si="12"/>
        <v/>
      </c>
      <c r="O172" s="51" t="str">
        <f t="shared" si="12"/>
        <v/>
      </c>
      <c r="P172" s="51" t="str">
        <f t="shared" si="12"/>
        <v/>
      </c>
      <c r="Q172" s="51" t="str">
        <f t="shared" si="12"/>
        <v/>
      </c>
      <c r="R172" s="51" t="str">
        <f t="shared" si="12"/>
        <v/>
      </c>
      <c r="S172" s="51" t="str">
        <f t="shared" si="12"/>
        <v/>
      </c>
      <c r="T172" s="51" t="str">
        <f t="shared" si="12"/>
        <v/>
      </c>
      <c r="U172" s="111" t="str">
        <f t="shared" si="12"/>
        <v/>
      </c>
      <c r="V172" s="51" t="str">
        <f t="shared" si="12"/>
        <v/>
      </c>
      <c r="W172" s="51" t="str">
        <f t="shared" si="12"/>
        <v/>
      </c>
      <c r="X172" s="51" t="str">
        <f t="shared" si="12"/>
        <v/>
      </c>
      <c r="Y172" s="51" t="str">
        <f t="shared" si="12"/>
        <v/>
      </c>
      <c r="Z172" s="51" t="str">
        <f t="shared" si="12"/>
        <v/>
      </c>
      <c r="AA172" s="51" t="str">
        <f t="shared" si="12"/>
        <v/>
      </c>
      <c r="AB172" s="51" t="str">
        <f t="shared" si="12"/>
        <v/>
      </c>
      <c r="AC172" s="51" t="str">
        <f t="shared" si="12"/>
        <v/>
      </c>
      <c r="AD172" s="51" t="str">
        <f t="shared" si="12"/>
        <v/>
      </c>
      <c r="AE172" s="51" t="str">
        <f t="shared" si="12"/>
        <v/>
      </c>
      <c r="AF172" s="51" t="str">
        <f t="shared" si="12"/>
        <v/>
      </c>
      <c r="AG172" s="57" t="str">
        <f t="shared" si="11"/>
        <v/>
      </c>
      <c r="AH172" s="51" t="str">
        <f t="shared" si="11"/>
        <v/>
      </c>
      <c r="AI172" s="51" t="str">
        <f t="shared" si="11"/>
        <v/>
      </c>
      <c r="AJ172" s="51" t="str">
        <f t="shared" si="11"/>
        <v/>
      </c>
      <c r="AK172" s="51" t="str">
        <f t="shared" si="11"/>
        <v/>
      </c>
      <c r="AL172" s="51" t="str">
        <f t="shared" si="11"/>
        <v/>
      </c>
      <c r="AM172" s="51" t="str">
        <f t="shared" si="11"/>
        <v/>
      </c>
      <c r="AN172" s="51" t="str">
        <f t="shared" si="11"/>
        <v/>
      </c>
      <c r="AO172" s="51" t="str">
        <f t="shared" si="11"/>
        <v/>
      </c>
      <c r="AP172" s="51" t="str">
        <f t="shared" si="11"/>
        <v/>
      </c>
      <c r="AQ172" s="51" t="str">
        <f t="shared" si="11"/>
        <v/>
      </c>
      <c r="AR172" s="51" t="str">
        <f t="shared" si="11"/>
        <v/>
      </c>
      <c r="AS172" s="51" t="str">
        <f t="shared" si="11"/>
        <v/>
      </c>
      <c r="AT172" s="51" t="str">
        <f t="shared" si="11"/>
        <v/>
      </c>
      <c r="AU172" s="51" t="str">
        <f t="shared" si="11"/>
        <v/>
      </c>
      <c r="BK172" s="50"/>
      <c r="BM172" s="118"/>
    </row>
    <row r="173" spans="1:65" hidden="1">
      <c r="A173" s="57" t="str">
        <f t="shared" si="12"/>
        <v/>
      </c>
      <c r="B173" s="57" t="str">
        <f t="shared" si="12"/>
        <v/>
      </c>
      <c r="C173" s="109" t="str">
        <f t="shared" si="12"/>
        <v/>
      </c>
      <c r="D173" s="57" t="str">
        <f t="shared" si="12"/>
        <v/>
      </c>
      <c r="E173" s="57" t="str">
        <f t="shared" si="12"/>
        <v/>
      </c>
      <c r="F173" s="57" t="str">
        <f t="shared" si="12"/>
        <v/>
      </c>
      <c r="G173" s="57" t="str">
        <f t="shared" si="12"/>
        <v/>
      </c>
      <c r="H173" s="57" t="str">
        <f t="shared" si="12"/>
        <v/>
      </c>
      <c r="I173" s="57" t="str">
        <f t="shared" si="12"/>
        <v/>
      </c>
      <c r="J173" s="57" t="str">
        <f t="shared" si="12"/>
        <v/>
      </c>
      <c r="K173" s="57" t="str">
        <f t="shared" si="12"/>
        <v/>
      </c>
      <c r="L173" s="57" t="str">
        <f t="shared" si="12"/>
        <v/>
      </c>
      <c r="M173" s="57" t="str">
        <f t="shared" si="12"/>
        <v/>
      </c>
      <c r="N173" s="51" t="str">
        <f t="shared" si="12"/>
        <v/>
      </c>
      <c r="O173" s="51" t="str">
        <f t="shared" si="12"/>
        <v/>
      </c>
      <c r="P173" s="51" t="str">
        <f t="shared" si="12"/>
        <v/>
      </c>
      <c r="Q173" s="51" t="str">
        <f t="shared" si="12"/>
        <v/>
      </c>
      <c r="R173" s="51" t="str">
        <f t="shared" si="12"/>
        <v/>
      </c>
      <c r="S173" s="51" t="str">
        <f t="shared" si="12"/>
        <v/>
      </c>
      <c r="T173" s="51" t="str">
        <f t="shared" si="12"/>
        <v/>
      </c>
      <c r="U173" s="111" t="str">
        <f t="shared" si="12"/>
        <v/>
      </c>
      <c r="V173" s="51" t="str">
        <f t="shared" si="12"/>
        <v/>
      </c>
      <c r="W173" s="51" t="str">
        <f t="shared" si="12"/>
        <v/>
      </c>
      <c r="X173" s="51" t="str">
        <f t="shared" si="12"/>
        <v/>
      </c>
      <c r="Y173" s="51" t="str">
        <f t="shared" si="12"/>
        <v/>
      </c>
      <c r="Z173" s="51" t="str">
        <f t="shared" si="12"/>
        <v/>
      </c>
      <c r="AA173" s="51" t="str">
        <f t="shared" si="12"/>
        <v/>
      </c>
      <c r="AB173" s="51" t="str">
        <f t="shared" si="12"/>
        <v/>
      </c>
      <c r="AC173" s="51" t="str">
        <f t="shared" si="12"/>
        <v/>
      </c>
      <c r="AD173" s="51" t="str">
        <f t="shared" si="12"/>
        <v/>
      </c>
      <c r="AE173" s="51" t="str">
        <f t="shared" si="12"/>
        <v/>
      </c>
      <c r="AF173" s="51" t="str">
        <f t="shared" si="12"/>
        <v/>
      </c>
      <c r="AG173" s="57" t="str">
        <f t="shared" si="11"/>
        <v/>
      </c>
      <c r="AH173" s="51" t="str">
        <f t="shared" si="11"/>
        <v/>
      </c>
      <c r="AI173" s="51" t="str">
        <f t="shared" si="11"/>
        <v/>
      </c>
      <c r="AJ173" s="51" t="str">
        <f t="shared" si="11"/>
        <v/>
      </c>
      <c r="AK173" s="51" t="str">
        <f t="shared" si="11"/>
        <v/>
      </c>
      <c r="AL173" s="51" t="str">
        <f t="shared" si="11"/>
        <v/>
      </c>
      <c r="AM173" s="51" t="str">
        <f t="shared" si="11"/>
        <v/>
      </c>
      <c r="AN173" s="51" t="str">
        <f t="shared" si="11"/>
        <v/>
      </c>
      <c r="AO173" s="51" t="str">
        <f t="shared" si="11"/>
        <v/>
      </c>
      <c r="AP173" s="51" t="str">
        <f t="shared" si="11"/>
        <v/>
      </c>
      <c r="AQ173" s="51" t="str">
        <f t="shared" si="11"/>
        <v/>
      </c>
      <c r="AR173" s="51" t="str">
        <f t="shared" si="11"/>
        <v/>
      </c>
      <c r="AS173" s="51" t="str">
        <f t="shared" si="11"/>
        <v/>
      </c>
      <c r="AT173" s="51" t="str">
        <f t="shared" si="11"/>
        <v/>
      </c>
      <c r="AU173" s="51" t="str">
        <f t="shared" si="11"/>
        <v/>
      </c>
      <c r="BK173" s="50"/>
      <c r="BM173" s="118"/>
    </row>
    <row r="174" spans="1:65" hidden="1">
      <c r="A174" s="57" t="str">
        <f t="shared" si="12"/>
        <v/>
      </c>
      <c r="B174" s="57" t="str">
        <f t="shared" si="12"/>
        <v/>
      </c>
      <c r="C174" s="109" t="str">
        <f t="shared" si="12"/>
        <v/>
      </c>
      <c r="D174" s="57" t="str">
        <f t="shared" si="12"/>
        <v/>
      </c>
      <c r="E174" s="57" t="str">
        <f t="shared" si="12"/>
        <v/>
      </c>
      <c r="F174" s="57" t="str">
        <f t="shared" si="12"/>
        <v/>
      </c>
      <c r="G174" s="57" t="str">
        <f t="shared" si="12"/>
        <v/>
      </c>
      <c r="H174" s="57" t="str">
        <f t="shared" si="12"/>
        <v/>
      </c>
      <c r="I174" s="57" t="str">
        <f t="shared" si="12"/>
        <v/>
      </c>
      <c r="J174" s="57" t="str">
        <f t="shared" si="12"/>
        <v/>
      </c>
      <c r="K174" s="57" t="str">
        <f t="shared" si="12"/>
        <v/>
      </c>
      <c r="L174" s="57" t="str">
        <f t="shared" si="12"/>
        <v/>
      </c>
      <c r="M174" s="57" t="str">
        <f t="shared" si="12"/>
        <v/>
      </c>
      <c r="N174" s="51" t="str">
        <f t="shared" si="12"/>
        <v/>
      </c>
      <c r="O174" s="51" t="str">
        <f t="shared" si="12"/>
        <v/>
      </c>
      <c r="P174" s="51" t="str">
        <f t="shared" si="12"/>
        <v/>
      </c>
      <c r="Q174" s="51" t="str">
        <f t="shared" si="12"/>
        <v/>
      </c>
      <c r="R174" s="51" t="str">
        <f t="shared" si="12"/>
        <v/>
      </c>
      <c r="S174" s="51" t="str">
        <f t="shared" si="12"/>
        <v/>
      </c>
      <c r="T174" s="51" t="str">
        <f t="shared" si="12"/>
        <v/>
      </c>
      <c r="U174" s="111" t="str">
        <f t="shared" si="12"/>
        <v/>
      </c>
      <c r="V174" s="51" t="str">
        <f t="shared" si="12"/>
        <v/>
      </c>
      <c r="W174" s="51" t="str">
        <f t="shared" si="12"/>
        <v/>
      </c>
      <c r="X174" s="51" t="str">
        <f t="shared" si="12"/>
        <v/>
      </c>
      <c r="Y174" s="51" t="str">
        <f t="shared" si="12"/>
        <v/>
      </c>
      <c r="Z174" s="51" t="str">
        <f t="shared" si="12"/>
        <v/>
      </c>
      <c r="AA174" s="51" t="str">
        <f t="shared" si="12"/>
        <v/>
      </c>
      <c r="AB174" s="51" t="str">
        <f t="shared" si="12"/>
        <v/>
      </c>
      <c r="AC174" s="51" t="str">
        <f t="shared" si="12"/>
        <v/>
      </c>
      <c r="AD174" s="51" t="str">
        <f t="shared" si="12"/>
        <v/>
      </c>
      <c r="AE174" s="51" t="str">
        <f t="shared" si="12"/>
        <v/>
      </c>
      <c r="AF174" s="51" t="str">
        <f t="shared" si="12"/>
        <v/>
      </c>
      <c r="AG174" s="57" t="str">
        <f t="shared" si="11"/>
        <v/>
      </c>
      <c r="AH174" s="51" t="str">
        <f t="shared" si="11"/>
        <v/>
      </c>
      <c r="AI174" s="51" t="str">
        <f t="shared" si="11"/>
        <v/>
      </c>
      <c r="AJ174" s="51" t="str">
        <f t="shared" si="11"/>
        <v/>
      </c>
      <c r="AK174" s="51" t="str">
        <f t="shared" si="11"/>
        <v/>
      </c>
      <c r="AL174" s="51" t="str">
        <f t="shared" si="11"/>
        <v/>
      </c>
      <c r="AM174" s="51" t="str">
        <f t="shared" si="11"/>
        <v/>
      </c>
      <c r="AN174" s="51" t="str">
        <f t="shared" si="11"/>
        <v/>
      </c>
      <c r="AO174" s="51" t="str">
        <f t="shared" si="11"/>
        <v/>
      </c>
      <c r="AP174" s="51" t="str">
        <f t="shared" si="11"/>
        <v/>
      </c>
      <c r="AQ174" s="51" t="str">
        <f t="shared" si="11"/>
        <v/>
      </c>
      <c r="AR174" s="51" t="str">
        <f t="shared" si="11"/>
        <v/>
      </c>
      <c r="AS174" s="51" t="str">
        <f t="shared" si="11"/>
        <v/>
      </c>
      <c r="AT174" s="51" t="str">
        <f t="shared" si="11"/>
        <v/>
      </c>
      <c r="AU174" s="51" t="str">
        <f t="shared" si="11"/>
        <v/>
      </c>
      <c r="BK174" s="50"/>
      <c r="BM174" s="118"/>
    </row>
    <row r="175" spans="1:65" hidden="1">
      <c r="A175" s="57" t="str">
        <f t="shared" si="12"/>
        <v/>
      </c>
      <c r="B175" s="57" t="str">
        <f t="shared" si="12"/>
        <v/>
      </c>
      <c r="C175" s="109" t="str">
        <f t="shared" si="12"/>
        <v/>
      </c>
      <c r="D175" s="57" t="str">
        <f t="shared" si="12"/>
        <v/>
      </c>
      <c r="E175" s="57" t="str">
        <f t="shared" si="12"/>
        <v/>
      </c>
      <c r="F175" s="57" t="str">
        <f t="shared" si="12"/>
        <v/>
      </c>
      <c r="G175" s="57" t="str">
        <f t="shared" si="12"/>
        <v/>
      </c>
      <c r="H175" s="57" t="str">
        <f t="shared" si="12"/>
        <v/>
      </c>
      <c r="I175" s="57" t="str">
        <f t="shared" si="12"/>
        <v/>
      </c>
      <c r="J175" s="57" t="str">
        <f t="shared" si="12"/>
        <v/>
      </c>
      <c r="K175" s="57" t="str">
        <f t="shared" si="12"/>
        <v/>
      </c>
      <c r="L175" s="57" t="str">
        <f t="shared" si="12"/>
        <v/>
      </c>
      <c r="M175" s="57" t="str">
        <f t="shared" si="12"/>
        <v/>
      </c>
      <c r="N175" s="51" t="str">
        <f t="shared" si="12"/>
        <v/>
      </c>
      <c r="O175" s="51" t="str">
        <f t="shared" si="12"/>
        <v/>
      </c>
      <c r="P175" s="51" t="str">
        <f t="shared" si="12"/>
        <v/>
      </c>
      <c r="Q175" s="51" t="str">
        <f t="shared" si="12"/>
        <v/>
      </c>
      <c r="R175" s="51" t="str">
        <f t="shared" si="12"/>
        <v/>
      </c>
      <c r="S175" s="51" t="str">
        <f t="shared" si="12"/>
        <v/>
      </c>
      <c r="T175" s="51" t="str">
        <f t="shared" si="12"/>
        <v/>
      </c>
      <c r="U175" s="111" t="str">
        <f t="shared" si="12"/>
        <v/>
      </c>
      <c r="V175" s="51" t="str">
        <f t="shared" si="12"/>
        <v/>
      </c>
      <c r="W175" s="51" t="str">
        <f t="shared" si="12"/>
        <v/>
      </c>
      <c r="X175" s="51" t="str">
        <f t="shared" si="12"/>
        <v/>
      </c>
      <c r="Y175" s="51" t="str">
        <f t="shared" si="12"/>
        <v/>
      </c>
      <c r="Z175" s="51" t="str">
        <f t="shared" si="12"/>
        <v/>
      </c>
      <c r="AA175" s="51" t="str">
        <f t="shared" si="12"/>
        <v/>
      </c>
      <c r="AB175" s="51" t="str">
        <f t="shared" si="12"/>
        <v/>
      </c>
      <c r="AC175" s="51" t="str">
        <f t="shared" si="12"/>
        <v/>
      </c>
      <c r="AD175" s="51" t="str">
        <f t="shared" si="12"/>
        <v/>
      </c>
      <c r="AE175" s="51" t="str">
        <f t="shared" si="12"/>
        <v/>
      </c>
      <c r="AF175" s="51" t="str">
        <f t="shared" si="12"/>
        <v/>
      </c>
      <c r="AG175" s="57" t="str">
        <f t="shared" si="11"/>
        <v/>
      </c>
      <c r="AH175" s="51" t="str">
        <f t="shared" si="11"/>
        <v/>
      </c>
      <c r="AI175" s="51" t="str">
        <f t="shared" si="11"/>
        <v/>
      </c>
      <c r="AJ175" s="51" t="str">
        <f t="shared" si="11"/>
        <v/>
      </c>
      <c r="AK175" s="51" t="str">
        <f t="shared" si="11"/>
        <v/>
      </c>
      <c r="AL175" s="51" t="str">
        <f t="shared" si="11"/>
        <v/>
      </c>
      <c r="AM175" s="51" t="str">
        <f t="shared" si="11"/>
        <v/>
      </c>
      <c r="AN175" s="51" t="str">
        <f t="shared" si="11"/>
        <v/>
      </c>
      <c r="AO175" s="51" t="str">
        <f t="shared" si="11"/>
        <v/>
      </c>
      <c r="AP175" s="51" t="str">
        <f t="shared" si="11"/>
        <v/>
      </c>
      <c r="AQ175" s="51" t="str">
        <f t="shared" si="11"/>
        <v/>
      </c>
      <c r="AR175" s="51" t="str">
        <f t="shared" si="11"/>
        <v/>
      </c>
      <c r="AS175" s="51" t="str">
        <f t="shared" si="11"/>
        <v/>
      </c>
      <c r="AT175" s="51" t="str">
        <f t="shared" si="11"/>
        <v/>
      </c>
      <c r="AU175" s="51" t="str">
        <f t="shared" si="11"/>
        <v/>
      </c>
      <c r="BK175" s="50"/>
      <c r="BM175" s="118"/>
    </row>
    <row r="176" spans="1:65" hidden="1">
      <c r="A176" s="57" t="str">
        <f t="shared" si="12"/>
        <v/>
      </c>
      <c r="B176" s="57" t="str">
        <f t="shared" si="12"/>
        <v/>
      </c>
      <c r="C176" s="109" t="str">
        <f t="shared" si="12"/>
        <v/>
      </c>
      <c r="D176" s="57" t="str">
        <f t="shared" si="12"/>
        <v/>
      </c>
      <c r="E176" s="57" t="str">
        <f t="shared" si="12"/>
        <v/>
      </c>
      <c r="F176" s="57" t="str">
        <f t="shared" si="12"/>
        <v/>
      </c>
      <c r="G176" s="57" t="str">
        <f t="shared" si="12"/>
        <v/>
      </c>
      <c r="H176" s="57" t="str">
        <f t="shared" si="12"/>
        <v/>
      </c>
      <c r="I176" s="57" t="str">
        <f t="shared" si="12"/>
        <v/>
      </c>
      <c r="J176" s="57" t="str">
        <f t="shared" si="12"/>
        <v/>
      </c>
      <c r="K176" s="57" t="str">
        <f t="shared" si="12"/>
        <v/>
      </c>
      <c r="L176" s="57" t="str">
        <f t="shared" si="12"/>
        <v/>
      </c>
      <c r="M176" s="57" t="str">
        <f t="shared" si="12"/>
        <v/>
      </c>
      <c r="N176" s="51" t="str">
        <f t="shared" si="12"/>
        <v/>
      </c>
      <c r="O176" s="51" t="str">
        <f t="shared" si="12"/>
        <v/>
      </c>
      <c r="P176" s="51" t="str">
        <f t="shared" si="12"/>
        <v/>
      </c>
      <c r="Q176" s="51" t="str">
        <f t="shared" si="12"/>
        <v/>
      </c>
      <c r="R176" s="51" t="str">
        <f t="shared" si="12"/>
        <v/>
      </c>
      <c r="S176" s="51" t="str">
        <f t="shared" si="12"/>
        <v/>
      </c>
      <c r="T176" s="51" t="str">
        <f t="shared" si="12"/>
        <v/>
      </c>
      <c r="U176" s="111" t="str">
        <f t="shared" si="12"/>
        <v/>
      </c>
      <c r="V176" s="51" t="str">
        <f t="shared" si="12"/>
        <v/>
      </c>
      <c r="W176" s="51" t="str">
        <f t="shared" si="12"/>
        <v/>
      </c>
      <c r="X176" s="51" t="str">
        <f t="shared" si="12"/>
        <v/>
      </c>
      <c r="Y176" s="51" t="str">
        <f t="shared" si="12"/>
        <v/>
      </c>
      <c r="Z176" s="51" t="str">
        <f t="shared" si="12"/>
        <v/>
      </c>
      <c r="AA176" s="51" t="str">
        <f t="shared" si="12"/>
        <v/>
      </c>
      <c r="AB176" s="51" t="str">
        <f t="shared" si="12"/>
        <v/>
      </c>
      <c r="AC176" s="51" t="str">
        <f t="shared" si="12"/>
        <v/>
      </c>
      <c r="AD176" s="51" t="str">
        <f t="shared" si="12"/>
        <v/>
      </c>
      <c r="AE176" s="51" t="str">
        <f t="shared" si="12"/>
        <v/>
      </c>
      <c r="AF176" s="51" t="str">
        <f t="shared" ref="AF176" si="13">IF(AF145="","","，")</f>
        <v/>
      </c>
      <c r="AG176" s="57" t="str">
        <f t="shared" si="11"/>
        <v/>
      </c>
      <c r="AH176" s="51" t="str">
        <f t="shared" si="11"/>
        <v/>
      </c>
      <c r="AI176" s="51" t="str">
        <f t="shared" si="11"/>
        <v/>
      </c>
      <c r="AJ176" s="51" t="str">
        <f t="shared" si="11"/>
        <v/>
      </c>
      <c r="AK176" s="51" t="str">
        <f t="shared" si="11"/>
        <v/>
      </c>
      <c r="AL176" s="51" t="str">
        <f t="shared" si="11"/>
        <v/>
      </c>
      <c r="AM176" s="51" t="str">
        <f t="shared" si="11"/>
        <v/>
      </c>
      <c r="AN176" s="51" t="str">
        <f t="shared" si="11"/>
        <v/>
      </c>
      <c r="AO176" s="51" t="str">
        <f t="shared" si="11"/>
        <v/>
      </c>
      <c r="AP176" s="51" t="str">
        <f t="shared" si="11"/>
        <v/>
      </c>
      <c r="AQ176" s="51" t="str">
        <f t="shared" si="11"/>
        <v/>
      </c>
      <c r="AR176" s="51" t="str">
        <f t="shared" si="11"/>
        <v/>
      </c>
      <c r="AS176" s="51" t="str">
        <f t="shared" si="11"/>
        <v/>
      </c>
      <c r="AT176" s="51" t="str">
        <f t="shared" si="11"/>
        <v/>
      </c>
      <c r="AU176" s="51" t="str">
        <f t="shared" si="11"/>
        <v/>
      </c>
      <c r="BK176" s="50"/>
      <c r="BM176" s="118"/>
    </row>
    <row r="177" spans="1:65" hidden="1">
      <c r="A177" s="57" t="str">
        <f t="shared" ref="A177:AF184" si="14">IF(A146="","","，")</f>
        <v/>
      </c>
      <c r="B177" s="57" t="str">
        <f t="shared" si="14"/>
        <v/>
      </c>
      <c r="C177" s="109" t="str">
        <f t="shared" si="14"/>
        <v/>
      </c>
      <c r="D177" s="57" t="str">
        <f t="shared" si="14"/>
        <v/>
      </c>
      <c r="E177" s="57" t="str">
        <f t="shared" si="14"/>
        <v/>
      </c>
      <c r="F177" s="57" t="str">
        <f t="shared" si="14"/>
        <v/>
      </c>
      <c r="G177" s="57" t="str">
        <f t="shared" si="14"/>
        <v/>
      </c>
      <c r="H177" s="57" t="str">
        <f t="shared" si="14"/>
        <v/>
      </c>
      <c r="I177" s="57" t="str">
        <f t="shared" si="14"/>
        <v/>
      </c>
      <c r="J177" s="57" t="str">
        <f t="shared" si="14"/>
        <v/>
      </c>
      <c r="K177" s="57" t="str">
        <f t="shared" si="14"/>
        <v/>
      </c>
      <c r="L177" s="57" t="str">
        <f t="shared" si="14"/>
        <v/>
      </c>
      <c r="M177" s="57" t="str">
        <f t="shared" si="14"/>
        <v/>
      </c>
      <c r="N177" s="51" t="str">
        <f t="shared" si="14"/>
        <v/>
      </c>
      <c r="O177" s="51" t="str">
        <f t="shared" si="14"/>
        <v/>
      </c>
      <c r="P177" s="51" t="str">
        <f t="shared" si="14"/>
        <v/>
      </c>
      <c r="Q177" s="51" t="str">
        <f t="shared" si="14"/>
        <v/>
      </c>
      <c r="R177" s="51" t="str">
        <f t="shared" si="14"/>
        <v/>
      </c>
      <c r="S177" s="51" t="str">
        <f t="shared" si="14"/>
        <v/>
      </c>
      <c r="T177" s="51" t="str">
        <f t="shared" si="14"/>
        <v/>
      </c>
      <c r="U177" s="111" t="str">
        <f t="shared" si="14"/>
        <v/>
      </c>
      <c r="V177" s="51" t="str">
        <f t="shared" si="14"/>
        <v/>
      </c>
      <c r="W177" s="51" t="str">
        <f t="shared" si="14"/>
        <v/>
      </c>
      <c r="X177" s="51" t="str">
        <f t="shared" si="14"/>
        <v/>
      </c>
      <c r="Y177" s="51" t="str">
        <f t="shared" si="14"/>
        <v/>
      </c>
      <c r="Z177" s="51" t="str">
        <f t="shared" si="14"/>
        <v/>
      </c>
      <c r="AA177" s="51" t="str">
        <f t="shared" si="14"/>
        <v/>
      </c>
      <c r="AB177" s="51" t="str">
        <f t="shared" si="14"/>
        <v/>
      </c>
      <c r="AC177" s="51" t="str">
        <f t="shared" si="14"/>
        <v/>
      </c>
      <c r="AD177" s="51" t="str">
        <f t="shared" si="14"/>
        <v/>
      </c>
      <c r="AE177" s="51" t="str">
        <f t="shared" si="14"/>
        <v/>
      </c>
      <c r="AF177" s="51" t="str">
        <f t="shared" si="14"/>
        <v/>
      </c>
      <c r="AG177" s="57" t="str">
        <f t="shared" si="11"/>
        <v/>
      </c>
      <c r="AH177" s="51" t="str">
        <f t="shared" si="11"/>
        <v/>
      </c>
      <c r="AI177" s="51" t="str">
        <f t="shared" si="11"/>
        <v/>
      </c>
      <c r="AJ177" s="51" t="str">
        <f t="shared" si="11"/>
        <v/>
      </c>
      <c r="AK177" s="51" t="str">
        <f t="shared" si="11"/>
        <v/>
      </c>
      <c r="AL177" s="51" t="str">
        <f t="shared" si="11"/>
        <v/>
      </c>
      <c r="AM177" s="51" t="str">
        <f t="shared" si="11"/>
        <v/>
      </c>
      <c r="AN177" s="51" t="str">
        <f t="shared" si="11"/>
        <v/>
      </c>
      <c r="AO177" s="51" t="str">
        <f t="shared" si="11"/>
        <v/>
      </c>
      <c r="AP177" s="51" t="str">
        <f t="shared" si="11"/>
        <v/>
      </c>
      <c r="AQ177" s="51" t="str">
        <f t="shared" si="11"/>
        <v/>
      </c>
      <c r="AR177" s="51" t="str">
        <f t="shared" si="11"/>
        <v/>
      </c>
      <c r="AS177" s="51" t="str">
        <f t="shared" si="11"/>
        <v/>
      </c>
      <c r="AT177" s="51" t="str">
        <f t="shared" si="11"/>
        <v/>
      </c>
      <c r="AU177" s="51" t="str">
        <f t="shared" si="11"/>
        <v/>
      </c>
      <c r="BK177" s="50"/>
      <c r="BM177" s="118"/>
    </row>
    <row r="178" spans="1:65" hidden="1">
      <c r="A178" s="57" t="str">
        <f t="shared" si="14"/>
        <v/>
      </c>
      <c r="B178" s="57" t="str">
        <f t="shared" si="14"/>
        <v/>
      </c>
      <c r="C178" s="109" t="str">
        <f t="shared" si="14"/>
        <v/>
      </c>
      <c r="D178" s="57" t="str">
        <f t="shared" si="14"/>
        <v/>
      </c>
      <c r="E178" s="57" t="str">
        <f t="shared" si="14"/>
        <v/>
      </c>
      <c r="F178" s="57" t="str">
        <f t="shared" si="14"/>
        <v/>
      </c>
      <c r="G178" s="57" t="str">
        <f t="shared" si="14"/>
        <v/>
      </c>
      <c r="H178" s="57" t="str">
        <f t="shared" si="14"/>
        <v/>
      </c>
      <c r="I178" s="57" t="str">
        <f t="shared" si="14"/>
        <v/>
      </c>
      <c r="J178" s="57" t="str">
        <f t="shared" si="14"/>
        <v/>
      </c>
      <c r="K178" s="57" t="str">
        <f t="shared" si="14"/>
        <v/>
      </c>
      <c r="L178" s="57" t="str">
        <f t="shared" si="14"/>
        <v/>
      </c>
      <c r="M178" s="57" t="str">
        <f t="shared" si="14"/>
        <v/>
      </c>
      <c r="N178" s="51" t="str">
        <f t="shared" si="14"/>
        <v/>
      </c>
      <c r="O178" s="51" t="str">
        <f t="shared" si="14"/>
        <v/>
      </c>
      <c r="P178" s="51" t="str">
        <f t="shared" si="14"/>
        <v/>
      </c>
      <c r="Q178" s="51" t="str">
        <f t="shared" si="14"/>
        <v/>
      </c>
      <c r="R178" s="51" t="str">
        <f t="shared" si="14"/>
        <v/>
      </c>
      <c r="S178" s="51" t="str">
        <f t="shared" si="14"/>
        <v/>
      </c>
      <c r="T178" s="51" t="str">
        <f t="shared" si="14"/>
        <v/>
      </c>
      <c r="U178" s="111" t="str">
        <f t="shared" si="14"/>
        <v/>
      </c>
      <c r="V178" s="51" t="str">
        <f t="shared" si="14"/>
        <v/>
      </c>
      <c r="W178" s="51" t="str">
        <f t="shared" si="14"/>
        <v/>
      </c>
      <c r="X178" s="51" t="str">
        <f t="shared" si="14"/>
        <v/>
      </c>
      <c r="Y178" s="51" t="str">
        <f t="shared" si="14"/>
        <v/>
      </c>
      <c r="Z178" s="51" t="str">
        <f t="shared" si="14"/>
        <v/>
      </c>
      <c r="AA178" s="51" t="str">
        <f t="shared" si="14"/>
        <v/>
      </c>
      <c r="AB178" s="51" t="str">
        <f t="shared" si="14"/>
        <v/>
      </c>
      <c r="AC178" s="51" t="str">
        <f t="shared" si="14"/>
        <v/>
      </c>
      <c r="AD178" s="51" t="str">
        <f t="shared" si="14"/>
        <v/>
      </c>
      <c r="AE178" s="51" t="str">
        <f t="shared" si="14"/>
        <v/>
      </c>
      <c r="AF178" s="51" t="str">
        <f t="shared" si="14"/>
        <v/>
      </c>
      <c r="AG178" s="57" t="str">
        <f t="shared" si="11"/>
        <v/>
      </c>
      <c r="AH178" s="51" t="str">
        <f t="shared" si="11"/>
        <v/>
      </c>
      <c r="AI178" s="51" t="str">
        <f t="shared" si="11"/>
        <v/>
      </c>
      <c r="AJ178" s="51" t="str">
        <f t="shared" si="11"/>
        <v/>
      </c>
      <c r="AK178" s="51" t="str">
        <f t="shared" si="11"/>
        <v/>
      </c>
      <c r="AL178" s="51" t="str">
        <f t="shared" si="11"/>
        <v/>
      </c>
      <c r="AM178" s="51" t="str">
        <f t="shared" si="11"/>
        <v/>
      </c>
      <c r="AN178" s="51" t="str">
        <f t="shared" si="11"/>
        <v/>
      </c>
      <c r="AO178" s="51" t="str">
        <f t="shared" si="11"/>
        <v/>
      </c>
      <c r="AP178" s="51" t="str">
        <f t="shared" si="11"/>
        <v/>
      </c>
      <c r="AQ178" s="51" t="str">
        <f t="shared" si="11"/>
        <v/>
      </c>
      <c r="AR178" s="51" t="str">
        <f t="shared" si="11"/>
        <v/>
      </c>
      <c r="AS178" s="51" t="str">
        <f t="shared" si="11"/>
        <v/>
      </c>
      <c r="AT178" s="51" t="str">
        <f t="shared" si="11"/>
        <v/>
      </c>
      <c r="AU178" s="51" t="str">
        <f t="shared" si="11"/>
        <v/>
      </c>
      <c r="BK178" s="50"/>
      <c r="BM178" s="118"/>
    </row>
    <row r="179" spans="1:65" hidden="1">
      <c r="A179" s="57" t="str">
        <f t="shared" si="14"/>
        <v/>
      </c>
      <c r="B179" s="57" t="str">
        <f t="shared" si="14"/>
        <v/>
      </c>
      <c r="C179" s="109" t="str">
        <f t="shared" si="14"/>
        <v/>
      </c>
      <c r="D179" s="57" t="str">
        <f t="shared" si="14"/>
        <v/>
      </c>
      <c r="E179" s="57" t="str">
        <f t="shared" si="14"/>
        <v/>
      </c>
      <c r="F179" s="57" t="str">
        <f t="shared" si="14"/>
        <v/>
      </c>
      <c r="G179" s="57" t="str">
        <f t="shared" si="14"/>
        <v/>
      </c>
      <c r="H179" s="57" t="str">
        <f t="shared" si="14"/>
        <v/>
      </c>
      <c r="I179" s="57" t="str">
        <f t="shared" si="14"/>
        <v/>
      </c>
      <c r="J179" s="57" t="str">
        <f t="shared" si="14"/>
        <v/>
      </c>
      <c r="K179" s="57" t="str">
        <f t="shared" si="14"/>
        <v/>
      </c>
      <c r="L179" s="57" t="str">
        <f t="shared" si="14"/>
        <v/>
      </c>
      <c r="M179" s="57" t="str">
        <f t="shared" si="14"/>
        <v/>
      </c>
      <c r="N179" s="51" t="str">
        <f t="shared" si="14"/>
        <v/>
      </c>
      <c r="O179" s="51" t="str">
        <f t="shared" si="14"/>
        <v/>
      </c>
      <c r="P179" s="51" t="str">
        <f t="shared" si="14"/>
        <v/>
      </c>
      <c r="Q179" s="51" t="str">
        <f t="shared" si="14"/>
        <v/>
      </c>
      <c r="R179" s="51" t="str">
        <f t="shared" si="14"/>
        <v/>
      </c>
      <c r="S179" s="51" t="str">
        <f t="shared" si="14"/>
        <v/>
      </c>
      <c r="T179" s="51" t="str">
        <f t="shared" si="14"/>
        <v/>
      </c>
      <c r="U179" s="111" t="str">
        <f t="shared" si="14"/>
        <v/>
      </c>
      <c r="V179" s="51" t="str">
        <f t="shared" si="14"/>
        <v/>
      </c>
      <c r="W179" s="51" t="str">
        <f t="shared" si="14"/>
        <v/>
      </c>
      <c r="X179" s="51" t="str">
        <f t="shared" si="14"/>
        <v/>
      </c>
      <c r="Y179" s="51" t="str">
        <f t="shared" si="14"/>
        <v/>
      </c>
      <c r="Z179" s="51" t="str">
        <f t="shared" si="14"/>
        <v/>
      </c>
      <c r="AA179" s="51" t="str">
        <f t="shared" si="14"/>
        <v/>
      </c>
      <c r="AB179" s="51" t="str">
        <f t="shared" si="14"/>
        <v/>
      </c>
      <c r="AC179" s="51" t="str">
        <f t="shared" si="14"/>
        <v/>
      </c>
      <c r="AD179" s="51" t="str">
        <f t="shared" si="14"/>
        <v/>
      </c>
      <c r="AE179" s="51" t="str">
        <f t="shared" si="14"/>
        <v/>
      </c>
      <c r="AF179" s="51" t="str">
        <f t="shared" si="14"/>
        <v/>
      </c>
      <c r="AG179" s="57" t="str">
        <f t="shared" si="11"/>
        <v/>
      </c>
      <c r="AH179" s="51" t="str">
        <f t="shared" si="11"/>
        <v/>
      </c>
      <c r="AI179" s="51" t="str">
        <f t="shared" si="11"/>
        <v/>
      </c>
      <c r="AJ179" s="51" t="str">
        <f t="shared" si="11"/>
        <v/>
      </c>
      <c r="AK179" s="51" t="str">
        <f t="shared" si="11"/>
        <v/>
      </c>
      <c r="AL179" s="51" t="str">
        <f t="shared" si="11"/>
        <v/>
      </c>
      <c r="AM179" s="51" t="str">
        <f t="shared" si="11"/>
        <v/>
      </c>
      <c r="AN179" s="51" t="str">
        <f t="shared" si="11"/>
        <v/>
      </c>
      <c r="AO179" s="51" t="str">
        <f t="shared" si="11"/>
        <v/>
      </c>
      <c r="AP179" s="51" t="str">
        <f t="shared" si="11"/>
        <v/>
      </c>
      <c r="AQ179" s="51" t="str">
        <f t="shared" si="11"/>
        <v/>
      </c>
      <c r="AR179" s="51" t="str">
        <f t="shared" si="11"/>
        <v/>
      </c>
      <c r="AS179" s="51" t="str">
        <f t="shared" si="11"/>
        <v/>
      </c>
      <c r="AT179" s="51" t="str">
        <f t="shared" si="11"/>
        <v/>
      </c>
      <c r="AU179" s="51" t="str">
        <f t="shared" si="11"/>
        <v/>
      </c>
      <c r="BK179" s="50"/>
      <c r="BM179" s="118"/>
    </row>
    <row r="180" spans="1:65" hidden="1">
      <c r="A180" s="57" t="str">
        <f t="shared" si="14"/>
        <v/>
      </c>
      <c r="B180" s="57" t="str">
        <f t="shared" si="14"/>
        <v/>
      </c>
      <c r="C180" s="109" t="str">
        <f t="shared" si="14"/>
        <v/>
      </c>
      <c r="D180" s="57" t="str">
        <f t="shared" si="14"/>
        <v/>
      </c>
      <c r="E180" s="57" t="str">
        <f t="shared" si="14"/>
        <v/>
      </c>
      <c r="F180" s="57" t="str">
        <f t="shared" si="14"/>
        <v/>
      </c>
      <c r="G180" s="57" t="str">
        <f t="shared" si="14"/>
        <v/>
      </c>
      <c r="H180" s="57" t="str">
        <f t="shared" si="14"/>
        <v/>
      </c>
      <c r="I180" s="57" t="str">
        <f t="shared" si="14"/>
        <v/>
      </c>
      <c r="J180" s="57" t="str">
        <f t="shared" si="14"/>
        <v/>
      </c>
      <c r="K180" s="57" t="str">
        <f t="shared" si="14"/>
        <v/>
      </c>
      <c r="L180" s="57" t="str">
        <f t="shared" si="14"/>
        <v/>
      </c>
      <c r="M180" s="57" t="str">
        <f t="shared" si="14"/>
        <v/>
      </c>
      <c r="N180" s="51" t="str">
        <f t="shared" si="14"/>
        <v/>
      </c>
      <c r="O180" s="51" t="str">
        <f t="shared" si="14"/>
        <v/>
      </c>
      <c r="P180" s="51" t="str">
        <f t="shared" si="14"/>
        <v/>
      </c>
      <c r="Q180" s="51" t="str">
        <f t="shared" si="14"/>
        <v/>
      </c>
      <c r="R180" s="51" t="str">
        <f t="shared" si="14"/>
        <v/>
      </c>
      <c r="S180" s="51" t="str">
        <f t="shared" si="14"/>
        <v/>
      </c>
      <c r="T180" s="51" t="str">
        <f t="shared" si="14"/>
        <v/>
      </c>
      <c r="U180" s="111" t="str">
        <f t="shared" si="14"/>
        <v/>
      </c>
      <c r="V180" s="51" t="str">
        <f t="shared" si="14"/>
        <v/>
      </c>
      <c r="W180" s="51" t="str">
        <f t="shared" si="14"/>
        <v/>
      </c>
      <c r="X180" s="51" t="str">
        <f t="shared" si="14"/>
        <v/>
      </c>
      <c r="Y180" s="51" t="str">
        <f t="shared" si="14"/>
        <v/>
      </c>
      <c r="Z180" s="51" t="str">
        <f t="shared" si="14"/>
        <v/>
      </c>
      <c r="AA180" s="51" t="str">
        <f t="shared" si="14"/>
        <v/>
      </c>
      <c r="AB180" s="51" t="str">
        <f t="shared" si="14"/>
        <v/>
      </c>
      <c r="AC180" s="51" t="str">
        <f t="shared" si="14"/>
        <v/>
      </c>
      <c r="AD180" s="51" t="str">
        <f t="shared" si="14"/>
        <v/>
      </c>
      <c r="AE180" s="51" t="str">
        <f t="shared" si="14"/>
        <v/>
      </c>
      <c r="AF180" s="51" t="str">
        <f t="shared" si="14"/>
        <v/>
      </c>
      <c r="AG180" s="57" t="str">
        <f t="shared" si="11"/>
        <v/>
      </c>
      <c r="AH180" s="51" t="str">
        <f t="shared" si="11"/>
        <v/>
      </c>
      <c r="AI180" s="51" t="str">
        <f t="shared" si="11"/>
        <v/>
      </c>
      <c r="AJ180" s="51" t="str">
        <f t="shared" si="11"/>
        <v/>
      </c>
      <c r="AK180" s="51" t="str">
        <f t="shared" si="11"/>
        <v/>
      </c>
      <c r="AL180" s="51" t="str">
        <f t="shared" si="11"/>
        <v/>
      </c>
      <c r="AM180" s="51" t="str">
        <f t="shared" si="11"/>
        <v/>
      </c>
      <c r="AN180" s="51" t="str">
        <f t="shared" si="11"/>
        <v/>
      </c>
      <c r="AO180" s="51" t="str">
        <f t="shared" si="11"/>
        <v/>
      </c>
      <c r="AP180" s="51" t="str">
        <f t="shared" si="11"/>
        <v/>
      </c>
      <c r="AQ180" s="51" t="str">
        <f t="shared" si="11"/>
        <v/>
      </c>
      <c r="AR180" s="51" t="str">
        <f t="shared" si="11"/>
        <v/>
      </c>
      <c r="AS180" s="51" t="str">
        <f t="shared" si="11"/>
        <v/>
      </c>
      <c r="AT180" s="51" t="str">
        <f t="shared" si="11"/>
        <v/>
      </c>
      <c r="AU180" s="51" t="str">
        <f t="shared" si="11"/>
        <v/>
      </c>
      <c r="BK180" s="50"/>
      <c r="BM180" s="118"/>
    </row>
    <row r="181" spans="1:65" hidden="1">
      <c r="A181" s="57" t="str">
        <f t="shared" si="14"/>
        <v/>
      </c>
      <c r="B181" s="57" t="str">
        <f t="shared" si="14"/>
        <v/>
      </c>
      <c r="C181" s="109" t="str">
        <f t="shared" si="14"/>
        <v/>
      </c>
      <c r="D181" s="57" t="str">
        <f t="shared" si="14"/>
        <v/>
      </c>
      <c r="E181" s="57" t="str">
        <f t="shared" si="14"/>
        <v/>
      </c>
      <c r="F181" s="57" t="str">
        <f t="shared" si="14"/>
        <v/>
      </c>
      <c r="G181" s="57" t="str">
        <f t="shared" si="14"/>
        <v/>
      </c>
      <c r="H181" s="57" t="str">
        <f t="shared" si="14"/>
        <v/>
      </c>
      <c r="I181" s="57" t="str">
        <f t="shared" si="14"/>
        <v/>
      </c>
      <c r="J181" s="57" t="str">
        <f t="shared" si="14"/>
        <v/>
      </c>
      <c r="K181" s="57" t="str">
        <f t="shared" si="14"/>
        <v/>
      </c>
      <c r="L181" s="57" t="str">
        <f t="shared" si="14"/>
        <v/>
      </c>
      <c r="M181" s="57" t="str">
        <f t="shared" si="14"/>
        <v/>
      </c>
      <c r="N181" s="51" t="str">
        <f t="shared" si="14"/>
        <v/>
      </c>
      <c r="O181" s="51" t="str">
        <f t="shared" si="14"/>
        <v/>
      </c>
      <c r="P181" s="51" t="str">
        <f t="shared" si="14"/>
        <v/>
      </c>
      <c r="Q181" s="51" t="str">
        <f t="shared" si="14"/>
        <v/>
      </c>
      <c r="R181" s="51" t="str">
        <f t="shared" si="14"/>
        <v/>
      </c>
      <c r="S181" s="51" t="str">
        <f t="shared" si="14"/>
        <v/>
      </c>
      <c r="T181" s="51" t="str">
        <f t="shared" si="14"/>
        <v/>
      </c>
      <c r="U181" s="111" t="str">
        <f t="shared" si="14"/>
        <v/>
      </c>
      <c r="V181" s="51" t="str">
        <f t="shared" si="14"/>
        <v/>
      </c>
      <c r="W181" s="51" t="str">
        <f t="shared" si="14"/>
        <v/>
      </c>
      <c r="X181" s="51" t="str">
        <f t="shared" si="14"/>
        <v/>
      </c>
      <c r="Y181" s="51" t="str">
        <f t="shared" si="14"/>
        <v/>
      </c>
      <c r="Z181" s="51" t="str">
        <f t="shared" si="14"/>
        <v/>
      </c>
      <c r="AA181" s="51" t="str">
        <f t="shared" si="14"/>
        <v/>
      </c>
      <c r="AB181" s="51" t="str">
        <f t="shared" si="14"/>
        <v/>
      </c>
      <c r="AC181" s="51" t="str">
        <f t="shared" si="14"/>
        <v/>
      </c>
      <c r="AD181" s="51" t="str">
        <f t="shared" si="14"/>
        <v/>
      </c>
      <c r="AE181" s="51" t="str">
        <f t="shared" si="14"/>
        <v/>
      </c>
      <c r="AF181" s="51" t="str">
        <f t="shared" si="14"/>
        <v/>
      </c>
      <c r="AG181" s="57" t="str">
        <f t="shared" si="11"/>
        <v/>
      </c>
      <c r="AH181" s="51" t="str">
        <f t="shared" si="11"/>
        <v/>
      </c>
      <c r="AI181" s="51" t="str">
        <f t="shared" si="11"/>
        <v/>
      </c>
      <c r="AJ181" s="51" t="str">
        <f t="shared" si="11"/>
        <v/>
      </c>
      <c r="AK181" s="51" t="str">
        <f t="shared" si="11"/>
        <v/>
      </c>
      <c r="AL181" s="51" t="str">
        <f t="shared" si="11"/>
        <v/>
      </c>
      <c r="AM181" s="51" t="str">
        <f t="shared" si="11"/>
        <v/>
      </c>
      <c r="AN181" s="51" t="str">
        <f t="shared" si="11"/>
        <v/>
      </c>
      <c r="AO181" s="51" t="str">
        <f t="shared" si="11"/>
        <v/>
      </c>
      <c r="AP181" s="51" t="str">
        <f t="shared" si="11"/>
        <v/>
      </c>
      <c r="AQ181" s="51" t="str">
        <f t="shared" si="11"/>
        <v/>
      </c>
      <c r="AR181" s="51" t="str">
        <f t="shared" si="11"/>
        <v/>
      </c>
      <c r="AS181" s="51" t="str">
        <f t="shared" si="11"/>
        <v/>
      </c>
      <c r="AT181" s="51" t="str">
        <f t="shared" si="11"/>
        <v/>
      </c>
      <c r="AU181" s="51" t="str">
        <f t="shared" si="11"/>
        <v/>
      </c>
      <c r="BK181" s="50"/>
      <c r="BM181" s="118"/>
    </row>
    <row r="182" spans="1:65" hidden="1">
      <c r="A182" s="57" t="str">
        <f t="shared" si="14"/>
        <v/>
      </c>
      <c r="B182" s="57" t="str">
        <f t="shared" si="14"/>
        <v/>
      </c>
      <c r="C182" s="109" t="str">
        <f t="shared" si="14"/>
        <v/>
      </c>
      <c r="D182" s="57" t="str">
        <f t="shared" si="14"/>
        <v/>
      </c>
      <c r="E182" s="57" t="str">
        <f t="shared" si="14"/>
        <v/>
      </c>
      <c r="F182" s="57" t="str">
        <f t="shared" si="14"/>
        <v/>
      </c>
      <c r="G182" s="57" t="str">
        <f t="shared" si="14"/>
        <v/>
      </c>
      <c r="H182" s="57" t="str">
        <f t="shared" si="14"/>
        <v/>
      </c>
      <c r="I182" s="57" t="str">
        <f t="shared" si="14"/>
        <v/>
      </c>
      <c r="J182" s="57" t="str">
        <f t="shared" si="14"/>
        <v/>
      </c>
      <c r="K182" s="57" t="str">
        <f t="shared" si="14"/>
        <v/>
      </c>
      <c r="L182" s="57" t="str">
        <f t="shared" si="14"/>
        <v/>
      </c>
      <c r="M182" s="57" t="str">
        <f t="shared" si="14"/>
        <v/>
      </c>
      <c r="N182" s="51" t="str">
        <f t="shared" si="14"/>
        <v/>
      </c>
      <c r="O182" s="51" t="str">
        <f t="shared" si="14"/>
        <v/>
      </c>
      <c r="P182" s="51" t="str">
        <f t="shared" si="14"/>
        <v/>
      </c>
      <c r="Q182" s="51" t="str">
        <f t="shared" si="14"/>
        <v/>
      </c>
      <c r="R182" s="51" t="str">
        <f t="shared" si="14"/>
        <v/>
      </c>
      <c r="S182" s="51" t="str">
        <f t="shared" si="14"/>
        <v/>
      </c>
      <c r="T182" s="51" t="str">
        <f t="shared" si="14"/>
        <v/>
      </c>
      <c r="U182" s="111" t="str">
        <f t="shared" si="14"/>
        <v/>
      </c>
      <c r="V182" s="51" t="str">
        <f t="shared" si="14"/>
        <v/>
      </c>
      <c r="W182" s="51" t="str">
        <f t="shared" si="14"/>
        <v/>
      </c>
      <c r="X182" s="51" t="str">
        <f t="shared" si="14"/>
        <v/>
      </c>
      <c r="Y182" s="51" t="str">
        <f t="shared" si="14"/>
        <v/>
      </c>
      <c r="Z182" s="51" t="str">
        <f t="shared" si="14"/>
        <v/>
      </c>
      <c r="AA182" s="51" t="str">
        <f t="shared" si="14"/>
        <v/>
      </c>
      <c r="AB182" s="51" t="str">
        <f t="shared" si="14"/>
        <v/>
      </c>
      <c r="AC182" s="51" t="str">
        <f t="shared" si="14"/>
        <v/>
      </c>
      <c r="AD182" s="51" t="str">
        <f t="shared" si="14"/>
        <v/>
      </c>
      <c r="AE182" s="51" t="str">
        <f t="shared" si="14"/>
        <v/>
      </c>
      <c r="AF182" s="51" t="str">
        <f t="shared" si="14"/>
        <v/>
      </c>
      <c r="AG182" s="57" t="str">
        <f t="shared" si="11"/>
        <v/>
      </c>
      <c r="AH182" s="51" t="str">
        <f t="shared" si="11"/>
        <v/>
      </c>
      <c r="AI182" s="51" t="str">
        <f t="shared" si="11"/>
        <v/>
      </c>
      <c r="AJ182" s="51" t="str">
        <f t="shared" si="11"/>
        <v/>
      </c>
      <c r="AK182" s="51" t="str">
        <f t="shared" si="11"/>
        <v/>
      </c>
      <c r="AL182" s="51" t="str">
        <f t="shared" si="11"/>
        <v/>
      </c>
      <c r="AM182" s="51" t="str">
        <f t="shared" si="11"/>
        <v/>
      </c>
      <c r="AN182" s="51" t="str">
        <f t="shared" si="11"/>
        <v/>
      </c>
      <c r="AO182" s="51" t="str">
        <f t="shared" si="11"/>
        <v/>
      </c>
      <c r="AP182" s="51" t="str">
        <f t="shared" si="11"/>
        <v/>
      </c>
      <c r="AQ182" s="51" t="str">
        <f t="shared" si="11"/>
        <v/>
      </c>
      <c r="AR182" s="51" t="str">
        <f t="shared" si="11"/>
        <v/>
      </c>
      <c r="AS182" s="51" t="str">
        <f t="shared" si="11"/>
        <v/>
      </c>
      <c r="AT182" s="51" t="str">
        <f t="shared" si="11"/>
        <v/>
      </c>
      <c r="AU182" s="51" t="str">
        <f t="shared" si="11"/>
        <v/>
      </c>
      <c r="BK182" s="50"/>
      <c r="BM182" s="118"/>
    </row>
    <row r="183" spans="1:65" hidden="1">
      <c r="A183" s="57" t="str">
        <f t="shared" si="14"/>
        <v/>
      </c>
      <c r="B183" s="57" t="str">
        <f t="shared" si="14"/>
        <v/>
      </c>
      <c r="C183" s="109" t="str">
        <f t="shared" si="14"/>
        <v/>
      </c>
      <c r="D183" s="57" t="str">
        <f t="shared" si="14"/>
        <v/>
      </c>
      <c r="E183" s="57" t="str">
        <f t="shared" si="14"/>
        <v/>
      </c>
      <c r="F183" s="57" t="str">
        <f t="shared" si="14"/>
        <v/>
      </c>
      <c r="G183" s="57" t="str">
        <f t="shared" si="14"/>
        <v/>
      </c>
      <c r="H183" s="57" t="str">
        <f t="shared" si="14"/>
        <v/>
      </c>
      <c r="I183" s="57" t="str">
        <f t="shared" si="14"/>
        <v/>
      </c>
      <c r="J183" s="57" t="str">
        <f t="shared" si="14"/>
        <v/>
      </c>
      <c r="K183" s="57" t="str">
        <f t="shared" si="14"/>
        <v/>
      </c>
      <c r="L183" s="57" t="str">
        <f t="shared" si="14"/>
        <v/>
      </c>
      <c r="M183" s="57" t="str">
        <f t="shared" si="14"/>
        <v/>
      </c>
      <c r="N183" s="51" t="str">
        <f t="shared" si="14"/>
        <v/>
      </c>
      <c r="O183" s="51" t="str">
        <f t="shared" si="14"/>
        <v/>
      </c>
      <c r="P183" s="51" t="str">
        <f t="shared" si="14"/>
        <v/>
      </c>
      <c r="Q183" s="51" t="str">
        <f t="shared" si="14"/>
        <v/>
      </c>
      <c r="R183" s="51" t="str">
        <f t="shared" si="14"/>
        <v/>
      </c>
      <c r="S183" s="51" t="str">
        <f t="shared" si="14"/>
        <v/>
      </c>
      <c r="T183" s="51" t="str">
        <f t="shared" si="14"/>
        <v/>
      </c>
      <c r="U183" s="111" t="str">
        <f t="shared" si="14"/>
        <v/>
      </c>
      <c r="V183" s="51" t="str">
        <f t="shared" si="14"/>
        <v/>
      </c>
      <c r="W183" s="51" t="str">
        <f t="shared" si="14"/>
        <v/>
      </c>
      <c r="X183" s="51" t="str">
        <f t="shared" si="14"/>
        <v/>
      </c>
      <c r="Y183" s="51" t="str">
        <f t="shared" si="14"/>
        <v/>
      </c>
      <c r="Z183" s="51" t="str">
        <f t="shared" si="14"/>
        <v/>
      </c>
      <c r="AA183" s="51" t="str">
        <f t="shared" si="14"/>
        <v/>
      </c>
      <c r="AB183" s="51" t="str">
        <f t="shared" si="14"/>
        <v/>
      </c>
      <c r="AC183" s="51" t="str">
        <f t="shared" si="14"/>
        <v/>
      </c>
      <c r="AD183" s="51" t="str">
        <f t="shared" si="14"/>
        <v/>
      </c>
      <c r="AE183" s="51" t="str">
        <f t="shared" si="14"/>
        <v/>
      </c>
      <c r="AF183" s="51" t="str">
        <f t="shared" si="14"/>
        <v/>
      </c>
      <c r="AG183" s="57" t="str">
        <f t="shared" si="11"/>
        <v/>
      </c>
      <c r="AH183" s="51" t="str">
        <f t="shared" si="11"/>
        <v/>
      </c>
      <c r="AI183" s="51" t="str">
        <f t="shared" si="11"/>
        <v/>
      </c>
      <c r="AJ183" s="51" t="str">
        <f t="shared" si="11"/>
        <v/>
      </c>
      <c r="AK183" s="51" t="str">
        <f t="shared" si="11"/>
        <v/>
      </c>
      <c r="AL183" s="51" t="str">
        <f t="shared" si="11"/>
        <v/>
      </c>
      <c r="AM183" s="51" t="str">
        <f t="shared" si="11"/>
        <v/>
      </c>
      <c r="AN183" s="51" t="str">
        <f t="shared" si="11"/>
        <v/>
      </c>
      <c r="AO183" s="51" t="str">
        <f t="shared" si="11"/>
        <v/>
      </c>
      <c r="AP183" s="51" t="str">
        <f t="shared" si="11"/>
        <v/>
      </c>
      <c r="AQ183" s="51" t="str">
        <f t="shared" si="11"/>
        <v/>
      </c>
      <c r="AR183" s="51" t="str">
        <f t="shared" si="11"/>
        <v/>
      </c>
      <c r="AS183" s="51" t="str">
        <f t="shared" si="11"/>
        <v/>
      </c>
      <c r="AT183" s="51" t="str">
        <f t="shared" si="11"/>
        <v/>
      </c>
      <c r="AU183" s="51" t="str">
        <f t="shared" si="11"/>
        <v/>
      </c>
      <c r="BK183" s="50"/>
      <c r="BM183" s="118"/>
    </row>
    <row r="184" spans="1:65" hidden="1">
      <c r="A184" s="57" t="str">
        <f t="shared" si="14"/>
        <v/>
      </c>
      <c r="B184" s="57" t="str">
        <f t="shared" si="14"/>
        <v/>
      </c>
      <c r="C184" s="109" t="str">
        <f t="shared" si="14"/>
        <v/>
      </c>
      <c r="D184" s="57" t="str">
        <f t="shared" si="14"/>
        <v/>
      </c>
      <c r="E184" s="57" t="str">
        <f t="shared" si="14"/>
        <v/>
      </c>
      <c r="F184" s="57" t="str">
        <f t="shared" si="14"/>
        <v/>
      </c>
      <c r="G184" s="57" t="str">
        <f t="shared" si="14"/>
        <v/>
      </c>
      <c r="H184" s="57" t="str">
        <f t="shared" si="14"/>
        <v/>
      </c>
      <c r="I184" s="57" t="str">
        <f t="shared" si="14"/>
        <v/>
      </c>
      <c r="J184" s="57" t="str">
        <f t="shared" si="14"/>
        <v/>
      </c>
      <c r="K184" s="57" t="str">
        <f t="shared" si="14"/>
        <v/>
      </c>
      <c r="L184" s="57" t="str">
        <f t="shared" si="14"/>
        <v/>
      </c>
      <c r="M184" s="57" t="str">
        <f t="shared" si="14"/>
        <v/>
      </c>
      <c r="N184" s="51" t="str">
        <f t="shared" si="14"/>
        <v/>
      </c>
      <c r="O184" s="51" t="str">
        <f t="shared" si="14"/>
        <v/>
      </c>
      <c r="P184" s="51" t="str">
        <f t="shared" si="14"/>
        <v/>
      </c>
      <c r="Q184" s="51" t="str">
        <f t="shared" si="14"/>
        <v/>
      </c>
      <c r="R184" s="51" t="str">
        <f t="shared" si="14"/>
        <v/>
      </c>
      <c r="S184" s="51" t="str">
        <f t="shared" si="14"/>
        <v/>
      </c>
      <c r="T184" s="51" t="str">
        <f t="shared" si="14"/>
        <v/>
      </c>
      <c r="U184" s="111" t="str">
        <f t="shared" si="14"/>
        <v/>
      </c>
      <c r="V184" s="51" t="str">
        <f t="shared" si="14"/>
        <v/>
      </c>
      <c r="W184" s="51" t="str">
        <f t="shared" si="14"/>
        <v/>
      </c>
      <c r="X184" s="51" t="str">
        <f t="shared" si="14"/>
        <v/>
      </c>
      <c r="Y184" s="51" t="str">
        <f t="shared" si="14"/>
        <v/>
      </c>
      <c r="Z184" s="51" t="str">
        <f t="shared" si="14"/>
        <v/>
      </c>
      <c r="AA184" s="51" t="str">
        <f t="shared" si="14"/>
        <v/>
      </c>
      <c r="AB184" s="51" t="str">
        <f t="shared" si="14"/>
        <v/>
      </c>
      <c r="AC184" s="51" t="str">
        <f t="shared" si="14"/>
        <v/>
      </c>
      <c r="AD184" s="51" t="str">
        <f t="shared" si="14"/>
        <v/>
      </c>
      <c r="AE184" s="51" t="str">
        <f t="shared" si="14"/>
        <v/>
      </c>
      <c r="AF184" s="51" t="str">
        <f t="shared" ref="AF184:AU192" si="15">IF(AF153="","","，")</f>
        <v/>
      </c>
      <c r="AG184" s="57" t="str">
        <f t="shared" si="15"/>
        <v/>
      </c>
      <c r="AH184" s="51" t="str">
        <f t="shared" si="15"/>
        <v/>
      </c>
      <c r="AI184" s="51" t="str">
        <f t="shared" si="15"/>
        <v/>
      </c>
      <c r="AJ184" s="51" t="str">
        <f t="shared" si="15"/>
        <v/>
      </c>
      <c r="AK184" s="51" t="str">
        <f t="shared" si="15"/>
        <v/>
      </c>
      <c r="AL184" s="51" t="str">
        <f t="shared" si="15"/>
        <v/>
      </c>
      <c r="AM184" s="51" t="str">
        <f t="shared" si="15"/>
        <v/>
      </c>
      <c r="AN184" s="51" t="str">
        <f t="shared" si="15"/>
        <v/>
      </c>
      <c r="AO184" s="51" t="str">
        <f t="shared" si="15"/>
        <v/>
      </c>
      <c r="AP184" s="51" t="str">
        <f t="shared" si="15"/>
        <v/>
      </c>
      <c r="AQ184" s="51" t="str">
        <f t="shared" si="15"/>
        <v/>
      </c>
      <c r="AR184" s="51" t="str">
        <f t="shared" si="15"/>
        <v/>
      </c>
      <c r="AS184" s="51" t="str">
        <f t="shared" si="15"/>
        <v/>
      </c>
      <c r="AT184" s="51" t="str">
        <f t="shared" si="15"/>
        <v/>
      </c>
      <c r="AU184" s="51" t="str">
        <f t="shared" si="15"/>
        <v/>
      </c>
      <c r="BK184" s="50"/>
      <c r="BM184" s="118"/>
    </row>
    <row r="185" spans="1:65" hidden="1">
      <c r="A185" s="57" t="str">
        <f t="shared" ref="A185:AF192" si="16">IF(A154="","","，")</f>
        <v/>
      </c>
      <c r="B185" s="57" t="str">
        <f t="shared" si="16"/>
        <v/>
      </c>
      <c r="C185" s="109" t="str">
        <f t="shared" si="16"/>
        <v/>
      </c>
      <c r="D185" s="57" t="str">
        <f t="shared" si="16"/>
        <v/>
      </c>
      <c r="E185" s="57" t="str">
        <f t="shared" si="16"/>
        <v/>
      </c>
      <c r="F185" s="57" t="str">
        <f t="shared" si="16"/>
        <v/>
      </c>
      <c r="G185" s="57" t="str">
        <f t="shared" si="16"/>
        <v/>
      </c>
      <c r="H185" s="57" t="str">
        <f t="shared" si="16"/>
        <v/>
      </c>
      <c r="I185" s="57" t="str">
        <f t="shared" si="16"/>
        <v/>
      </c>
      <c r="J185" s="57" t="str">
        <f t="shared" si="16"/>
        <v/>
      </c>
      <c r="K185" s="57" t="str">
        <f t="shared" si="16"/>
        <v/>
      </c>
      <c r="L185" s="57" t="str">
        <f t="shared" si="16"/>
        <v/>
      </c>
      <c r="M185" s="57" t="str">
        <f t="shared" si="16"/>
        <v/>
      </c>
      <c r="N185" s="51" t="str">
        <f t="shared" si="16"/>
        <v/>
      </c>
      <c r="O185" s="51" t="str">
        <f t="shared" si="16"/>
        <v/>
      </c>
      <c r="P185" s="51" t="str">
        <f t="shared" si="16"/>
        <v/>
      </c>
      <c r="Q185" s="51" t="str">
        <f t="shared" si="16"/>
        <v/>
      </c>
      <c r="R185" s="51" t="str">
        <f t="shared" si="16"/>
        <v/>
      </c>
      <c r="S185" s="51" t="str">
        <f t="shared" si="16"/>
        <v/>
      </c>
      <c r="T185" s="51" t="str">
        <f t="shared" si="16"/>
        <v/>
      </c>
      <c r="U185" s="111" t="str">
        <f t="shared" si="16"/>
        <v/>
      </c>
      <c r="V185" s="51" t="str">
        <f t="shared" si="16"/>
        <v/>
      </c>
      <c r="W185" s="51" t="str">
        <f t="shared" si="16"/>
        <v/>
      </c>
      <c r="X185" s="51" t="str">
        <f t="shared" si="16"/>
        <v/>
      </c>
      <c r="Y185" s="51" t="str">
        <f t="shared" si="16"/>
        <v/>
      </c>
      <c r="Z185" s="51" t="str">
        <f t="shared" si="16"/>
        <v/>
      </c>
      <c r="AA185" s="51" t="str">
        <f t="shared" si="16"/>
        <v/>
      </c>
      <c r="AB185" s="51" t="str">
        <f t="shared" si="16"/>
        <v/>
      </c>
      <c r="AC185" s="51" t="str">
        <f t="shared" si="16"/>
        <v/>
      </c>
      <c r="AD185" s="51" t="str">
        <f t="shared" si="16"/>
        <v/>
      </c>
      <c r="AE185" s="51" t="str">
        <f t="shared" si="16"/>
        <v/>
      </c>
      <c r="AF185" s="51" t="str">
        <f t="shared" si="16"/>
        <v/>
      </c>
      <c r="AG185" s="57" t="str">
        <f t="shared" si="15"/>
        <v/>
      </c>
      <c r="AH185" s="51" t="str">
        <f t="shared" si="15"/>
        <v/>
      </c>
      <c r="AI185" s="51" t="str">
        <f t="shared" si="15"/>
        <v/>
      </c>
      <c r="AJ185" s="51" t="str">
        <f t="shared" si="15"/>
        <v/>
      </c>
      <c r="AK185" s="51" t="str">
        <f t="shared" si="15"/>
        <v/>
      </c>
      <c r="AL185" s="51" t="str">
        <f t="shared" si="15"/>
        <v/>
      </c>
      <c r="AM185" s="51" t="str">
        <f t="shared" si="15"/>
        <v/>
      </c>
      <c r="AN185" s="51" t="str">
        <f t="shared" si="15"/>
        <v/>
      </c>
      <c r="AO185" s="51" t="str">
        <f t="shared" si="15"/>
        <v/>
      </c>
      <c r="AP185" s="51" t="str">
        <f t="shared" si="15"/>
        <v/>
      </c>
      <c r="AQ185" s="51" t="str">
        <f t="shared" si="15"/>
        <v/>
      </c>
      <c r="AR185" s="51" t="str">
        <f t="shared" si="15"/>
        <v/>
      </c>
      <c r="AS185" s="51" t="str">
        <f t="shared" si="15"/>
        <v/>
      </c>
      <c r="AT185" s="51" t="str">
        <f t="shared" si="15"/>
        <v/>
      </c>
      <c r="AU185" s="51" t="str">
        <f t="shared" si="15"/>
        <v/>
      </c>
      <c r="BK185" s="50"/>
      <c r="BM185" s="118"/>
    </row>
    <row r="186" spans="1:65" hidden="1">
      <c r="A186" s="57" t="str">
        <f t="shared" si="16"/>
        <v/>
      </c>
      <c r="B186" s="57" t="str">
        <f t="shared" si="16"/>
        <v/>
      </c>
      <c r="C186" s="109" t="str">
        <f t="shared" si="16"/>
        <v/>
      </c>
      <c r="D186" s="57" t="str">
        <f t="shared" si="16"/>
        <v/>
      </c>
      <c r="E186" s="57" t="str">
        <f t="shared" si="16"/>
        <v/>
      </c>
      <c r="F186" s="57" t="str">
        <f t="shared" si="16"/>
        <v/>
      </c>
      <c r="G186" s="57" t="str">
        <f t="shared" si="16"/>
        <v/>
      </c>
      <c r="H186" s="57" t="str">
        <f t="shared" si="16"/>
        <v/>
      </c>
      <c r="I186" s="57" t="str">
        <f t="shared" si="16"/>
        <v/>
      </c>
      <c r="J186" s="57" t="str">
        <f t="shared" si="16"/>
        <v/>
      </c>
      <c r="K186" s="57" t="str">
        <f t="shared" si="16"/>
        <v/>
      </c>
      <c r="L186" s="57" t="str">
        <f t="shared" si="16"/>
        <v/>
      </c>
      <c r="M186" s="57" t="str">
        <f t="shared" si="16"/>
        <v/>
      </c>
      <c r="N186" s="51" t="str">
        <f t="shared" si="16"/>
        <v/>
      </c>
      <c r="O186" s="51" t="str">
        <f t="shared" si="16"/>
        <v/>
      </c>
      <c r="P186" s="51" t="str">
        <f t="shared" si="16"/>
        <v/>
      </c>
      <c r="Q186" s="51" t="str">
        <f t="shared" si="16"/>
        <v/>
      </c>
      <c r="R186" s="51" t="str">
        <f t="shared" si="16"/>
        <v/>
      </c>
      <c r="S186" s="51" t="str">
        <f t="shared" si="16"/>
        <v/>
      </c>
      <c r="T186" s="51" t="str">
        <f t="shared" si="16"/>
        <v/>
      </c>
      <c r="U186" s="111" t="str">
        <f t="shared" si="16"/>
        <v/>
      </c>
      <c r="V186" s="51" t="str">
        <f t="shared" si="16"/>
        <v/>
      </c>
      <c r="W186" s="51" t="str">
        <f t="shared" si="16"/>
        <v/>
      </c>
      <c r="X186" s="51" t="str">
        <f t="shared" si="16"/>
        <v/>
      </c>
      <c r="Y186" s="51" t="str">
        <f t="shared" si="16"/>
        <v/>
      </c>
      <c r="Z186" s="51" t="str">
        <f t="shared" si="16"/>
        <v/>
      </c>
      <c r="AA186" s="51" t="str">
        <f t="shared" si="16"/>
        <v/>
      </c>
      <c r="AB186" s="51" t="str">
        <f t="shared" si="16"/>
        <v/>
      </c>
      <c r="AC186" s="51" t="str">
        <f t="shared" si="16"/>
        <v/>
      </c>
      <c r="AD186" s="51" t="str">
        <f t="shared" si="16"/>
        <v/>
      </c>
      <c r="AE186" s="51" t="str">
        <f t="shared" si="16"/>
        <v/>
      </c>
      <c r="AF186" s="51" t="str">
        <f t="shared" si="16"/>
        <v/>
      </c>
      <c r="AG186" s="57" t="str">
        <f t="shared" si="15"/>
        <v/>
      </c>
      <c r="AH186" s="51" t="str">
        <f t="shared" si="15"/>
        <v/>
      </c>
      <c r="AI186" s="51" t="str">
        <f t="shared" si="15"/>
        <v/>
      </c>
      <c r="AJ186" s="51" t="str">
        <f t="shared" si="15"/>
        <v/>
      </c>
      <c r="AK186" s="51" t="str">
        <f t="shared" si="15"/>
        <v/>
      </c>
      <c r="AL186" s="51" t="str">
        <f t="shared" si="15"/>
        <v/>
      </c>
      <c r="AM186" s="51" t="str">
        <f t="shared" si="15"/>
        <v/>
      </c>
      <c r="AN186" s="51" t="str">
        <f t="shared" si="15"/>
        <v/>
      </c>
      <c r="AO186" s="51" t="str">
        <f t="shared" si="15"/>
        <v/>
      </c>
      <c r="AP186" s="51" t="str">
        <f t="shared" si="15"/>
        <v/>
      </c>
      <c r="AQ186" s="51" t="str">
        <f t="shared" si="15"/>
        <v/>
      </c>
      <c r="AR186" s="51" t="str">
        <f t="shared" si="15"/>
        <v/>
      </c>
      <c r="AS186" s="51" t="str">
        <f t="shared" si="15"/>
        <v/>
      </c>
      <c r="AT186" s="51" t="str">
        <f t="shared" si="15"/>
        <v/>
      </c>
      <c r="AU186" s="51" t="str">
        <f t="shared" si="15"/>
        <v/>
      </c>
      <c r="BK186" s="50"/>
      <c r="BM186" s="118"/>
    </row>
    <row r="187" spans="1:65" hidden="1">
      <c r="A187" s="57" t="str">
        <f t="shared" si="16"/>
        <v/>
      </c>
      <c r="B187" s="57" t="str">
        <f t="shared" si="16"/>
        <v/>
      </c>
      <c r="C187" s="109" t="str">
        <f t="shared" si="16"/>
        <v/>
      </c>
      <c r="D187" s="57" t="str">
        <f t="shared" si="16"/>
        <v/>
      </c>
      <c r="E187" s="57" t="str">
        <f t="shared" si="16"/>
        <v/>
      </c>
      <c r="F187" s="57" t="str">
        <f t="shared" si="16"/>
        <v/>
      </c>
      <c r="G187" s="57" t="str">
        <f t="shared" si="16"/>
        <v/>
      </c>
      <c r="H187" s="57" t="str">
        <f t="shared" si="16"/>
        <v/>
      </c>
      <c r="I187" s="57" t="str">
        <f t="shared" si="16"/>
        <v/>
      </c>
      <c r="J187" s="57" t="str">
        <f t="shared" si="16"/>
        <v/>
      </c>
      <c r="K187" s="57" t="str">
        <f t="shared" si="16"/>
        <v/>
      </c>
      <c r="L187" s="57" t="str">
        <f t="shared" si="16"/>
        <v/>
      </c>
      <c r="M187" s="57" t="str">
        <f t="shared" si="16"/>
        <v/>
      </c>
      <c r="N187" s="51" t="str">
        <f t="shared" si="16"/>
        <v/>
      </c>
      <c r="O187" s="51" t="str">
        <f t="shared" si="16"/>
        <v/>
      </c>
      <c r="P187" s="51" t="str">
        <f t="shared" si="16"/>
        <v/>
      </c>
      <c r="Q187" s="51" t="str">
        <f t="shared" si="16"/>
        <v/>
      </c>
      <c r="R187" s="51" t="str">
        <f t="shared" si="16"/>
        <v/>
      </c>
      <c r="S187" s="51" t="str">
        <f t="shared" si="16"/>
        <v/>
      </c>
      <c r="T187" s="51" t="str">
        <f t="shared" si="16"/>
        <v/>
      </c>
      <c r="U187" s="111" t="str">
        <f t="shared" si="16"/>
        <v/>
      </c>
      <c r="V187" s="51" t="str">
        <f t="shared" si="16"/>
        <v/>
      </c>
      <c r="W187" s="51" t="str">
        <f t="shared" si="16"/>
        <v/>
      </c>
      <c r="X187" s="51" t="str">
        <f t="shared" si="16"/>
        <v/>
      </c>
      <c r="Y187" s="51" t="str">
        <f t="shared" si="16"/>
        <v/>
      </c>
      <c r="Z187" s="51" t="str">
        <f t="shared" si="16"/>
        <v/>
      </c>
      <c r="AA187" s="51" t="str">
        <f t="shared" si="16"/>
        <v/>
      </c>
      <c r="AB187" s="51" t="str">
        <f t="shared" si="16"/>
        <v/>
      </c>
      <c r="AC187" s="51" t="str">
        <f t="shared" si="16"/>
        <v/>
      </c>
      <c r="AD187" s="51" t="str">
        <f t="shared" si="16"/>
        <v/>
      </c>
      <c r="AE187" s="51" t="str">
        <f t="shared" si="16"/>
        <v/>
      </c>
      <c r="AF187" s="51" t="str">
        <f t="shared" si="16"/>
        <v/>
      </c>
      <c r="AG187" s="57" t="str">
        <f t="shared" si="15"/>
        <v/>
      </c>
      <c r="AH187" s="51" t="str">
        <f t="shared" si="15"/>
        <v/>
      </c>
      <c r="AI187" s="51" t="str">
        <f t="shared" si="15"/>
        <v/>
      </c>
      <c r="AJ187" s="51" t="str">
        <f t="shared" si="15"/>
        <v/>
      </c>
      <c r="AK187" s="51" t="str">
        <f t="shared" si="15"/>
        <v/>
      </c>
      <c r="AL187" s="51" t="str">
        <f t="shared" si="15"/>
        <v/>
      </c>
      <c r="AM187" s="51" t="str">
        <f t="shared" si="15"/>
        <v/>
      </c>
      <c r="AN187" s="51" t="str">
        <f t="shared" si="15"/>
        <v/>
      </c>
      <c r="AO187" s="51" t="str">
        <f t="shared" si="15"/>
        <v/>
      </c>
      <c r="AP187" s="51" t="str">
        <f t="shared" si="15"/>
        <v/>
      </c>
      <c r="AQ187" s="51" t="str">
        <f t="shared" si="15"/>
        <v/>
      </c>
      <c r="AR187" s="51" t="str">
        <f t="shared" si="15"/>
        <v/>
      </c>
      <c r="AS187" s="51" t="str">
        <f t="shared" si="15"/>
        <v/>
      </c>
      <c r="AT187" s="51" t="str">
        <f t="shared" si="15"/>
        <v/>
      </c>
      <c r="AU187" s="51" t="str">
        <f t="shared" si="15"/>
        <v/>
      </c>
      <c r="BK187" s="50"/>
      <c r="BM187" s="118"/>
    </row>
    <row r="188" spans="1:65" hidden="1">
      <c r="A188" s="57" t="str">
        <f t="shared" si="16"/>
        <v/>
      </c>
      <c r="B188" s="57" t="str">
        <f t="shared" si="16"/>
        <v/>
      </c>
      <c r="C188" s="109" t="str">
        <f t="shared" si="16"/>
        <v/>
      </c>
      <c r="D188" s="57" t="str">
        <f t="shared" si="16"/>
        <v/>
      </c>
      <c r="E188" s="57" t="str">
        <f t="shared" si="16"/>
        <v/>
      </c>
      <c r="F188" s="57" t="str">
        <f t="shared" si="16"/>
        <v/>
      </c>
      <c r="G188" s="57" t="str">
        <f t="shared" si="16"/>
        <v/>
      </c>
      <c r="H188" s="57" t="str">
        <f t="shared" si="16"/>
        <v/>
      </c>
      <c r="I188" s="57" t="str">
        <f t="shared" si="16"/>
        <v/>
      </c>
      <c r="J188" s="57" t="str">
        <f t="shared" si="16"/>
        <v/>
      </c>
      <c r="K188" s="57" t="str">
        <f t="shared" si="16"/>
        <v/>
      </c>
      <c r="L188" s="57" t="str">
        <f t="shared" si="16"/>
        <v/>
      </c>
      <c r="M188" s="57" t="str">
        <f t="shared" si="16"/>
        <v/>
      </c>
      <c r="N188" s="51" t="str">
        <f t="shared" si="16"/>
        <v/>
      </c>
      <c r="O188" s="51" t="str">
        <f t="shared" si="16"/>
        <v/>
      </c>
      <c r="P188" s="51" t="str">
        <f t="shared" si="16"/>
        <v/>
      </c>
      <c r="Q188" s="51" t="str">
        <f t="shared" si="16"/>
        <v/>
      </c>
      <c r="R188" s="51" t="str">
        <f t="shared" si="16"/>
        <v/>
      </c>
      <c r="S188" s="51" t="str">
        <f t="shared" si="16"/>
        <v/>
      </c>
      <c r="T188" s="51" t="str">
        <f t="shared" si="16"/>
        <v/>
      </c>
      <c r="U188" s="111" t="str">
        <f t="shared" si="16"/>
        <v/>
      </c>
      <c r="V188" s="51" t="str">
        <f t="shared" si="16"/>
        <v/>
      </c>
      <c r="W188" s="51" t="str">
        <f t="shared" si="16"/>
        <v/>
      </c>
      <c r="X188" s="51" t="str">
        <f t="shared" si="16"/>
        <v/>
      </c>
      <c r="Y188" s="51" t="str">
        <f t="shared" si="16"/>
        <v/>
      </c>
      <c r="Z188" s="51" t="str">
        <f t="shared" si="16"/>
        <v/>
      </c>
      <c r="AA188" s="51" t="str">
        <f t="shared" si="16"/>
        <v/>
      </c>
      <c r="AB188" s="51" t="str">
        <f t="shared" si="16"/>
        <v/>
      </c>
      <c r="AC188" s="51" t="str">
        <f t="shared" si="16"/>
        <v/>
      </c>
      <c r="AD188" s="51" t="str">
        <f t="shared" si="16"/>
        <v/>
      </c>
      <c r="AE188" s="51" t="str">
        <f t="shared" si="16"/>
        <v/>
      </c>
      <c r="AF188" s="51" t="str">
        <f t="shared" si="16"/>
        <v/>
      </c>
      <c r="AG188" s="57" t="str">
        <f t="shared" si="15"/>
        <v/>
      </c>
      <c r="AH188" s="51" t="str">
        <f t="shared" si="15"/>
        <v/>
      </c>
      <c r="AI188" s="51" t="str">
        <f t="shared" si="15"/>
        <v/>
      </c>
      <c r="AJ188" s="51" t="str">
        <f t="shared" si="15"/>
        <v/>
      </c>
      <c r="AK188" s="51" t="str">
        <f t="shared" si="15"/>
        <v/>
      </c>
      <c r="AL188" s="51" t="str">
        <f t="shared" si="15"/>
        <v/>
      </c>
      <c r="AM188" s="51" t="str">
        <f t="shared" si="15"/>
        <v/>
      </c>
      <c r="AN188" s="51" t="str">
        <f t="shared" si="15"/>
        <v/>
      </c>
      <c r="AO188" s="51" t="str">
        <f t="shared" si="15"/>
        <v/>
      </c>
      <c r="AP188" s="51" t="str">
        <f t="shared" si="15"/>
        <v/>
      </c>
      <c r="AQ188" s="51" t="str">
        <f t="shared" si="15"/>
        <v/>
      </c>
      <c r="AR188" s="51" t="str">
        <f t="shared" si="15"/>
        <v/>
      </c>
      <c r="AS188" s="51" t="str">
        <f t="shared" si="15"/>
        <v/>
      </c>
      <c r="AT188" s="51" t="str">
        <f t="shared" si="15"/>
        <v/>
      </c>
      <c r="AU188" s="51" t="str">
        <f t="shared" si="15"/>
        <v/>
      </c>
      <c r="BK188" s="50"/>
      <c r="BM188" s="118"/>
    </row>
    <row r="189" spans="1:65" hidden="1">
      <c r="A189" s="57" t="str">
        <f t="shared" si="16"/>
        <v/>
      </c>
      <c r="B189" s="57" t="str">
        <f t="shared" si="16"/>
        <v/>
      </c>
      <c r="C189" s="109" t="str">
        <f t="shared" si="16"/>
        <v/>
      </c>
      <c r="D189" s="57" t="str">
        <f t="shared" si="16"/>
        <v/>
      </c>
      <c r="E189" s="57" t="str">
        <f t="shared" si="16"/>
        <v/>
      </c>
      <c r="F189" s="57" t="str">
        <f t="shared" si="16"/>
        <v/>
      </c>
      <c r="G189" s="57" t="str">
        <f t="shared" si="16"/>
        <v/>
      </c>
      <c r="H189" s="57" t="str">
        <f t="shared" si="16"/>
        <v/>
      </c>
      <c r="I189" s="57" t="str">
        <f t="shared" si="16"/>
        <v/>
      </c>
      <c r="J189" s="57" t="str">
        <f t="shared" si="16"/>
        <v/>
      </c>
      <c r="K189" s="57" t="str">
        <f t="shared" si="16"/>
        <v/>
      </c>
      <c r="L189" s="57" t="str">
        <f t="shared" si="16"/>
        <v/>
      </c>
      <c r="M189" s="57" t="str">
        <f t="shared" si="16"/>
        <v/>
      </c>
      <c r="N189" s="51" t="str">
        <f t="shared" si="16"/>
        <v/>
      </c>
      <c r="O189" s="51" t="str">
        <f t="shared" si="16"/>
        <v/>
      </c>
      <c r="P189" s="51" t="str">
        <f t="shared" si="16"/>
        <v/>
      </c>
      <c r="Q189" s="51" t="str">
        <f t="shared" si="16"/>
        <v/>
      </c>
      <c r="R189" s="51" t="str">
        <f t="shared" si="16"/>
        <v/>
      </c>
      <c r="S189" s="51" t="str">
        <f t="shared" si="16"/>
        <v/>
      </c>
      <c r="T189" s="51" t="str">
        <f t="shared" si="16"/>
        <v/>
      </c>
      <c r="U189" s="111" t="str">
        <f t="shared" si="16"/>
        <v/>
      </c>
      <c r="V189" s="51" t="str">
        <f t="shared" si="16"/>
        <v/>
      </c>
      <c r="W189" s="51" t="str">
        <f t="shared" si="16"/>
        <v/>
      </c>
      <c r="X189" s="51" t="str">
        <f t="shared" si="16"/>
        <v/>
      </c>
      <c r="Y189" s="51" t="str">
        <f t="shared" si="16"/>
        <v/>
      </c>
      <c r="Z189" s="51" t="str">
        <f t="shared" si="16"/>
        <v/>
      </c>
      <c r="AA189" s="51" t="str">
        <f t="shared" si="16"/>
        <v/>
      </c>
      <c r="AB189" s="51" t="str">
        <f t="shared" si="16"/>
        <v/>
      </c>
      <c r="AC189" s="51" t="str">
        <f t="shared" si="16"/>
        <v/>
      </c>
      <c r="AD189" s="51" t="str">
        <f t="shared" si="16"/>
        <v/>
      </c>
      <c r="AE189" s="51" t="str">
        <f t="shared" si="16"/>
        <v/>
      </c>
      <c r="AF189" s="51" t="str">
        <f t="shared" si="16"/>
        <v/>
      </c>
      <c r="AG189" s="57" t="str">
        <f t="shared" si="15"/>
        <v/>
      </c>
      <c r="AH189" s="51" t="str">
        <f t="shared" si="15"/>
        <v/>
      </c>
      <c r="AI189" s="51" t="str">
        <f t="shared" si="15"/>
        <v/>
      </c>
      <c r="AJ189" s="51" t="str">
        <f t="shared" si="15"/>
        <v/>
      </c>
      <c r="AK189" s="51" t="str">
        <f t="shared" si="15"/>
        <v/>
      </c>
      <c r="AL189" s="51" t="str">
        <f t="shared" si="15"/>
        <v/>
      </c>
      <c r="AM189" s="51" t="str">
        <f t="shared" si="15"/>
        <v/>
      </c>
      <c r="AN189" s="51" t="str">
        <f t="shared" si="15"/>
        <v/>
      </c>
      <c r="AO189" s="51" t="str">
        <f t="shared" si="15"/>
        <v/>
      </c>
      <c r="AP189" s="51" t="str">
        <f t="shared" si="15"/>
        <v/>
      </c>
      <c r="AQ189" s="51" t="str">
        <f t="shared" si="15"/>
        <v/>
      </c>
      <c r="AR189" s="51" t="str">
        <f t="shared" si="15"/>
        <v/>
      </c>
      <c r="AS189" s="51" t="str">
        <f t="shared" si="15"/>
        <v/>
      </c>
      <c r="AT189" s="51" t="str">
        <f t="shared" si="15"/>
        <v/>
      </c>
      <c r="AU189" s="51" t="str">
        <f t="shared" si="15"/>
        <v/>
      </c>
      <c r="BK189" s="50"/>
      <c r="BM189" s="118"/>
    </row>
    <row r="190" spans="1:65" hidden="1">
      <c r="A190" s="57" t="str">
        <f t="shared" si="16"/>
        <v/>
      </c>
      <c r="B190" s="57" t="str">
        <f t="shared" si="16"/>
        <v/>
      </c>
      <c r="C190" s="109" t="str">
        <f t="shared" si="16"/>
        <v/>
      </c>
      <c r="D190" s="57" t="str">
        <f t="shared" si="16"/>
        <v/>
      </c>
      <c r="E190" s="57" t="str">
        <f t="shared" si="16"/>
        <v/>
      </c>
      <c r="F190" s="57" t="str">
        <f t="shared" si="16"/>
        <v/>
      </c>
      <c r="G190" s="57" t="str">
        <f t="shared" si="16"/>
        <v/>
      </c>
      <c r="H190" s="57" t="str">
        <f t="shared" si="16"/>
        <v/>
      </c>
      <c r="I190" s="57" t="str">
        <f t="shared" si="16"/>
        <v/>
      </c>
      <c r="J190" s="57" t="str">
        <f t="shared" si="16"/>
        <v/>
      </c>
      <c r="K190" s="57" t="str">
        <f t="shared" si="16"/>
        <v/>
      </c>
      <c r="L190" s="57" t="str">
        <f t="shared" si="16"/>
        <v/>
      </c>
      <c r="M190" s="57" t="str">
        <f t="shared" si="16"/>
        <v/>
      </c>
      <c r="N190" s="51" t="str">
        <f t="shared" si="16"/>
        <v/>
      </c>
      <c r="O190" s="51" t="str">
        <f t="shared" si="16"/>
        <v/>
      </c>
      <c r="P190" s="51" t="str">
        <f t="shared" si="16"/>
        <v/>
      </c>
      <c r="Q190" s="51" t="str">
        <f t="shared" si="16"/>
        <v/>
      </c>
      <c r="R190" s="51" t="str">
        <f t="shared" si="16"/>
        <v/>
      </c>
      <c r="S190" s="51" t="str">
        <f t="shared" si="16"/>
        <v/>
      </c>
      <c r="T190" s="51" t="str">
        <f t="shared" si="16"/>
        <v/>
      </c>
      <c r="U190" s="111" t="str">
        <f t="shared" si="16"/>
        <v/>
      </c>
      <c r="V190" s="51" t="str">
        <f t="shared" si="16"/>
        <v/>
      </c>
      <c r="W190" s="51" t="str">
        <f t="shared" si="16"/>
        <v/>
      </c>
      <c r="X190" s="51" t="str">
        <f t="shared" si="16"/>
        <v/>
      </c>
      <c r="Y190" s="51" t="str">
        <f t="shared" si="16"/>
        <v/>
      </c>
      <c r="Z190" s="51" t="str">
        <f t="shared" si="16"/>
        <v/>
      </c>
      <c r="AA190" s="51" t="str">
        <f t="shared" si="16"/>
        <v/>
      </c>
      <c r="AB190" s="51" t="str">
        <f t="shared" si="16"/>
        <v/>
      </c>
      <c r="AC190" s="51" t="str">
        <f t="shared" si="16"/>
        <v/>
      </c>
      <c r="AD190" s="51" t="str">
        <f t="shared" si="16"/>
        <v/>
      </c>
      <c r="AE190" s="51" t="str">
        <f t="shared" si="16"/>
        <v/>
      </c>
      <c r="AF190" s="51" t="str">
        <f t="shared" si="16"/>
        <v/>
      </c>
      <c r="AG190" s="57" t="str">
        <f t="shared" si="15"/>
        <v/>
      </c>
      <c r="AH190" s="51" t="str">
        <f t="shared" si="15"/>
        <v/>
      </c>
      <c r="AI190" s="51" t="str">
        <f t="shared" si="15"/>
        <v/>
      </c>
      <c r="AJ190" s="51" t="str">
        <f t="shared" si="15"/>
        <v/>
      </c>
      <c r="AK190" s="51" t="str">
        <f t="shared" si="15"/>
        <v/>
      </c>
      <c r="AL190" s="51" t="str">
        <f t="shared" si="15"/>
        <v/>
      </c>
      <c r="AM190" s="51" t="str">
        <f t="shared" si="15"/>
        <v/>
      </c>
      <c r="AN190" s="51" t="str">
        <f t="shared" si="15"/>
        <v/>
      </c>
      <c r="AO190" s="51" t="str">
        <f t="shared" si="15"/>
        <v/>
      </c>
      <c r="AP190" s="51" t="str">
        <f t="shared" si="15"/>
        <v/>
      </c>
      <c r="AQ190" s="51" t="str">
        <f t="shared" si="15"/>
        <v/>
      </c>
      <c r="AR190" s="51" t="str">
        <f t="shared" si="15"/>
        <v/>
      </c>
      <c r="AS190" s="51" t="str">
        <f t="shared" si="15"/>
        <v/>
      </c>
      <c r="AT190" s="51" t="str">
        <f t="shared" si="15"/>
        <v/>
      </c>
      <c r="AU190" s="51" t="str">
        <f t="shared" si="15"/>
        <v/>
      </c>
      <c r="BK190" s="50"/>
      <c r="BM190" s="118"/>
    </row>
    <row r="191" spans="1:65" hidden="1">
      <c r="A191" s="57" t="str">
        <f t="shared" si="16"/>
        <v/>
      </c>
      <c r="B191" s="57" t="str">
        <f t="shared" si="16"/>
        <v/>
      </c>
      <c r="C191" s="109" t="str">
        <f t="shared" si="16"/>
        <v/>
      </c>
      <c r="D191" s="57" t="str">
        <f t="shared" si="16"/>
        <v/>
      </c>
      <c r="E191" s="57" t="str">
        <f t="shared" si="16"/>
        <v/>
      </c>
      <c r="F191" s="57" t="str">
        <f t="shared" si="16"/>
        <v/>
      </c>
      <c r="G191" s="57" t="str">
        <f t="shared" si="16"/>
        <v/>
      </c>
      <c r="H191" s="57" t="str">
        <f t="shared" si="16"/>
        <v/>
      </c>
      <c r="I191" s="57" t="str">
        <f t="shared" si="16"/>
        <v/>
      </c>
      <c r="J191" s="57" t="str">
        <f t="shared" si="16"/>
        <v/>
      </c>
      <c r="K191" s="57" t="str">
        <f t="shared" si="16"/>
        <v/>
      </c>
      <c r="L191" s="57" t="str">
        <f t="shared" si="16"/>
        <v/>
      </c>
      <c r="M191" s="57" t="str">
        <f t="shared" si="16"/>
        <v/>
      </c>
      <c r="N191" s="51" t="str">
        <f t="shared" si="16"/>
        <v/>
      </c>
      <c r="O191" s="51" t="str">
        <f t="shared" si="16"/>
        <v/>
      </c>
      <c r="P191" s="51" t="str">
        <f t="shared" si="16"/>
        <v/>
      </c>
      <c r="Q191" s="51" t="str">
        <f t="shared" si="16"/>
        <v/>
      </c>
      <c r="R191" s="51" t="str">
        <f t="shared" si="16"/>
        <v/>
      </c>
      <c r="S191" s="51" t="str">
        <f t="shared" si="16"/>
        <v/>
      </c>
      <c r="T191" s="51" t="str">
        <f t="shared" si="16"/>
        <v/>
      </c>
      <c r="U191" s="111" t="str">
        <f t="shared" si="16"/>
        <v/>
      </c>
      <c r="V191" s="51" t="str">
        <f t="shared" si="16"/>
        <v/>
      </c>
      <c r="W191" s="51" t="str">
        <f t="shared" si="16"/>
        <v/>
      </c>
      <c r="X191" s="51" t="str">
        <f t="shared" si="16"/>
        <v/>
      </c>
      <c r="Y191" s="51" t="str">
        <f t="shared" si="16"/>
        <v/>
      </c>
      <c r="Z191" s="51" t="str">
        <f t="shared" si="16"/>
        <v/>
      </c>
      <c r="AA191" s="51" t="str">
        <f t="shared" si="16"/>
        <v/>
      </c>
      <c r="AB191" s="51" t="str">
        <f t="shared" si="16"/>
        <v/>
      </c>
      <c r="AC191" s="51" t="str">
        <f t="shared" si="16"/>
        <v/>
      </c>
      <c r="AD191" s="51" t="str">
        <f t="shared" si="16"/>
        <v/>
      </c>
      <c r="AE191" s="51" t="str">
        <f t="shared" si="16"/>
        <v/>
      </c>
      <c r="AF191" s="51" t="str">
        <f t="shared" si="16"/>
        <v/>
      </c>
      <c r="AG191" s="57" t="str">
        <f t="shared" si="15"/>
        <v/>
      </c>
      <c r="AH191" s="51" t="str">
        <f t="shared" si="15"/>
        <v/>
      </c>
      <c r="AI191" s="51" t="str">
        <f t="shared" si="15"/>
        <v/>
      </c>
      <c r="AJ191" s="51" t="str">
        <f t="shared" si="15"/>
        <v/>
      </c>
      <c r="AK191" s="51" t="str">
        <f t="shared" si="15"/>
        <v/>
      </c>
      <c r="AL191" s="51" t="str">
        <f t="shared" si="15"/>
        <v/>
      </c>
      <c r="AM191" s="51" t="str">
        <f t="shared" si="15"/>
        <v/>
      </c>
      <c r="AN191" s="51" t="str">
        <f t="shared" si="15"/>
        <v/>
      </c>
      <c r="AO191" s="51" t="str">
        <f t="shared" si="15"/>
        <v/>
      </c>
      <c r="AP191" s="51" t="str">
        <f t="shared" si="15"/>
        <v/>
      </c>
      <c r="AQ191" s="51" t="str">
        <f t="shared" si="15"/>
        <v/>
      </c>
      <c r="AR191" s="51" t="str">
        <f t="shared" si="15"/>
        <v/>
      </c>
      <c r="AS191" s="51" t="str">
        <f t="shared" si="15"/>
        <v/>
      </c>
      <c r="AT191" s="51" t="str">
        <f t="shared" si="15"/>
        <v/>
      </c>
      <c r="AU191" s="51" t="str">
        <f t="shared" si="15"/>
        <v/>
      </c>
      <c r="BK191" s="50"/>
      <c r="BM191" s="118"/>
    </row>
    <row r="192" spans="1:65" hidden="1">
      <c r="A192" s="57" t="str">
        <f t="shared" si="16"/>
        <v/>
      </c>
      <c r="B192" s="57" t="str">
        <f t="shared" si="16"/>
        <v/>
      </c>
      <c r="C192" s="109" t="str">
        <f t="shared" si="16"/>
        <v/>
      </c>
      <c r="D192" s="57" t="str">
        <f t="shared" si="16"/>
        <v/>
      </c>
      <c r="E192" s="57" t="str">
        <f t="shared" si="16"/>
        <v/>
      </c>
      <c r="F192" s="57" t="str">
        <f t="shared" si="16"/>
        <v/>
      </c>
      <c r="G192" s="57" t="str">
        <f t="shared" si="16"/>
        <v/>
      </c>
      <c r="H192" s="57" t="str">
        <f t="shared" si="16"/>
        <v/>
      </c>
      <c r="I192" s="57" t="str">
        <f t="shared" si="16"/>
        <v/>
      </c>
      <c r="J192" s="57" t="str">
        <f t="shared" si="16"/>
        <v/>
      </c>
      <c r="K192" s="57" t="str">
        <f t="shared" si="16"/>
        <v/>
      </c>
      <c r="L192" s="57" t="str">
        <f t="shared" si="16"/>
        <v/>
      </c>
      <c r="M192" s="57" t="str">
        <f t="shared" si="16"/>
        <v/>
      </c>
      <c r="N192" s="51" t="str">
        <f t="shared" si="16"/>
        <v/>
      </c>
      <c r="O192" s="51" t="str">
        <f t="shared" si="16"/>
        <v/>
      </c>
      <c r="P192" s="51" t="str">
        <f t="shared" si="16"/>
        <v/>
      </c>
      <c r="Q192" s="51" t="str">
        <f t="shared" si="16"/>
        <v/>
      </c>
      <c r="R192" s="51" t="str">
        <f t="shared" si="16"/>
        <v/>
      </c>
      <c r="S192" s="51" t="str">
        <f t="shared" si="16"/>
        <v/>
      </c>
      <c r="T192" s="51" t="str">
        <f t="shared" si="16"/>
        <v/>
      </c>
      <c r="U192" s="111" t="str">
        <f t="shared" si="16"/>
        <v/>
      </c>
      <c r="V192" s="51" t="str">
        <f t="shared" si="16"/>
        <v/>
      </c>
      <c r="W192" s="51" t="str">
        <f t="shared" si="16"/>
        <v/>
      </c>
      <c r="X192" s="51" t="str">
        <f t="shared" si="16"/>
        <v/>
      </c>
      <c r="Y192" s="51" t="str">
        <f t="shared" si="16"/>
        <v/>
      </c>
      <c r="Z192" s="51" t="str">
        <f t="shared" si="16"/>
        <v/>
      </c>
      <c r="AA192" s="51" t="str">
        <f t="shared" si="16"/>
        <v/>
      </c>
      <c r="AB192" s="51" t="str">
        <f t="shared" si="16"/>
        <v/>
      </c>
      <c r="AC192" s="51" t="str">
        <f t="shared" si="16"/>
        <v/>
      </c>
      <c r="AD192" s="51" t="str">
        <f t="shared" si="16"/>
        <v/>
      </c>
      <c r="AE192" s="51" t="str">
        <f t="shared" si="16"/>
        <v/>
      </c>
      <c r="AF192" s="51" t="str">
        <f t="shared" ref="AF192" si="17">IF(AF161="","","，")</f>
        <v/>
      </c>
      <c r="AG192" s="57" t="str">
        <f t="shared" si="15"/>
        <v/>
      </c>
      <c r="AH192" s="51" t="str">
        <f t="shared" si="15"/>
        <v/>
      </c>
      <c r="AI192" s="51" t="str">
        <f t="shared" si="15"/>
        <v/>
      </c>
      <c r="AJ192" s="51" t="str">
        <f t="shared" si="15"/>
        <v/>
      </c>
      <c r="AK192" s="51" t="str">
        <f t="shared" si="15"/>
        <v/>
      </c>
      <c r="AL192" s="51" t="str">
        <f t="shared" si="15"/>
        <v/>
      </c>
      <c r="AM192" s="51" t="str">
        <f t="shared" si="15"/>
        <v/>
      </c>
      <c r="AN192" s="51" t="str">
        <f t="shared" si="15"/>
        <v/>
      </c>
      <c r="AO192" s="51" t="str">
        <f t="shared" si="15"/>
        <v/>
      </c>
      <c r="AP192" s="51" t="str">
        <f t="shared" si="15"/>
        <v/>
      </c>
      <c r="AQ192" s="51" t="str">
        <f t="shared" si="15"/>
        <v/>
      </c>
      <c r="AR192" s="51" t="str">
        <f t="shared" si="15"/>
        <v/>
      </c>
      <c r="AS192" s="51" t="str">
        <f t="shared" si="15"/>
        <v/>
      </c>
      <c r="AT192" s="51" t="str">
        <f t="shared" si="15"/>
        <v/>
      </c>
      <c r="AU192" s="51" t="str">
        <f t="shared" si="15"/>
        <v/>
      </c>
      <c r="BK192" s="50"/>
      <c r="BM192" s="118"/>
    </row>
    <row r="193" spans="1:65" hidden="1">
      <c r="A193" s="119" t="str">
        <f>$CI$3&amp;"_"&amp;見本!$CZ$3</f>
        <v>[簡易法]　絶縁油_0.15mg/kg</v>
      </c>
      <c r="B193" s="119" t="str">
        <f>$CI$4&amp;"_"&amp;見本!$CZ$4</f>
        <v>[低濃度ＰＣＢ第５版]紙くず等(含有)_0.15mg/kg</v>
      </c>
      <c r="C193" s="119" t="str">
        <f>$CI$4&amp;"_"&amp;見本!$DA$4</f>
        <v>[低濃度ＰＣＢ第５版]紙くず等(含有)_50mg/kg</v>
      </c>
      <c r="D193" s="119" t="str">
        <f>$CI$5&amp;"_"&amp;見本!$CZ$5</f>
        <v>[低濃度ＰＣＢ第５版]廃活性炭(含有)_お問い合わせください</v>
      </c>
      <c r="E193" s="119" t="str">
        <f>$CI$6&amp;"_"&amp;見本!$CZ$6</f>
        <v>[低濃度ＰＣＢ第５版]汚泥(含有)_0.15mg/kg</v>
      </c>
      <c r="F193" s="119" t="str">
        <f>$CI$6&amp;"_"&amp;見本!$DA$6</f>
        <v>[低濃度ＰＣＢ第５版]汚泥(含有)_50mg/kg</v>
      </c>
      <c r="G193" s="119" t="str">
        <f>$CI$7&amp;"_"&amp;見本!$CZ$7</f>
        <v>[低濃度ＰＣＢ第５版]廃プラスチック類(表面拭き取り)_目的(2)をご選択ください</v>
      </c>
      <c r="H193" s="119" t="str">
        <f>$CI$7&amp;"_"&amp;見本!$DA$7</f>
        <v>[低濃度ＰＣＢ第５版]廃プラスチック類(表面拭き取り)_0.01mg/100c㎡</v>
      </c>
      <c r="I193" s="119" t="str">
        <f>$CI$8&amp;"_"&amp;見本!$CZ$8</f>
        <v>[低濃度ＰＣＢ法５版]金属くず(表面拭き取り)_目的(2)をご選択ください</v>
      </c>
      <c r="J193" s="119" t="str">
        <f>$CI$8&amp;"_"&amp;見本!$DA$8</f>
        <v>[低濃度ＰＣＢ法５版]金属くず(表面拭き取り)_0.01mg/100c㎡</v>
      </c>
      <c r="K193" s="119" t="str">
        <f>$CI$9&amp;"_"&amp;見本!$CZ$9</f>
        <v>[低濃度ＰＣＢ第５版]金属くず(表面抽出)_目的(2)をご選択ください</v>
      </c>
      <c r="L193" s="119" t="str">
        <f>$CI$9&amp;"_"&amp;見本!$DA$9</f>
        <v>[低濃度ＰＣＢ第５版]金属くず(表面抽出)_50mg/kg</v>
      </c>
      <c r="M193" s="119" t="str">
        <f>$CI$10&amp;"_"&amp;見本!$CZ$10</f>
        <v>[低濃度ＰＣＢ第５版]コンクリートくず_目的(2)をご選択ください</v>
      </c>
      <c r="N193" s="119" t="str">
        <f>$CI$10&amp;"_"&amp;見本!$DA$10</f>
        <v>[低濃度ＰＣＢ第５版]コンクリートくず_50mg/kg</v>
      </c>
      <c r="O193" s="119" t="str">
        <f>$CI$11&amp;"_"&amp;見本!$CZ$11&amp;見本!$CY$11</f>
        <v>[低濃度ＰＣＢ第５版]塗膜くず(含有)_0.15mg/kg 方法指定なし(※1)</v>
      </c>
      <c r="P193" s="119" t="str">
        <f>$CI$11&amp;"_"&amp;見本!$CZ$11&amp;見本!$CY$12</f>
        <v>[低濃度ＰＣＢ第５版]塗膜くず(含有)_0.15mg/kg HRMS法(※2)</v>
      </c>
      <c r="Q193" s="119" t="str">
        <f>$CI$11&amp;"_"&amp;見本!$CZ$11&amp;見本!$CY$13</f>
        <v>[低濃度ＰＣＢ第５版]塗膜くず(含有)_0.15mg/kg HRMS法 (DMSO処理)(※3)</v>
      </c>
      <c r="R193" s="119" t="str">
        <f>$CI$11&amp;"_"&amp;見本!$DA$11&amp;見本!$CY$11</f>
        <v>[低濃度ＰＣＢ第５版]塗膜くず(含有)_50mg/kg方法指定なし(※1)</v>
      </c>
      <c r="S193" s="119" t="str">
        <f>$CI$11&amp;"_"&amp;見本!$DA$11&amp;見本!$CY$12</f>
        <v>[低濃度ＰＣＢ第５版]塗膜くず(含有)_50mg/kgHRMS法(※2)</v>
      </c>
      <c r="T193" s="119" t="str">
        <f>$CI$11&amp;"_"&amp;見本!$DA$11&amp;見本!$CY$13</f>
        <v>[低濃度ＰＣＢ第５版]塗膜くず(含有)_50mg/kgHRMS法 (DMSO処理)(※3)</v>
      </c>
      <c r="U193" s="119" t="str">
        <f>$CI$12&amp;"_"&amp;見本!$CZ$14</f>
        <v>[低濃度ＰＣＢ第５版]廃感圧紙(含有)_0.15mg/kg</v>
      </c>
      <c r="V193" s="119" t="str">
        <f>$CI$12&amp;"_"&amp;見本!$DA$14</f>
        <v>[低濃度ＰＣＢ第５版]廃感圧紙(含有)_50mg/kg</v>
      </c>
      <c r="W193" s="119" t="str">
        <f>$CI$13&amp;"_"&amp;見本!$CZ$15</f>
        <v>[低濃度ＰＣＢ第５版]廃シーリング材(含有)_0.15mg/kg</v>
      </c>
      <c r="X193" s="119" t="str">
        <f>$CI$13&amp;"_"&amp;見本!$DA$15</f>
        <v>[低濃度ＰＣＢ第５版]廃シーリング材(含有)_50mg/kg</v>
      </c>
      <c r="Y193" s="119" t="str">
        <f>$CI$14&amp;"_"&amp;見本!$CZ$16</f>
        <v>[厚生省告示192号別表第3]第1(洗浄液)_0.05mg/kg</v>
      </c>
      <c r="Z193" s="119" t="str">
        <f>$CI$14&amp;"_"&amp;見本!$DA$16</f>
        <v>[厚生省告示192号別表第3]第1(洗浄液)_目的(1)をご選択ください</v>
      </c>
      <c r="AA193" s="119" t="str">
        <f>$CI$15&amp;"_"&amp;見本!$CZ$17</f>
        <v>[厚生省告示192号別表第3]第2(拭き取り)_0.01μg/100c㎡</v>
      </c>
      <c r="AB193" s="119" t="str">
        <f>$CI$15&amp;"_"&amp;見本!$DA$17</f>
        <v>[厚生省告示192号別表第3]第2(拭き取り)_目的(1)をご選択ください</v>
      </c>
      <c r="AC193" s="119" t="str">
        <f>$CI$16&amp;"_"&amp;見本!$CZ$18</f>
        <v>[厚生省告示192号別表第3]第3(部材採取)_0.01㎎/kg</v>
      </c>
      <c r="AD193" s="119" t="str">
        <f>$CI$16&amp;"_"&amp;見本!$DA$18</f>
        <v>[厚生省告示192号別表第3]第3(部材採取)_目的(1)をご選択ください</v>
      </c>
      <c r="AE193" s="119" t="str">
        <f>$CI$16&amp;"_"&amp;見本!$CZ$20</f>
        <v>[厚生省告示192号別表第3]第3(部材採取)_---</v>
      </c>
      <c r="AF193" s="119" t="str">
        <f>$CI$16&amp;"_"&amp;見本!$DA$20</f>
        <v>[厚生省告示192号別表第3]第3(部材採取)_----</v>
      </c>
      <c r="AG193" s="119" t="str">
        <f>$CI$17&amp;"_"&amp;$CZ$19</f>
        <v>[JIS K 5674］塗膜くず　鉛・クロム（PCB分析不要）_Pb600/Cr300mg/kg</v>
      </c>
      <c r="AH193" s="119" t="str">
        <f>"["&amp;J65&amp;"]"&amp;$CP$11</f>
        <v>[鉛・クロム]JIS K 5674</v>
      </c>
      <c r="AI193" s="119" t="str">
        <f>"["&amp;J65&amp;"]"&amp;$CQ$11</f>
        <v>[鉛・クロム]底質調査方法</v>
      </c>
      <c r="AJ193" s="119" t="str">
        <f>"["&amp;J65&amp;"]"&amp;$CR$11</f>
        <v>[鉛・クロム]分析不要</v>
      </c>
      <c r="AK193" s="119" t="str">
        <f>"["&amp;K65&amp;"]"&amp;$CP$12</f>
        <v>[コールタール]BaPからの換算法</v>
      </c>
      <c r="AL193" s="119" t="str">
        <f>"["&amp;K65&amp;"]"&amp;$CQ$12</f>
        <v>[コールタール]作業環境測定ガイドブック法</v>
      </c>
      <c r="AM193" s="119" t="str">
        <f>"["&amp;K65&amp;"]"&amp;$CR$12</f>
        <v>[コールタール]分析不要</v>
      </c>
      <c r="AN193" s="119" t="str">
        <f>$CP$13</f>
        <v>[13号]PCB・鉛・六価クロム</v>
      </c>
      <c r="AO193" s="119" t="str">
        <f>$CQ$13</f>
        <v>[13号]7項目(※4)＋油分＋含水率</v>
      </c>
      <c r="AP193" s="119" t="str">
        <f>$CR$13</f>
        <v>[13号]その他組み合わせ(備考欄に記載ください）</v>
      </c>
      <c r="AQ193" s="119" t="str">
        <f>$CS$13</f>
        <v>[13号]分析不要</v>
      </c>
      <c r="AR193" s="119" t="str">
        <f>$CX$20&amp;"_"&amp;$CZ$20</f>
        <v>その他(備考欄に入力ください）_---</v>
      </c>
      <c r="AS193" s="119" t="str">
        <f>$AS$131</f>
        <v>拭き取り試験</v>
      </c>
      <c r="AT193" s="119" t="str">
        <f>$AT$131</f>
        <v>[報告書記載：その他]</v>
      </c>
      <c r="AU193" s="119" t="str">
        <f>$AU$131</f>
        <v>備考欄</v>
      </c>
      <c r="BK193" s="50"/>
      <c r="BM193" s="118"/>
    </row>
    <row r="194" spans="1:65" hidden="1">
      <c r="A194" s="57" t="str">
        <f>A132&amp;A163</f>
        <v>1，</v>
      </c>
      <c r="B194" s="57" t="str">
        <f t="shared" ref="B194:AR209" si="18">B132&amp;B163</f>
        <v/>
      </c>
      <c r="C194" s="109" t="str">
        <f t="shared" si="18"/>
        <v/>
      </c>
      <c r="D194" s="57" t="str">
        <f t="shared" si="18"/>
        <v/>
      </c>
      <c r="E194" s="57" t="str">
        <f t="shared" si="18"/>
        <v/>
      </c>
      <c r="F194" s="57" t="str">
        <f t="shared" si="18"/>
        <v/>
      </c>
      <c r="G194" s="57" t="str">
        <f t="shared" si="18"/>
        <v/>
      </c>
      <c r="H194" s="57" t="str">
        <f t="shared" si="18"/>
        <v/>
      </c>
      <c r="I194" s="57" t="str">
        <f t="shared" si="18"/>
        <v/>
      </c>
      <c r="J194" s="57" t="str">
        <f t="shared" si="18"/>
        <v/>
      </c>
      <c r="K194" s="57" t="str">
        <f t="shared" si="18"/>
        <v/>
      </c>
      <c r="L194" s="57" t="str">
        <f t="shared" si="18"/>
        <v/>
      </c>
      <c r="M194" s="57" t="str">
        <f t="shared" si="18"/>
        <v/>
      </c>
      <c r="N194" s="57" t="str">
        <f t="shared" si="18"/>
        <v/>
      </c>
      <c r="O194" s="57" t="str">
        <f t="shared" si="18"/>
        <v>2，</v>
      </c>
      <c r="P194" s="57" t="str">
        <f t="shared" si="18"/>
        <v/>
      </c>
      <c r="Q194" s="57" t="str">
        <f t="shared" si="18"/>
        <v/>
      </c>
      <c r="R194" s="57" t="str">
        <f t="shared" si="18"/>
        <v/>
      </c>
      <c r="S194" s="57" t="str">
        <f t="shared" si="18"/>
        <v/>
      </c>
      <c r="T194" s="57" t="str">
        <f t="shared" si="18"/>
        <v/>
      </c>
      <c r="U194" s="57" t="str">
        <f t="shared" si="18"/>
        <v/>
      </c>
      <c r="V194" s="57" t="str">
        <f t="shared" si="18"/>
        <v/>
      </c>
      <c r="W194" s="57" t="str">
        <f t="shared" si="18"/>
        <v/>
      </c>
      <c r="X194" s="57" t="str">
        <f t="shared" si="18"/>
        <v/>
      </c>
      <c r="Y194" s="57" t="str">
        <f t="shared" si="18"/>
        <v/>
      </c>
      <c r="Z194" s="57" t="str">
        <f t="shared" si="18"/>
        <v/>
      </c>
      <c r="AA194" s="57" t="str">
        <f t="shared" si="18"/>
        <v/>
      </c>
      <c r="AB194" s="57" t="str">
        <f t="shared" si="18"/>
        <v/>
      </c>
      <c r="AC194" s="57" t="str">
        <f t="shared" si="18"/>
        <v/>
      </c>
      <c r="AD194" s="57" t="str">
        <f t="shared" si="18"/>
        <v/>
      </c>
      <c r="AE194" s="57" t="str">
        <f t="shared" si="18"/>
        <v/>
      </c>
      <c r="AF194" s="57" t="str">
        <f t="shared" si="18"/>
        <v/>
      </c>
      <c r="AG194" s="57" t="str">
        <f t="shared" si="18"/>
        <v/>
      </c>
      <c r="AH194" s="57" t="str">
        <f t="shared" si="18"/>
        <v>2，</v>
      </c>
      <c r="AI194" s="57" t="str">
        <f t="shared" si="18"/>
        <v/>
      </c>
      <c r="AJ194" s="57" t="str">
        <f t="shared" si="18"/>
        <v/>
      </c>
      <c r="AK194" s="57" t="str">
        <f t="shared" si="18"/>
        <v/>
      </c>
      <c r="AL194" s="57" t="str">
        <f t="shared" si="18"/>
        <v/>
      </c>
      <c r="AM194" s="57" t="str">
        <f t="shared" si="18"/>
        <v>2，</v>
      </c>
      <c r="AN194" s="57" t="str">
        <f t="shared" si="18"/>
        <v/>
      </c>
      <c r="AO194" s="57" t="str">
        <f t="shared" si="18"/>
        <v/>
      </c>
      <c r="AP194" s="57" t="str">
        <f t="shared" si="18"/>
        <v>2，</v>
      </c>
      <c r="AQ194" s="57" t="str">
        <f t="shared" si="18"/>
        <v/>
      </c>
      <c r="AR194" s="57" t="str">
        <f t="shared" si="18"/>
        <v/>
      </c>
      <c r="AS194" s="57" t="str">
        <f t="shared" ref="AS194:AU209" si="19">AS132&amp;AS163&amp;G99</f>
        <v/>
      </c>
      <c r="AT194" s="57" t="str">
        <f t="shared" si="19"/>
        <v/>
      </c>
      <c r="AU194" s="57" t="str">
        <f t="shared" si="19"/>
        <v/>
      </c>
      <c r="BK194" s="50"/>
      <c r="BM194" s="118"/>
    </row>
    <row r="195" spans="1:65" hidden="1">
      <c r="A195" s="57" t="str">
        <f t="shared" ref="A195:AF202" si="20">A133&amp;A164</f>
        <v/>
      </c>
      <c r="B195" s="57" t="str">
        <f t="shared" si="20"/>
        <v/>
      </c>
      <c r="C195" s="109" t="str">
        <f t="shared" si="20"/>
        <v/>
      </c>
      <c r="D195" s="57" t="str">
        <f t="shared" si="20"/>
        <v/>
      </c>
      <c r="E195" s="57" t="str">
        <f t="shared" si="20"/>
        <v/>
      </c>
      <c r="F195" s="57" t="str">
        <f t="shared" si="20"/>
        <v/>
      </c>
      <c r="G195" s="57" t="str">
        <f t="shared" si="20"/>
        <v/>
      </c>
      <c r="H195" s="57" t="str">
        <f t="shared" si="20"/>
        <v/>
      </c>
      <c r="I195" s="57" t="str">
        <f t="shared" si="20"/>
        <v/>
      </c>
      <c r="J195" s="57" t="str">
        <f t="shared" si="20"/>
        <v/>
      </c>
      <c r="K195" s="57" t="str">
        <f t="shared" si="20"/>
        <v/>
      </c>
      <c r="L195" s="57" t="str">
        <f t="shared" si="20"/>
        <v/>
      </c>
      <c r="M195" s="57" t="str">
        <f t="shared" si="20"/>
        <v/>
      </c>
      <c r="N195" s="57" t="str">
        <f t="shared" si="20"/>
        <v/>
      </c>
      <c r="O195" s="57" t="str">
        <f t="shared" si="20"/>
        <v/>
      </c>
      <c r="P195" s="57" t="str">
        <f t="shared" si="20"/>
        <v/>
      </c>
      <c r="Q195" s="57" t="str">
        <f t="shared" si="20"/>
        <v/>
      </c>
      <c r="R195" s="57" t="str">
        <f t="shared" si="20"/>
        <v/>
      </c>
      <c r="S195" s="57" t="str">
        <f t="shared" si="20"/>
        <v/>
      </c>
      <c r="T195" s="57" t="str">
        <f t="shared" si="20"/>
        <v/>
      </c>
      <c r="U195" s="57" t="str">
        <f t="shared" si="20"/>
        <v/>
      </c>
      <c r="V195" s="57" t="str">
        <f t="shared" si="20"/>
        <v/>
      </c>
      <c r="W195" s="57" t="str">
        <f t="shared" si="20"/>
        <v/>
      </c>
      <c r="X195" s="57" t="str">
        <f t="shared" si="20"/>
        <v/>
      </c>
      <c r="Y195" s="57" t="str">
        <f t="shared" si="20"/>
        <v/>
      </c>
      <c r="Z195" s="57" t="str">
        <f t="shared" si="20"/>
        <v/>
      </c>
      <c r="AA195" s="57" t="str">
        <f t="shared" si="20"/>
        <v/>
      </c>
      <c r="AB195" s="57" t="str">
        <f t="shared" si="20"/>
        <v/>
      </c>
      <c r="AC195" s="57" t="str">
        <f t="shared" si="20"/>
        <v/>
      </c>
      <c r="AD195" s="57" t="str">
        <f t="shared" si="20"/>
        <v/>
      </c>
      <c r="AE195" s="57" t="str">
        <f t="shared" si="20"/>
        <v/>
      </c>
      <c r="AF195" s="57" t="str">
        <f t="shared" si="20"/>
        <v/>
      </c>
      <c r="AG195" s="57" t="str">
        <f t="shared" si="18"/>
        <v/>
      </c>
      <c r="AH195" s="57" t="str">
        <f t="shared" si="18"/>
        <v/>
      </c>
      <c r="AI195" s="57" t="str">
        <f t="shared" si="18"/>
        <v/>
      </c>
      <c r="AJ195" s="57" t="str">
        <f t="shared" si="18"/>
        <v/>
      </c>
      <c r="AK195" s="57" t="str">
        <f t="shared" si="18"/>
        <v/>
      </c>
      <c r="AL195" s="57" t="str">
        <f t="shared" si="18"/>
        <v/>
      </c>
      <c r="AM195" s="57" t="str">
        <f t="shared" si="18"/>
        <v/>
      </c>
      <c r="AN195" s="57" t="str">
        <f t="shared" si="18"/>
        <v/>
      </c>
      <c r="AO195" s="57" t="str">
        <f t="shared" si="18"/>
        <v/>
      </c>
      <c r="AP195" s="57" t="str">
        <f t="shared" si="18"/>
        <v/>
      </c>
      <c r="AQ195" s="57" t="str">
        <f t="shared" si="18"/>
        <v/>
      </c>
      <c r="AR195" s="57" t="str">
        <f t="shared" si="18"/>
        <v/>
      </c>
      <c r="AS195" s="57" t="str">
        <f t="shared" si="19"/>
        <v/>
      </c>
      <c r="AT195" s="57" t="str">
        <f t="shared" si="19"/>
        <v>　2，管理番号：12345</v>
      </c>
      <c r="AU195" s="57" t="str">
        <f t="shared" si="19"/>
        <v>2，環告13号　Hg</v>
      </c>
      <c r="BK195" s="50"/>
      <c r="BM195" s="118"/>
    </row>
    <row r="196" spans="1:65" hidden="1">
      <c r="A196" s="57" t="str">
        <f t="shared" si="20"/>
        <v/>
      </c>
      <c r="B196" s="57" t="str">
        <f t="shared" si="20"/>
        <v/>
      </c>
      <c r="C196" s="109" t="str">
        <f t="shared" si="20"/>
        <v/>
      </c>
      <c r="D196" s="57" t="str">
        <f t="shared" si="20"/>
        <v/>
      </c>
      <c r="E196" s="57" t="str">
        <f t="shared" si="20"/>
        <v/>
      </c>
      <c r="F196" s="57" t="str">
        <f t="shared" si="20"/>
        <v/>
      </c>
      <c r="G196" s="57" t="str">
        <f t="shared" si="20"/>
        <v/>
      </c>
      <c r="H196" s="57" t="str">
        <f t="shared" si="20"/>
        <v/>
      </c>
      <c r="I196" s="57" t="str">
        <f t="shared" si="20"/>
        <v/>
      </c>
      <c r="J196" s="57" t="str">
        <f t="shared" si="20"/>
        <v/>
      </c>
      <c r="K196" s="57" t="str">
        <f t="shared" si="20"/>
        <v/>
      </c>
      <c r="L196" s="57" t="str">
        <f t="shared" si="20"/>
        <v/>
      </c>
      <c r="M196" s="57" t="str">
        <f t="shared" si="20"/>
        <v/>
      </c>
      <c r="N196" s="57" t="str">
        <f t="shared" si="20"/>
        <v/>
      </c>
      <c r="O196" s="57" t="str">
        <f t="shared" si="20"/>
        <v/>
      </c>
      <c r="P196" s="57" t="str">
        <f t="shared" si="20"/>
        <v/>
      </c>
      <c r="Q196" s="57" t="str">
        <f t="shared" si="20"/>
        <v/>
      </c>
      <c r="R196" s="57" t="str">
        <f t="shared" si="20"/>
        <v/>
      </c>
      <c r="S196" s="57" t="str">
        <f t="shared" si="20"/>
        <v/>
      </c>
      <c r="T196" s="57" t="str">
        <f t="shared" si="20"/>
        <v/>
      </c>
      <c r="U196" s="57" t="str">
        <f t="shared" si="20"/>
        <v/>
      </c>
      <c r="V196" s="57" t="str">
        <f t="shared" si="20"/>
        <v/>
      </c>
      <c r="W196" s="57" t="str">
        <f t="shared" si="20"/>
        <v/>
      </c>
      <c r="X196" s="57" t="str">
        <f t="shared" si="20"/>
        <v/>
      </c>
      <c r="Y196" s="57" t="str">
        <f t="shared" si="20"/>
        <v/>
      </c>
      <c r="Z196" s="57" t="str">
        <f t="shared" si="20"/>
        <v/>
      </c>
      <c r="AA196" s="57" t="str">
        <f t="shared" si="20"/>
        <v/>
      </c>
      <c r="AB196" s="57" t="str">
        <f t="shared" si="20"/>
        <v/>
      </c>
      <c r="AC196" s="57" t="str">
        <f t="shared" si="20"/>
        <v/>
      </c>
      <c r="AD196" s="57" t="str">
        <f t="shared" si="20"/>
        <v/>
      </c>
      <c r="AE196" s="57" t="str">
        <f t="shared" si="20"/>
        <v/>
      </c>
      <c r="AF196" s="57" t="str">
        <f t="shared" si="20"/>
        <v/>
      </c>
      <c r="AG196" s="57" t="str">
        <f t="shared" si="18"/>
        <v/>
      </c>
      <c r="AH196" s="57" t="str">
        <f t="shared" si="18"/>
        <v/>
      </c>
      <c r="AI196" s="57" t="str">
        <f t="shared" si="18"/>
        <v/>
      </c>
      <c r="AJ196" s="57" t="str">
        <f t="shared" si="18"/>
        <v/>
      </c>
      <c r="AK196" s="57" t="str">
        <f t="shared" si="18"/>
        <v/>
      </c>
      <c r="AL196" s="57" t="str">
        <f t="shared" si="18"/>
        <v/>
      </c>
      <c r="AM196" s="57" t="str">
        <f t="shared" si="18"/>
        <v/>
      </c>
      <c r="AN196" s="57" t="str">
        <f t="shared" si="18"/>
        <v/>
      </c>
      <c r="AO196" s="57" t="str">
        <f t="shared" si="18"/>
        <v/>
      </c>
      <c r="AP196" s="57" t="str">
        <f t="shared" si="18"/>
        <v/>
      </c>
      <c r="AQ196" s="57" t="str">
        <f t="shared" si="18"/>
        <v/>
      </c>
      <c r="AR196" s="57" t="str">
        <f t="shared" si="18"/>
        <v/>
      </c>
      <c r="AS196" s="57" t="str">
        <f t="shared" si="19"/>
        <v/>
      </c>
      <c r="AT196" s="57" t="str">
        <f t="shared" si="19"/>
        <v/>
      </c>
      <c r="AU196" s="57" t="str">
        <f t="shared" si="19"/>
        <v/>
      </c>
      <c r="BK196" s="50"/>
      <c r="BM196" s="118"/>
    </row>
    <row r="197" spans="1:65" hidden="1">
      <c r="A197" s="57" t="str">
        <f t="shared" si="20"/>
        <v/>
      </c>
      <c r="B197" s="57" t="str">
        <f t="shared" si="20"/>
        <v/>
      </c>
      <c r="C197" s="109" t="str">
        <f t="shared" si="20"/>
        <v/>
      </c>
      <c r="D197" s="57" t="str">
        <f t="shared" si="20"/>
        <v/>
      </c>
      <c r="E197" s="57" t="str">
        <f t="shared" si="20"/>
        <v/>
      </c>
      <c r="F197" s="57" t="str">
        <f t="shared" si="20"/>
        <v/>
      </c>
      <c r="G197" s="57" t="str">
        <f t="shared" si="20"/>
        <v/>
      </c>
      <c r="H197" s="57" t="str">
        <f t="shared" si="20"/>
        <v/>
      </c>
      <c r="I197" s="57" t="str">
        <f t="shared" si="20"/>
        <v/>
      </c>
      <c r="J197" s="57" t="str">
        <f t="shared" si="20"/>
        <v/>
      </c>
      <c r="K197" s="57" t="str">
        <f t="shared" si="20"/>
        <v/>
      </c>
      <c r="L197" s="57" t="str">
        <f t="shared" si="20"/>
        <v/>
      </c>
      <c r="M197" s="57" t="str">
        <f t="shared" si="20"/>
        <v/>
      </c>
      <c r="N197" s="57" t="str">
        <f t="shared" si="20"/>
        <v/>
      </c>
      <c r="O197" s="57" t="str">
        <f t="shared" si="20"/>
        <v/>
      </c>
      <c r="P197" s="57" t="str">
        <f t="shared" si="20"/>
        <v/>
      </c>
      <c r="Q197" s="57" t="str">
        <f t="shared" si="20"/>
        <v/>
      </c>
      <c r="R197" s="57" t="str">
        <f t="shared" si="20"/>
        <v/>
      </c>
      <c r="S197" s="57" t="str">
        <f t="shared" si="20"/>
        <v/>
      </c>
      <c r="T197" s="57" t="str">
        <f t="shared" si="20"/>
        <v/>
      </c>
      <c r="U197" s="57" t="str">
        <f t="shared" si="20"/>
        <v/>
      </c>
      <c r="V197" s="57" t="str">
        <f t="shared" si="20"/>
        <v/>
      </c>
      <c r="W197" s="57" t="str">
        <f t="shared" si="20"/>
        <v/>
      </c>
      <c r="X197" s="57" t="str">
        <f t="shared" si="20"/>
        <v/>
      </c>
      <c r="Y197" s="57" t="str">
        <f t="shared" si="20"/>
        <v/>
      </c>
      <c r="Z197" s="57" t="str">
        <f t="shared" si="20"/>
        <v/>
      </c>
      <c r="AA197" s="57" t="str">
        <f t="shared" si="20"/>
        <v/>
      </c>
      <c r="AB197" s="57" t="str">
        <f t="shared" si="20"/>
        <v/>
      </c>
      <c r="AC197" s="57" t="str">
        <f t="shared" si="20"/>
        <v/>
      </c>
      <c r="AD197" s="57" t="str">
        <f t="shared" si="20"/>
        <v/>
      </c>
      <c r="AE197" s="57" t="str">
        <f t="shared" si="20"/>
        <v/>
      </c>
      <c r="AF197" s="57" t="str">
        <f t="shared" si="20"/>
        <v/>
      </c>
      <c r="AG197" s="57" t="str">
        <f t="shared" si="18"/>
        <v/>
      </c>
      <c r="AH197" s="57" t="str">
        <f t="shared" si="18"/>
        <v/>
      </c>
      <c r="AI197" s="57" t="str">
        <f t="shared" si="18"/>
        <v/>
      </c>
      <c r="AJ197" s="57" t="str">
        <f t="shared" si="18"/>
        <v/>
      </c>
      <c r="AK197" s="57" t="str">
        <f t="shared" si="18"/>
        <v/>
      </c>
      <c r="AL197" s="57" t="str">
        <f t="shared" si="18"/>
        <v/>
      </c>
      <c r="AM197" s="57" t="str">
        <f t="shared" si="18"/>
        <v/>
      </c>
      <c r="AN197" s="57" t="str">
        <f t="shared" si="18"/>
        <v/>
      </c>
      <c r="AO197" s="57" t="str">
        <f t="shared" si="18"/>
        <v/>
      </c>
      <c r="AP197" s="57" t="str">
        <f t="shared" si="18"/>
        <v/>
      </c>
      <c r="AQ197" s="57" t="str">
        <f t="shared" si="18"/>
        <v/>
      </c>
      <c r="AR197" s="57" t="str">
        <f t="shared" si="18"/>
        <v/>
      </c>
      <c r="AS197" s="57" t="str">
        <f t="shared" si="19"/>
        <v/>
      </c>
      <c r="AT197" s="57" t="str">
        <f t="shared" si="19"/>
        <v/>
      </c>
      <c r="AU197" s="57" t="str">
        <f t="shared" si="19"/>
        <v/>
      </c>
      <c r="BK197" s="50"/>
      <c r="BM197" s="118"/>
    </row>
    <row r="198" spans="1:65" hidden="1">
      <c r="A198" s="57" t="str">
        <f t="shared" si="20"/>
        <v/>
      </c>
      <c r="B198" s="57" t="str">
        <f t="shared" si="20"/>
        <v/>
      </c>
      <c r="C198" s="109" t="str">
        <f t="shared" si="20"/>
        <v/>
      </c>
      <c r="D198" s="57" t="str">
        <f t="shared" si="20"/>
        <v/>
      </c>
      <c r="E198" s="57" t="str">
        <f t="shared" si="20"/>
        <v/>
      </c>
      <c r="F198" s="57" t="str">
        <f t="shared" si="20"/>
        <v/>
      </c>
      <c r="G198" s="57" t="str">
        <f t="shared" si="20"/>
        <v/>
      </c>
      <c r="H198" s="57" t="str">
        <f t="shared" si="20"/>
        <v/>
      </c>
      <c r="I198" s="57" t="str">
        <f t="shared" si="20"/>
        <v/>
      </c>
      <c r="J198" s="57" t="str">
        <f t="shared" si="20"/>
        <v/>
      </c>
      <c r="K198" s="57" t="str">
        <f t="shared" si="20"/>
        <v/>
      </c>
      <c r="L198" s="57" t="str">
        <f t="shared" si="20"/>
        <v/>
      </c>
      <c r="M198" s="57" t="str">
        <f t="shared" si="20"/>
        <v/>
      </c>
      <c r="N198" s="57" t="str">
        <f t="shared" si="20"/>
        <v/>
      </c>
      <c r="O198" s="57" t="str">
        <f t="shared" si="20"/>
        <v/>
      </c>
      <c r="P198" s="57" t="str">
        <f t="shared" si="20"/>
        <v/>
      </c>
      <c r="Q198" s="57" t="str">
        <f t="shared" si="20"/>
        <v/>
      </c>
      <c r="R198" s="57" t="str">
        <f t="shared" si="20"/>
        <v/>
      </c>
      <c r="S198" s="57" t="str">
        <f t="shared" si="20"/>
        <v/>
      </c>
      <c r="T198" s="57" t="str">
        <f t="shared" si="20"/>
        <v/>
      </c>
      <c r="U198" s="57" t="str">
        <f t="shared" si="20"/>
        <v/>
      </c>
      <c r="V198" s="57" t="str">
        <f t="shared" si="20"/>
        <v/>
      </c>
      <c r="W198" s="57" t="str">
        <f t="shared" si="20"/>
        <v/>
      </c>
      <c r="X198" s="57" t="str">
        <f t="shared" si="20"/>
        <v/>
      </c>
      <c r="Y198" s="57" t="str">
        <f t="shared" si="20"/>
        <v/>
      </c>
      <c r="Z198" s="57" t="str">
        <f t="shared" si="20"/>
        <v/>
      </c>
      <c r="AA198" s="57" t="str">
        <f t="shared" si="20"/>
        <v/>
      </c>
      <c r="AB198" s="57" t="str">
        <f t="shared" si="20"/>
        <v/>
      </c>
      <c r="AC198" s="57" t="str">
        <f t="shared" si="20"/>
        <v/>
      </c>
      <c r="AD198" s="57" t="str">
        <f t="shared" si="20"/>
        <v/>
      </c>
      <c r="AE198" s="57" t="str">
        <f t="shared" si="20"/>
        <v/>
      </c>
      <c r="AF198" s="57" t="str">
        <f t="shared" si="20"/>
        <v/>
      </c>
      <c r="AG198" s="57" t="str">
        <f t="shared" si="18"/>
        <v/>
      </c>
      <c r="AH198" s="57" t="str">
        <f t="shared" si="18"/>
        <v/>
      </c>
      <c r="AI198" s="57" t="str">
        <f t="shared" si="18"/>
        <v/>
      </c>
      <c r="AJ198" s="57" t="str">
        <f t="shared" si="18"/>
        <v/>
      </c>
      <c r="AK198" s="57" t="str">
        <f t="shared" si="18"/>
        <v/>
      </c>
      <c r="AL198" s="57" t="str">
        <f t="shared" si="18"/>
        <v/>
      </c>
      <c r="AM198" s="57" t="str">
        <f t="shared" si="18"/>
        <v/>
      </c>
      <c r="AN198" s="57" t="str">
        <f t="shared" si="18"/>
        <v/>
      </c>
      <c r="AO198" s="57" t="str">
        <f t="shared" si="18"/>
        <v/>
      </c>
      <c r="AP198" s="57" t="str">
        <f t="shared" si="18"/>
        <v/>
      </c>
      <c r="AQ198" s="57" t="str">
        <f t="shared" si="18"/>
        <v/>
      </c>
      <c r="AR198" s="57" t="str">
        <f t="shared" si="18"/>
        <v/>
      </c>
      <c r="AS198" s="57" t="str">
        <f t="shared" si="19"/>
        <v/>
      </c>
      <c r="AT198" s="57" t="str">
        <f t="shared" si="19"/>
        <v/>
      </c>
      <c r="AU198" s="57" t="str">
        <f t="shared" si="19"/>
        <v/>
      </c>
      <c r="BK198" s="50"/>
      <c r="BM198" s="118"/>
    </row>
    <row r="199" spans="1:65" hidden="1">
      <c r="A199" s="57" t="str">
        <f t="shared" si="20"/>
        <v/>
      </c>
      <c r="B199" s="57" t="str">
        <f t="shared" si="20"/>
        <v/>
      </c>
      <c r="C199" s="109" t="str">
        <f t="shared" si="20"/>
        <v/>
      </c>
      <c r="D199" s="57" t="str">
        <f t="shared" si="20"/>
        <v/>
      </c>
      <c r="E199" s="57" t="str">
        <f t="shared" si="20"/>
        <v/>
      </c>
      <c r="F199" s="57" t="str">
        <f t="shared" si="20"/>
        <v/>
      </c>
      <c r="G199" s="57" t="str">
        <f t="shared" si="20"/>
        <v/>
      </c>
      <c r="H199" s="57" t="str">
        <f t="shared" si="20"/>
        <v/>
      </c>
      <c r="I199" s="57" t="str">
        <f t="shared" si="20"/>
        <v/>
      </c>
      <c r="J199" s="57" t="str">
        <f t="shared" si="20"/>
        <v/>
      </c>
      <c r="K199" s="57" t="str">
        <f t="shared" si="20"/>
        <v/>
      </c>
      <c r="L199" s="57" t="str">
        <f t="shared" si="20"/>
        <v/>
      </c>
      <c r="M199" s="57" t="str">
        <f t="shared" si="20"/>
        <v/>
      </c>
      <c r="N199" s="57" t="str">
        <f t="shared" si="20"/>
        <v/>
      </c>
      <c r="O199" s="57" t="str">
        <f t="shared" si="20"/>
        <v/>
      </c>
      <c r="P199" s="57" t="str">
        <f t="shared" si="20"/>
        <v/>
      </c>
      <c r="Q199" s="57" t="str">
        <f t="shared" si="20"/>
        <v/>
      </c>
      <c r="R199" s="57" t="str">
        <f t="shared" si="20"/>
        <v/>
      </c>
      <c r="S199" s="57" t="str">
        <f t="shared" si="20"/>
        <v/>
      </c>
      <c r="T199" s="57" t="str">
        <f t="shared" si="20"/>
        <v/>
      </c>
      <c r="U199" s="57" t="str">
        <f t="shared" si="20"/>
        <v/>
      </c>
      <c r="V199" s="57" t="str">
        <f t="shared" si="20"/>
        <v/>
      </c>
      <c r="W199" s="57" t="str">
        <f t="shared" si="20"/>
        <v/>
      </c>
      <c r="X199" s="57" t="str">
        <f t="shared" si="20"/>
        <v/>
      </c>
      <c r="Y199" s="57" t="str">
        <f t="shared" si="20"/>
        <v/>
      </c>
      <c r="Z199" s="57" t="str">
        <f t="shared" si="20"/>
        <v/>
      </c>
      <c r="AA199" s="57" t="str">
        <f t="shared" si="20"/>
        <v/>
      </c>
      <c r="AB199" s="57" t="str">
        <f t="shared" si="20"/>
        <v/>
      </c>
      <c r="AC199" s="57" t="str">
        <f t="shared" si="20"/>
        <v/>
      </c>
      <c r="AD199" s="57" t="str">
        <f t="shared" si="20"/>
        <v/>
      </c>
      <c r="AE199" s="57" t="str">
        <f t="shared" si="20"/>
        <v/>
      </c>
      <c r="AF199" s="57" t="str">
        <f t="shared" si="20"/>
        <v/>
      </c>
      <c r="AG199" s="57" t="str">
        <f t="shared" si="18"/>
        <v/>
      </c>
      <c r="AH199" s="57" t="str">
        <f t="shared" si="18"/>
        <v/>
      </c>
      <c r="AI199" s="57" t="str">
        <f t="shared" si="18"/>
        <v/>
      </c>
      <c r="AJ199" s="57" t="str">
        <f t="shared" si="18"/>
        <v/>
      </c>
      <c r="AK199" s="57" t="str">
        <f t="shared" si="18"/>
        <v/>
      </c>
      <c r="AL199" s="57" t="str">
        <f t="shared" si="18"/>
        <v/>
      </c>
      <c r="AM199" s="57" t="str">
        <f t="shared" si="18"/>
        <v/>
      </c>
      <c r="AN199" s="57" t="str">
        <f t="shared" si="18"/>
        <v/>
      </c>
      <c r="AO199" s="57" t="str">
        <f t="shared" si="18"/>
        <v/>
      </c>
      <c r="AP199" s="57" t="str">
        <f t="shared" si="18"/>
        <v/>
      </c>
      <c r="AQ199" s="57" t="str">
        <f t="shared" si="18"/>
        <v/>
      </c>
      <c r="AR199" s="57" t="str">
        <f t="shared" si="18"/>
        <v/>
      </c>
      <c r="AS199" s="57" t="str">
        <f t="shared" si="19"/>
        <v/>
      </c>
      <c r="AT199" s="57" t="str">
        <f t="shared" si="19"/>
        <v/>
      </c>
      <c r="AU199" s="57" t="str">
        <f t="shared" si="19"/>
        <v/>
      </c>
      <c r="BK199" s="50"/>
      <c r="BM199" s="118"/>
    </row>
    <row r="200" spans="1:65" hidden="1">
      <c r="A200" s="57" t="str">
        <f t="shared" si="20"/>
        <v/>
      </c>
      <c r="B200" s="57" t="str">
        <f t="shared" si="20"/>
        <v/>
      </c>
      <c r="C200" s="109" t="str">
        <f t="shared" si="20"/>
        <v/>
      </c>
      <c r="D200" s="57" t="str">
        <f t="shared" si="20"/>
        <v/>
      </c>
      <c r="E200" s="57" t="str">
        <f t="shared" si="20"/>
        <v/>
      </c>
      <c r="F200" s="57" t="str">
        <f t="shared" si="20"/>
        <v/>
      </c>
      <c r="G200" s="57" t="str">
        <f t="shared" si="20"/>
        <v/>
      </c>
      <c r="H200" s="57" t="str">
        <f t="shared" si="20"/>
        <v/>
      </c>
      <c r="I200" s="57" t="str">
        <f t="shared" si="20"/>
        <v/>
      </c>
      <c r="J200" s="57" t="str">
        <f t="shared" si="20"/>
        <v/>
      </c>
      <c r="K200" s="57" t="str">
        <f t="shared" si="20"/>
        <v/>
      </c>
      <c r="L200" s="57" t="str">
        <f t="shared" si="20"/>
        <v/>
      </c>
      <c r="M200" s="57" t="str">
        <f t="shared" si="20"/>
        <v/>
      </c>
      <c r="N200" s="57" t="str">
        <f t="shared" si="20"/>
        <v/>
      </c>
      <c r="O200" s="57" t="str">
        <f t="shared" si="20"/>
        <v/>
      </c>
      <c r="P200" s="57" t="str">
        <f t="shared" si="20"/>
        <v/>
      </c>
      <c r="Q200" s="57" t="str">
        <f t="shared" si="20"/>
        <v/>
      </c>
      <c r="R200" s="57" t="str">
        <f t="shared" si="20"/>
        <v/>
      </c>
      <c r="S200" s="57" t="str">
        <f t="shared" si="20"/>
        <v/>
      </c>
      <c r="T200" s="57" t="str">
        <f t="shared" si="20"/>
        <v/>
      </c>
      <c r="U200" s="57" t="str">
        <f t="shared" si="20"/>
        <v/>
      </c>
      <c r="V200" s="57" t="str">
        <f t="shared" si="20"/>
        <v/>
      </c>
      <c r="W200" s="57" t="str">
        <f t="shared" si="20"/>
        <v/>
      </c>
      <c r="X200" s="57" t="str">
        <f t="shared" si="20"/>
        <v/>
      </c>
      <c r="Y200" s="57" t="str">
        <f t="shared" si="20"/>
        <v/>
      </c>
      <c r="Z200" s="57" t="str">
        <f t="shared" si="20"/>
        <v/>
      </c>
      <c r="AA200" s="57" t="str">
        <f t="shared" si="20"/>
        <v/>
      </c>
      <c r="AB200" s="57" t="str">
        <f t="shared" si="20"/>
        <v/>
      </c>
      <c r="AC200" s="57" t="str">
        <f t="shared" si="20"/>
        <v/>
      </c>
      <c r="AD200" s="57" t="str">
        <f t="shared" si="20"/>
        <v/>
      </c>
      <c r="AE200" s="57" t="str">
        <f t="shared" si="20"/>
        <v/>
      </c>
      <c r="AF200" s="57" t="str">
        <f t="shared" si="20"/>
        <v/>
      </c>
      <c r="AG200" s="57" t="str">
        <f t="shared" si="18"/>
        <v/>
      </c>
      <c r="AH200" s="57" t="str">
        <f t="shared" si="18"/>
        <v/>
      </c>
      <c r="AI200" s="57" t="str">
        <f t="shared" si="18"/>
        <v/>
      </c>
      <c r="AJ200" s="57" t="str">
        <f t="shared" si="18"/>
        <v/>
      </c>
      <c r="AK200" s="57" t="str">
        <f t="shared" si="18"/>
        <v/>
      </c>
      <c r="AL200" s="57" t="str">
        <f t="shared" si="18"/>
        <v/>
      </c>
      <c r="AM200" s="57" t="str">
        <f t="shared" si="18"/>
        <v/>
      </c>
      <c r="AN200" s="57" t="str">
        <f t="shared" si="18"/>
        <v/>
      </c>
      <c r="AO200" s="57" t="str">
        <f t="shared" si="18"/>
        <v/>
      </c>
      <c r="AP200" s="57" t="str">
        <f t="shared" si="18"/>
        <v/>
      </c>
      <c r="AQ200" s="57" t="str">
        <f t="shared" si="18"/>
        <v/>
      </c>
      <c r="AR200" s="57" t="str">
        <f t="shared" si="18"/>
        <v/>
      </c>
      <c r="AS200" s="57" t="str">
        <f t="shared" si="19"/>
        <v/>
      </c>
      <c r="AT200" s="57" t="str">
        <f t="shared" si="19"/>
        <v/>
      </c>
      <c r="AU200" s="57" t="str">
        <f t="shared" si="19"/>
        <v/>
      </c>
      <c r="BK200" s="50"/>
      <c r="BM200" s="118"/>
    </row>
    <row r="201" spans="1:65" hidden="1">
      <c r="A201" s="57" t="str">
        <f t="shared" si="20"/>
        <v/>
      </c>
      <c r="B201" s="57" t="str">
        <f t="shared" si="20"/>
        <v/>
      </c>
      <c r="C201" s="109" t="str">
        <f t="shared" si="20"/>
        <v/>
      </c>
      <c r="D201" s="57" t="str">
        <f t="shared" si="20"/>
        <v/>
      </c>
      <c r="E201" s="57" t="str">
        <f t="shared" si="20"/>
        <v/>
      </c>
      <c r="F201" s="57" t="str">
        <f t="shared" si="20"/>
        <v/>
      </c>
      <c r="G201" s="57" t="str">
        <f t="shared" si="20"/>
        <v/>
      </c>
      <c r="H201" s="57" t="str">
        <f t="shared" si="20"/>
        <v/>
      </c>
      <c r="I201" s="57" t="str">
        <f t="shared" si="20"/>
        <v/>
      </c>
      <c r="J201" s="57" t="str">
        <f t="shared" si="20"/>
        <v/>
      </c>
      <c r="K201" s="57" t="str">
        <f t="shared" si="20"/>
        <v/>
      </c>
      <c r="L201" s="57" t="str">
        <f t="shared" si="20"/>
        <v/>
      </c>
      <c r="M201" s="57" t="str">
        <f t="shared" si="20"/>
        <v/>
      </c>
      <c r="N201" s="57" t="str">
        <f t="shared" si="20"/>
        <v/>
      </c>
      <c r="O201" s="57" t="str">
        <f t="shared" si="20"/>
        <v/>
      </c>
      <c r="P201" s="57" t="str">
        <f t="shared" si="20"/>
        <v/>
      </c>
      <c r="Q201" s="57" t="str">
        <f t="shared" si="20"/>
        <v/>
      </c>
      <c r="R201" s="57" t="str">
        <f t="shared" si="20"/>
        <v/>
      </c>
      <c r="S201" s="57" t="str">
        <f t="shared" si="20"/>
        <v/>
      </c>
      <c r="T201" s="57" t="str">
        <f t="shared" si="20"/>
        <v/>
      </c>
      <c r="U201" s="57" t="str">
        <f t="shared" si="20"/>
        <v/>
      </c>
      <c r="V201" s="57" t="str">
        <f t="shared" si="20"/>
        <v/>
      </c>
      <c r="W201" s="57" t="str">
        <f t="shared" si="20"/>
        <v/>
      </c>
      <c r="X201" s="57" t="str">
        <f t="shared" si="20"/>
        <v/>
      </c>
      <c r="Y201" s="57" t="str">
        <f t="shared" si="20"/>
        <v/>
      </c>
      <c r="Z201" s="57" t="str">
        <f t="shared" si="20"/>
        <v/>
      </c>
      <c r="AA201" s="57" t="str">
        <f t="shared" si="20"/>
        <v/>
      </c>
      <c r="AB201" s="57" t="str">
        <f t="shared" si="20"/>
        <v/>
      </c>
      <c r="AC201" s="57" t="str">
        <f t="shared" si="20"/>
        <v/>
      </c>
      <c r="AD201" s="57" t="str">
        <f t="shared" si="20"/>
        <v/>
      </c>
      <c r="AE201" s="57" t="str">
        <f t="shared" si="20"/>
        <v/>
      </c>
      <c r="AF201" s="57" t="str">
        <f t="shared" si="20"/>
        <v/>
      </c>
      <c r="AG201" s="57" t="str">
        <f t="shared" si="18"/>
        <v/>
      </c>
      <c r="AH201" s="57" t="str">
        <f t="shared" si="18"/>
        <v/>
      </c>
      <c r="AI201" s="57" t="str">
        <f t="shared" si="18"/>
        <v/>
      </c>
      <c r="AJ201" s="57" t="str">
        <f t="shared" si="18"/>
        <v/>
      </c>
      <c r="AK201" s="57" t="str">
        <f t="shared" si="18"/>
        <v/>
      </c>
      <c r="AL201" s="57" t="str">
        <f t="shared" si="18"/>
        <v/>
      </c>
      <c r="AM201" s="57" t="str">
        <f t="shared" si="18"/>
        <v/>
      </c>
      <c r="AN201" s="57" t="str">
        <f t="shared" si="18"/>
        <v/>
      </c>
      <c r="AO201" s="57" t="str">
        <f t="shared" si="18"/>
        <v/>
      </c>
      <c r="AP201" s="57" t="str">
        <f t="shared" si="18"/>
        <v/>
      </c>
      <c r="AQ201" s="57" t="str">
        <f t="shared" si="18"/>
        <v/>
      </c>
      <c r="AR201" s="57" t="str">
        <f t="shared" si="18"/>
        <v/>
      </c>
      <c r="AS201" s="57" t="str">
        <f t="shared" si="19"/>
        <v/>
      </c>
      <c r="AT201" s="57" t="str">
        <f t="shared" si="19"/>
        <v/>
      </c>
      <c r="AU201" s="57" t="str">
        <f t="shared" si="19"/>
        <v/>
      </c>
      <c r="BK201" s="50"/>
      <c r="BM201" s="118"/>
    </row>
    <row r="202" spans="1:65" hidden="1">
      <c r="A202" s="57" t="str">
        <f t="shared" si="20"/>
        <v/>
      </c>
      <c r="B202" s="57" t="str">
        <f t="shared" si="20"/>
        <v/>
      </c>
      <c r="C202" s="109" t="str">
        <f t="shared" si="20"/>
        <v/>
      </c>
      <c r="D202" s="57" t="str">
        <f t="shared" si="20"/>
        <v/>
      </c>
      <c r="E202" s="57" t="str">
        <f t="shared" si="20"/>
        <v/>
      </c>
      <c r="F202" s="57" t="str">
        <f t="shared" si="20"/>
        <v/>
      </c>
      <c r="G202" s="57" t="str">
        <f t="shared" si="20"/>
        <v/>
      </c>
      <c r="H202" s="57" t="str">
        <f t="shared" si="20"/>
        <v/>
      </c>
      <c r="I202" s="57" t="str">
        <f t="shared" si="20"/>
        <v/>
      </c>
      <c r="J202" s="57" t="str">
        <f t="shared" si="20"/>
        <v/>
      </c>
      <c r="K202" s="57" t="str">
        <f t="shared" si="20"/>
        <v/>
      </c>
      <c r="L202" s="57" t="str">
        <f t="shared" si="20"/>
        <v/>
      </c>
      <c r="M202" s="57" t="str">
        <f t="shared" si="20"/>
        <v/>
      </c>
      <c r="N202" s="57" t="str">
        <f t="shared" si="20"/>
        <v/>
      </c>
      <c r="O202" s="57" t="str">
        <f t="shared" si="20"/>
        <v/>
      </c>
      <c r="P202" s="57" t="str">
        <f t="shared" si="20"/>
        <v/>
      </c>
      <c r="Q202" s="57" t="str">
        <f t="shared" si="20"/>
        <v/>
      </c>
      <c r="R202" s="57" t="str">
        <f t="shared" si="20"/>
        <v/>
      </c>
      <c r="S202" s="57" t="str">
        <f t="shared" si="20"/>
        <v/>
      </c>
      <c r="T202" s="57" t="str">
        <f t="shared" si="20"/>
        <v/>
      </c>
      <c r="U202" s="57" t="str">
        <f t="shared" si="20"/>
        <v/>
      </c>
      <c r="V202" s="57" t="str">
        <f t="shared" si="20"/>
        <v/>
      </c>
      <c r="W202" s="57" t="str">
        <f t="shared" si="20"/>
        <v/>
      </c>
      <c r="X202" s="57" t="str">
        <f t="shared" si="20"/>
        <v/>
      </c>
      <c r="Y202" s="57" t="str">
        <f t="shared" si="20"/>
        <v/>
      </c>
      <c r="Z202" s="57" t="str">
        <f t="shared" si="20"/>
        <v/>
      </c>
      <c r="AA202" s="57" t="str">
        <f t="shared" si="20"/>
        <v/>
      </c>
      <c r="AB202" s="57" t="str">
        <f t="shared" si="20"/>
        <v/>
      </c>
      <c r="AC202" s="57" t="str">
        <f t="shared" si="20"/>
        <v/>
      </c>
      <c r="AD202" s="57" t="str">
        <f t="shared" si="20"/>
        <v/>
      </c>
      <c r="AE202" s="57" t="str">
        <f t="shared" si="20"/>
        <v/>
      </c>
      <c r="AF202" s="57" t="str">
        <f t="shared" ref="AF202" si="21">AF140&amp;AF171</f>
        <v/>
      </c>
      <c r="AG202" s="57" t="str">
        <f t="shared" si="18"/>
        <v/>
      </c>
      <c r="AH202" s="57" t="str">
        <f t="shared" si="18"/>
        <v/>
      </c>
      <c r="AI202" s="57" t="str">
        <f t="shared" si="18"/>
        <v/>
      </c>
      <c r="AJ202" s="57" t="str">
        <f t="shared" si="18"/>
        <v/>
      </c>
      <c r="AK202" s="57" t="str">
        <f t="shared" si="18"/>
        <v/>
      </c>
      <c r="AL202" s="57" t="str">
        <f t="shared" si="18"/>
        <v/>
      </c>
      <c r="AM202" s="57" t="str">
        <f t="shared" si="18"/>
        <v/>
      </c>
      <c r="AN202" s="57" t="str">
        <f t="shared" si="18"/>
        <v/>
      </c>
      <c r="AO202" s="57" t="str">
        <f t="shared" si="18"/>
        <v/>
      </c>
      <c r="AP202" s="57" t="str">
        <f t="shared" si="18"/>
        <v/>
      </c>
      <c r="AQ202" s="57" t="str">
        <f t="shared" si="18"/>
        <v/>
      </c>
      <c r="AR202" s="57" t="str">
        <f t="shared" si="18"/>
        <v/>
      </c>
      <c r="AS202" s="57" t="str">
        <f t="shared" si="19"/>
        <v/>
      </c>
      <c r="AT202" s="57" t="str">
        <f t="shared" si="19"/>
        <v/>
      </c>
      <c r="AU202" s="57" t="str">
        <f t="shared" si="19"/>
        <v/>
      </c>
      <c r="BK202" s="50"/>
      <c r="BM202" s="118"/>
    </row>
    <row r="203" spans="1:65" hidden="1">
      <c r="A203" s="57" t="str">
        <f t="shared" ref="A203:AF210" si="22">A141&amp;A172</f>
        <v/>
      </c>
      <c r="B203" s="57" t="str">
        <f t="shared" si="22"/>
        <v/>
      </c>
      <c r="C203" s="109" t="str">
        <f t="shared" si="22"/>
        <v/>
      </c>
      <c r="D203" s="57" t="str">
        <f t="shared" si="22"/>
        <v/>
      </c>
      <c r="E203" s="57" t="str">
        <f t="shared" si="22"/>
        <v/>
      </c>
      <c r="F203" s="57" t="str">
        <f t="shared" si="22"/>
        <v/>
      </c>
      <c r="G203" s="57" t="str">
        <f t="shared" si="22"/>
        <v/>
      </c>
      <c r="H203" s="57" t="str">
        <f t="shared" si="22"/>
        <v/>
      </c>
      <c r="I203" s="57" t="str">
        <f t="shared" si="22"/>
        <v/>
      </c>
      <c r="J203" s="57" t="str">
        <f t="shared" si="22"/>
        <v/>
      </c>
      <c r="K203" s="57" t="str">
        <f t="shared" si="22"/>
        <v/>
      </c>
      <c r="L203" s="57" t="str">
        <f t="shared" si="22"/>
        <v/>
      </c>
      <c r="M203" s="57" t="str">
        <f t="shared" si="22"/>
        <v/>
      </c>
      <c r="N203" s="57" t="str">
        <f t="shared" si="22"/>
        <v/>
      </c>
      <c r="O203" s="57" t="str">
        <f t="shared" si="22"/>
        <v/>
      </c>
      <c r="P203" s="57" t="str">
        <f t="shared" si="22"/>
        <v/>
      </c>
      <c r="Q203" s="57" t="str">
        <f t="shared" si="22"/>
        <v/>
      </c>
      <c r="R203" s="57" t="str">
        <f t="shared" si="22"/>
        <v/>
      </c>
      <c r="S203" s="57" t="str">
        <f t="shared" si="22"/>
        <v/>
      </c>
      <c r="T203" s="57" t="str">
        <f t="shared" si="22"/>
        <v/>
      </c>
      <c r="U203" s="57" t="str">
        <f t="shared" si="22"/>
        <v/>
      </c>
      <c r="V203" s="57" t="str">
        <f t="shared" si="22"/>
        <v/>
      </c>
      <c r="W203" s="57" t="str">
        <f t="shared" si="22"/>
        <v/>
      </c>
      <c r="X203" s="57" t="str">
        <f t="shared" si="22"/>
        <v/>
      </c>
      <c r="Y203" s="57" t="str">
        <f t="shared" si="22"/>
        <v/>
      </c>
      <c r="Z203" s="57" t="str">
        <f t="shared" si="22"/>
        <v/>
      </c>
      <c r="AA203" s="57" t="str">
        <f t="shared" si="22"/>
        <v/>
      </c>
      <c r="AB203" s="57" t="str">
        <f t="shared" si="22"/>
        <v/>
      </c>
      <c r="AC203" s="57" t="str">
        <f t="shared" si="22"/>
        <v/>
      </c>
      <c r="AD203" s="57" t="str">
        <f t="shared" si="22"/>
        <v/>
      </c>
      <c r="AE203" s="57" t="str">
        <f t="shared" si="22"/>
        <v/>
      </c>
      <c r="AF203" s="57" t="str">
        <f t="shared" si="22"/>
        <v/>
      </c>
      <c r="AG203" s="57" t="str">
        <f t="shared" si="18"/>
        <v/>
      </c>
      <c r="AH203" s="57" t="str">
        <f t="shared" si="18"/>
        <v/>
      </c>
      <c r="AI203" s="57" t="str">
        <f t="shared" si="18"/>
        <v/>
      </c>
      <c r="AJ203" s="57" t="str">
        <f t="shared" si="18"/>
        <v/>
      </c>
      <c r="AK203" s="57" t="str">
        <f t="shared" si="18"/>
        <v/>
      </c>
      <c r="AL203" s="57" t="str">
        <f t="shared" si="18"/>
        <v/>
      </c>
      <c r="AM203" s="57" t="str">
        <f t="shared" si="18"/>
        <v/>
      </c>
      <c r="AN203" s="57" t="str">
        <f t="shared" si="18"/>
        <v/>
      </c>
      <c r="AO203" s="57" t="str">
        <f t="shared" si="18"/>
        <v/>
      </c>
      <c r="AP203" s="57" t="str">
        <f t="shared" si="18"/>
        <v/>
      </c>
      <c r="AQ203" s="57" t="str">
        <f t="shared" si="18"/>
        <v/>
      </c>
      <c r="AR203" s="57" t="str">
        <f t="shared" si="18"/>
        <v/>
      </c>
      <c r="AS203" s="57" t="str">
        <f t="shared" si="19"/>
        <v/>
      </c>
      <c r="AT203" s="57" t="str">
        <f t="shared" si="19"/>
        <v/>
      </c>
      <c r="AU203" s="57" t="str">
        <f t="shared" si="19"/>
        <v/>
      </c>
      <c r="BK203" s="50"/>
      <c r="BM203" s="118"/>
    </row>
    <row r="204" spans="1:65" hidden="1">
      <c r="A204" s="57" t="str">
        <f t="shared" si="22"/>
        <v/>
      </c>
      <c r="B204" s="57" t="str">
        <f t="shared" si="22"/>
        <v/>
      </c>
      <c r="C204" s="109" t="str">
        <f t="shared" si="22"/>
        <v/>
      </c>
      <c r="D204" s="57" t="str">
        <f t="shared" si="22"/>
        <v/>
      </c>
      <c r="E204" s="57" t="str">
        <f t="shared" si="22"/>
        <v/>
      </c>
      <c r="F204" s="57" t="str">
        <f t="shared" si="22"/>
        <v/>
      </c>
      <c r="G204" s="57" t="str">
        <f t="shared" si="22"/>
        <v/>
      </c>
      <c r="H204" s="57" t="str">
        <f t="shared" si="22"/>
        <v/>
      </c>
      <c r="I204" s="57" t="str">
        <f t="shared" si="22"/>
        <v/>
      </c>
      <c r="J204" s="57" t="str">
        <f t="shared" si="22"/>
        <v/>
      </c>
      <c r="K204" s="57" t="str">
        <f t="shared" si="22"/>
        <v/>
      </c>
      <c r="L204" s="57" t="str">
        <f t="shared" si="22"/>
        <v/>
      </c>
      <c r="M204" s="57" t="str">
        <f t="shared" si="22"/>
        <v/>
      </c>
      <c r="N204" s="57" t="str">
        <f t="shared" si="22"/>
        <v/>
      </c>
      <c r="O204" s="57" t="str">
        <f t="shared" si="22"/>
        <v/>
      </c>
      <c r="P204" s="57" t="str">
        <f t="shared" si="22"/>
        <v/>
      </c>
      <c r="Q204" s="57" t="str">
        <f t="shared" si="22"/>
        <v/>
      </c>
      <c r="R204" s="57" t="str">
        <f t="shared" si="22"/>
        <v/>
      </c>
      <c r="S204" s="57" t="str">
        <f t="shared" si="22"/>
        <v/>
      </c>
      <c r="T204" s="57" t="str">
        <f t="shared" si="22"/>
        <v/>
      </c>
      <c r="U204" s="57" t="str">
        <f t="shared" si="22"/>
        <v/>
      </c>
      <c r="V204" s="57" t="str">
        <f t="shared" si="22"/>
        <v/>
      </c>
      <c r="W204" s="57" t="str">
        <f t="shared" si="22"/>
        <v/>
      </c>
      <c r="X204" s="57" t="str">
        <f t="shared" si="22"/>
        <v/>
      </c>
      <c r="Y204" s="57" t="str">
        <f t="shared" si="22"/>
        <v/>
      </c>
      <c r="Z204" s="57" t="str">
        <f t="shared" si="22"/>
        <v/>
      </c>
      <c r="AA204" s="57" t="str">
        <f t="shared" si="22"/>
        <v/>
      </c>
      <c r="AB204" s="57" t="str">
        <f t="shared" si="22"/>
        <v/>
      </c>
      <c r="AC204" s="57" t="str">
        <f t="shared" si="22"/>
        <v/>
      </c>
      <c r="AD204" s="57" t="str">
        <f t="shared" si="22"/>
        <v/>
      </c>
      <c r="AE204" s="57" t="str">
        <f t="shared" si="22"/>
        <v/>
      </c>
      <c r="AF204" s="57" t="str">
        <f t="shared" si="22"/>
        <v/>
      </c>
      <c r="AG204" s="57" t="str">
        <f t="shared" si="18"/>
        <v/>
      </c>
      <c r="AH204" s="57" t="str">
        <f t="shared" si="18"/>
        <v/>
      </c>
      <c r="AI204" s="57" t="str">
        <f t="shared" si="18"/>
        <v/>
      </c>
      <c r="AJ204" s="57" t="str">
        <f t="shared" si="18"/>
        <v/>
      </c>
      <c r="AK204" s="57" t="str">
        <f t="shared" si="18"/>
        <v/>
      </c>
      <c r="AL204" s="57" t="str">
        <f t="shared" si="18"/>
        <v/>
      </c>
      <c r="AM204" s="57" t="str">
        <f t="shared" si="18"/>
        <v/>
      </c>
      <c r="AN204" s="57" t="str">
        <f t="shared" si="18"/>
        <v/>
      </c>
      <c r="AO204" s="57" t="str">
        <f t="shared" si="18"/>
        <v/>
      </c>
      <c r="AP204" s="57" t="str">
        <f t="shared" si="18"/>
        <v/>
      </c>
      <c r="AQ204" s="57" t="str">
        <f t="shared" si="18"/>
        <v/>
      </c>
      <c r="AR204" s="57" t="str">
        <f t="shared" si="18"/>
        <v/>
      </c>
      <c r="AS204" s="57" t="str">
        <f t="shared" si="19"/>
        <v/>
      </c>
      <c r="AT204" s="57" t="str">
        <f t="shared" si="19"/>
        <v/>
      </c>
      <c r="AU204" s="57" t="str">
        <f t="shared" si="19"/>
        <v/>
      </c>
      <c r="BK204" s="50"/>
      <c r="BM204" s="118"/>
    </row>
    <row r="205" spans="1:65" hidden="1">
      <c r="A205" s="57" t="str">
        <f t="shared" si="22"/>
        <v/>
      </c>
      <c r="B205" s="57" t="str">
        <f t="shared" si="22"/>
        <v/>
      </c>
      <c r="C205" s="109" t="str">
        <f t="shared" si="22"/>
        <v/>
      </c>
      <c r="D205" s="57" t="str">
        <f t="shared" si="22"/>
        <v/>
      </c>
      <c r="E205" s="57" t="str">
        <f t="shared" si="22"/>
        <v/>
      </c>
      <c r="F205" s="57" t="str">
        <f t="shared" si="22"/>
        <v/>
      </c>
      <c r="G205" s="57" t="str">
        <f t="shared" si="22"/>
        <v/>
      </c>
      <c r="H205" s="57" t="str">
        <f t="shared" si="22"/>
        <v/>
      </c>
      <c r="I205" s="57" t="str">
        <f t="shared" si="22"/>
        <v/>
      </c>
      <c r="J205" s="57" t="str">
        <f t="shared" si="22"/>
        <v/>
      </c>
      <c r="K205" s="57" t="str">
        <f t="shared" si="22"/>
        <v/>
      </c>
      <c r="L205" s="57" t="str">
        <f t="shared" si="22"/>
        <v/>
      </c>
      <c r="M205" s="57" t="str">
        <f t="shared" si="22"/>
        <v/>
      </c>
      <c r="N205" s="57" t="str">
        <f t="shared" si="22"/>
        <v/>
      </c>
      <c r="O205" s="57" t="str">
        <f t="shared" si="22"/>
        <v/>
      </c>
      <c r="P205" s="57" t="str">
        <f t="shared" si="22"/>
        <v/>
      </c>
      <c r="Q205" s="57" t="str">
        <f t="shared" si="22"/>
        <v/>
      </c>
      <c r="R205" s="57" t="str">
        <f t="shared" si="22"/>
        <v/>
      </c>
      <c r="S205" s="57" t="str">
        <f t="shared" si="22"/>
        <v/>
      </c>
      <c r="T205" s="57" t="str">
        <f t="shared" si="22"/>
        <v/>
      </c>
      <c r="U205" s="57" t="str">
        <f t="shared" si="22"/>
        <v/>
      </c>
      <c r="V205" s="57" t="str">
        <f t="shared" si="22"/>
        <v/>
      </c>
      <c r="W205" s="57" t="str">
        <f t="shared" si="22"/>
        <v/>
      </c>
      <c r="X205" s="57" t="str">
        <f t="shared" si="22"/>
        <v/>
      </c>
      <c r="Y205" s="57" t="str">
        <f t="shared" si="22"/>
        <v/>
      </c>
      <c r="Z205" s="57" t="str">
        <f t="shared" si="22"/>
        <v/>
      </c>
      <c r="AA205" s="57" t="str">
        <f t="shared" si="22"/>
        <v/>
      </c>
      <c r="AB205" s="57" t="str">
        <f t="shared" si="22"/>
        <v/>
      </c>
      <c r="AC205" s="57" t="str">
        <f t="shared" si="22"/>
        <v/>
      </c>
      <c r="AD205" s="57" t="str">
        <f t="shared" si="22"/>
        <v/>
      </c>
      <c r="AE205" s="57" t="str">
        <f t="shared" si="22"/>
        <v/>
      </c>
      <c r="AF205" s="57" t="str">
        <f t="shared" si="22"/>
        <v/>
      </c>
      <c r="AG205" s="57" t="str">
        <f t="shared" si="18"/>
        <v/>
      </c>
      <c r="AH205" s="57" t="str">
        <f t="shared" si="18"/>
        <v/>
      </c>
      <c r="AI205" s="57" t="str">
        <f t="shared" si="18"/>
        <v/>
      </c>
      <c r="AJ205" s="57" t="str">
        <f t="shared" si="18"/>
        <v/>
      </c>
      <c r="AK205" s="57" t="str">
        <f t="shared" si="18"/>
        <v/>
      </c>
      <c r="AL205" s="57" t="str">
        <f t="shared" si="18"/>
        <v/>
      </c>
      <c r="AM205" s="57" t="str">
        <f t="shared" si="18"/>
        <v/>
      </c>
      <c r="AN205" s="57" t="str">
        <f t="shared" si="18"/>
        <v/>
      </c>
      <c r="AO205" s="57" t="str">
        <f t="shared" si="18"/>
        <v/>
      </c>
      <c r="AP205" s="57" t="str">
        <f t="shared" si="18"/>
        <v/>
      </c>
      <c r="AQ205" s="57" t="str">
        <f t="shared" si="18"/>
        <v/>
      </c>
      <c r="AR205" s="57" t="str">
        <f t="shared" si="18"/>
        <v/>
      </c>
      <c r="AS205" s="57" t="str">
        <f t="shared" si="19"/>
        <v/>
      </c>
      <c r="AT205" s="57" t="str">
        <f t="shared" si="19"/>
        <v/>
      </c>
      <c r="AU205" s="57" t="str">
        <f t="shared" si="19"/>
        <v/>
      </c>
      <c r="BK205" s="50"/>
      <c r="BM205" s="118"/>
    </row>
    <row r="206" spans="1:65" hidden="1">
      <c r="A206" s="57" t="str">
        <f t="shared" si="22"/>
        <v/>
      </c>
      <c r="B206" s="57" t="str">
        <f t="shared" si="22"/>
        <v/>
      </c>
      <c r="C206" s="109" t="str">
        <f t="shared" si="22"/>
        <v/>
      </c>
      <c r="D206" s="57" t="str">
        <f t="shared" si="22"/>
        <v/>
      </c>
      <c r="E206" s="57" t="str">
        <f t="shared" si="22"/>
        <v/>
      </c>
      <c r="F206" s="57" t="str">
        <f t="shared" si="22"/>
        <v/>
      </c>
      <c r="G206" s="57" t="str">
        <f t="shared" si="22"/>
        <v/>
      </c>
      <c r="H206" s="57" t="str">
        <f t="shared" si="22"/>
        <v/>
      </c>
      <c r="I206" s="57" t="str">
        <f t="shared" si="22"/>
        <v/>
      </c>
      <c r="J206" s="57" t="str">
        <f t="shared" si="22"/>
        <v/>
      </c>
      <c r="K206" s="57" t="str">
        <f t="shared" si="22"/>
        <v/>
      </c>
      <c r="L206" s="57" t="str">
        <f t="shared" si="22"/>
        <v/>
      </c>
      <c r="M206" s="57" t="str">
        <f t="shared" si="22"/>
        <v/>
      </c>
      <c r="N206" s="57" t="str">
        <f t="shared" si="22"/>
        <v/>
      </c>
      <c r="O206" s="57" t="str">
        <f t="shared" si="22"/>
        <v/>
      </c>
      <c r="P206" s="57" t="str">
        <f t="shared" si="22"/>
        <v/>
      </c>
      <c r="Q206" s="57" t="str">
        <f t="shared" si="22"/>
        <v/>
      </c>
      <c r="R206" s="57" t="str">
        <f t="shared" si="22"/>
        <v/>
      </c>
      <c r="S206" s="57" t="str">
        <f t="shared" si="22"/>
        <v/>
      </c>
      <c r="T206" s="57" t="str">
        <f t="shared" si="22"/>
        <v/>
      </c>
      <c r="U206" s="57" t="str">
        <f t="shared" si="22"/>
        <v/>
      </c>
      <c r="V206" s="57" t="str">
        <f t="shared" si="22"/>
        <v/>
      </c>
      <c r="W206" s="57" t="str">
        <f t="shared" si="22"/>
        <v/>
      </c>
      <c r="X206" s="57" t="str">
        <f t="shared" si="22"/>
        <v/>
      </c>
      <c r="Y206" s="57" t="str">
        <f t="shared" si="22"/>
        <v/>
      </c>
      <c r="Z206" s="57" t="str">
        <f t="shared" si="22"/>
        <v/>
      </c>
      <c r="AA206" s="57" t="str">
        <f t="shared" si="22"/>
        <v/>
      </c>
      <c r="AB206" s="57" t="str">
        <f t="shared" si="22"/>
        <v/>
      </c>
      <c r="AC206" s="57" t="str">
        <f t="shared" si="22"/>
        <v/>
      </c>
      <c r="AD206" s="57" t="str">
        <f t="shared" si="22"/>
        <v/>
      </c>
      <c r="AE206" s="57" t="str">
        <f t="shared" si="22"/>
        <v/>
      </c>
      <c r="AF206" s="57" t="str">
        <f t="shared" si="22"/>
        <v/>
      </c>
      <c r="AG206" s="57" t="str">
        <f t="shared" si="18"/>
        <v/>
      </c>
      <c r="AH206" s="57" t="str">
        <f t="shared" si="18"/>
        <v/>
      </c>
      <c r="AI206" s="57" t="str">
        <f t="shared" si="18"/>
        <v/>
      </c>
      <c r="AJ206" s="57" t="str">
        <f t="shared" si="18"/>
        <v/>
      </c>
      <c r="AK206" s="57" t="str">
        <f t="shared" si="18"/>
        <v/>
      </c>
      <c r="AL206" s="57" t="str">
        <f t="shared" si="18"/>
        <v/>
      </c>
      <c r="AM206" s="57" t="str">
        <f t="shared" si="18"/>
        <v/>
      </c>
      <c r="AN206" s="57" t="str">
        <f t="shared" si="18"/>
        <v/>
      </c>
      <c r="AO206" s="57" t="str">
        <f t="shared" si="18"/>
        <v/>
      </c>
      <c r="AP206" s="57" t="str">
        <f t="shared" si="18"/>
        <v/>
      </c>
      <c r="AQ206" s="57" t="str">
        <f t="shared" si="18"/>
        <v/>
      </c>
      <c r="AR206" s="57" t="str">
        <f t="shared" si="18"/>
        <v/>
      </c>
      <c r="AS206" s="57" t="str">
        <f t="shared" si="19"/>
        <v/>
      </c>
      <c r="AT206" s="57" t="str">
        <f t="shared" si="19"/>
        <v/>
      </c>
      <c r="AU206" s="57" t="str">
        <f t="shared" si="19"/>
        <v/>
      </c>
      <c r="BK206" s="50"/>
      <c r="BM206" s="118"/>
    </row>
    <row r="207" spans="1:65" hidden="1">
      <c r="A207" s="57" t="str">
        <f t="shared" si="22"/>
        <v/>
      </c>
      <c r="B207" s="57" t="str">
        <f t="shared" si="22"/>
        <v/>
      </c>
      <c r="C207" s="109" t="str">
        <f t="shared" si="22"/>
        <v/>
      </c>
      <c r="D207" s="57" t="str">
        <f t="shared" si="22"/>
        <v/>
      </c>
      <c r="E207" s="57" t="str">
        <f t="shared" si="22"/>
        <v/>
      </c>
      <c r="F207" s="57" t="str">
        <f t="shared" si="22"/>
        <v/>
      </c>
      <c r="G207" s="57" t="str">
        <f t="shared" si="22"/>
        <v/>
      </c>
      <c r="H207" s="57" t="str">
        <f t="shared" si="22"/>
        <v/>
      </c>
      <c r="I207" s="57" t="str">
        <f t="shared" si="22"/>
        <v/>
      </c>
      <c r="J207" s="57" t="str">
        <f t="shared" si="22"/>
        <v/>
      </c>
      <c r="K207" s="57" t="str">
        <f t="shared" si="22"/>
        <v/>
      </c>
      <c r="L207" s="57" t="str">
        <f t="shared" si="22"/>
        <v/>
      </c>
      <c r="M207" s="57" t="str">
        <f t="shared" si="22"/>
        <v/>
      </c>
      <c r="N207" s="57" t="str">
        <f t="shared" si="22"/>
        <v/>
      </c>
      <c r="O207" s="57" t="str">
        <f t="shared" si="22"/>
        <v/>
      </c>
      <c r="P207" s="57" t="str">
        <f t="shared" si="22"/>
        <v/>
      </c>
      <c r="Q207" s="57" t="str">
        <f t="shared" si="22"/>
        <v/>
      </c>
      <c r="R207" s="57" t="str">
        <f t="shared" si="22"/>
        <v/>
      </c>
      <c r="S207" s="57" t="str">
        <f t="shared" si="22"/>
        <v/>
      </c>
      <c r="T207" s="57" t="str">
        <f t="shared" si="22"/>
        <v/>
      </c>
      <c r="U207" s="57" t="str">
        <f t="shared" si="22"/>
        <v/>
      </c>
      <c r="V207" s="57" t="str">
        <f t="shared" si="22"/>
        <v/>
      </c>
      <c r="W207" s="57" t="str">
        <f t="shared" si="22"/>
        <v/>
      </c>
      <c r="X207" s="57" t="str">
        <f t="shared" si="22"/>
        <v/>
      </c>
      <c r="Y207" s="57" t="str">
        <f t="shared" si="22"/>
        <v/>
      </c>
      <c r="Z207" s="57" t="str">
        <f t="shared" si="22"/>
        <v/>
      </c>
      <c r="AA207" s="57" t="str">
        <f t="shared" si="22"/>
        <v/>
      </c>
      <c r="AB207" s="57" t="str">
        <f t="shared" si="22"/>
        <v/>
      </c>
      <c r="AC207" s="57" t="str">
        <f t="shared" si="22"/>
        <v/>
      </c>
      <c r="AD207" s="57" t="str">
        <f t="shared" si="22"/>
        <v/>
      </c>
      <c r="AE207" s="57" t="str">
        <f t="shared" si="22"/>
        <v/>
      </c>
      <c r="AF207" s="57" t="str">
        <f t="shared" si="22"/>
        <v/>
      </c>
      <c r="AG207" s="57" t="str">
        <f t="shared" si="18"/>
        <v/>
      </c>
      <c r="AH207" s="57" t="str">
        <f t="shared" si="18"/>
        <v/>
      </c>
      <c r="AI207" s="57" t="str">
        <f t="shared" si="18"/>
        <v/>
      </c>
      <c r="AJ207" s="57" t="str">
        <f t="shared" si="18"/>
        <v/>
      </c>
      <c r="AK207" s="57" t="str">
        <f t="shared" si="18"/>
        <v/>
      </c>
      <c r="AL207" s="57" t="str">
        <f t="shared" si="18"/>
        <v/>
      </c>
      <c r="AM207" s="57" t="str">
        <f t="shared" si="18"/>
        <v/>
      </c>
      <c r="AN207" s="57" t="str">
        <f t="shared" si="18"/>
        <v/>
      </c>
      <c r="AO207" s="57" t="str">
        <f t="shared" si="18"/>
        <v/>
      </c>
      <c r="AP207" s="57" t="str">
        <f t="shared" si="18"/>
        <v/>
      </c>
      <c r="AQ207" s="57" t="str">
        <f t="shared" si="18"/>
        <v/>
      </c>
      <c r="AR207" s="57" t="str">
        <f t="shared" si="18"/>
        <v/>
      </c>
      <c r="AS207" s="57" t="str">
        <f t="shared" si="19"/>
        <v/>
      </c>
      <c r="AT207" s="57" t="str">
        <f t="shared" si="19"/>
        <v/>
      </c>
      <c r="AU207" s="57" t="str">
        <f t="shared" si="19"/>
        <v/>
      </c>
      <c r="BK207" s="50"/>
      <c r="BM207" s="118"/>
    </row>
    <row r="208" spans="1:65" hidden="1">
      <c r="A208" s="57" t="str">
        <f t="shared" si="22"/>
        <v/>
      </c>
      <c r="B208" s="57" t="str">
        <f t="shared" si="22"/>
        <v/>
      </c>
      <c r="C208" s="109" t="str">
        <f t="shared" si="22"/>
        <v/>
      </c>
      <c r="D208" s="57" t="str">
        <f t="shared" si="22"/>
        <v/>
      </c>
      <c r="E208" s="57" t="str">
        <f t="shared" si="22"/>
        <v/>
      </c>
      <c r="F208" s="57" t="str">
        <f t="shared" si="22"/>
        <v/>
      </c>
      <c r="G208" s="57" t="str">
        <f t="shared" si="22"/>
        <v/>
      </c>
      <c r="H208" s="57" t="str">
        <f t="shared" si="22"/>
        <v/>
      </c>
      <c r="I208" s="57" t="str">
        <f t="shared" si="22"/>
        <v/>
      </c>
      <c r="J208" s="57" t="str">
        <f t="shared" si="22"/>
        <v/>
      </c>
      <c r="K208" s="57" t="str">
        <f t="shared" si="22"/>
        <v/>
      </c>
      <c r="L208" s="57" t="str">
        <f t="shared" si="22"/>
        <v/>
      </c>
      <c r="M208" s="57" t="str">
        <f t="shared" si="22"/>
        <v/>
      </c>
      <c r="N208" s="57" t="str">
        <f t="shared" si="22"/>
        <v/>
      </c>
      <c r="O208" s="57" t="str">
        <f t="shared" si="22"/>
        <v/>
      </c>
      <c r="P208" s="57" t="str">
        <f t="shared" si="22"/>
        <v/>
      </c>
      <c r="Q208" s="57" t="str">
        <f t="shared" si="22"/>
        <v/>
      </c>
      <c r="R208" s="57" t="str">
        <f t="shared" si="22"/>
        <v/>
      </c>
      <c r="S208" s="57" t="str">
        <f t="shared" si="22"/>
        <v/>
      </c>
      <c r="T208" s="57" t="str">
        <f t="shared" si="22"/>
        <v/>
      </c>
      <c r="U208" s="57" t="str">
        <f t="shared" si="22"/>
        <v/>
      </c>
      <c r="V208" s="57" t="str">
        <f t="shared" si="22"/>
        <v/>
      </c>
      <c r="W208" s="57" t="str">
        <f t="shared" si="22"/>
        <v/>
      </c>
      <c r="X208" s="57" t="str">
        <f t="shared" si="22"/>
        <v/>
      </c>
      <c r="Y208" s="57" t="str">
        <f t="shared" si="22"/>
        <v/>
      </c>
      <c r="Z208" s="57" t="str">
        <f t="shared" si="22"/>
        <v/>
      </c>
      <c r="AA208" s="57" t="str">
        <f t="shared" si="22"/>
        <v/>
      </c>
      <c r="AB208" s="57" t="str">
        <f t="shared" si="22"/>
        <v/>
      </c>
      <c r="AC208" s="57" t="str">
        <f t="shared" si="22"/>
        <v/>
      </c>
      <c r="AD208" s="57" t="str">
        <f t="shared" si="22"/>
        <v/>
      </c>
      <c r="AE208" s="57" t="str">
        <f t="shared" si="22"/>
        <v/>
      </c>
      <c r="AF208" s="57" t="str">
        <f t="shared" si="22"/>
        <v/>
      </c>
      <c r="AG208" s="57" t="str">
        <f t="shared" si="18"/>
        <v/>
      </c>
      <c r="AH208" s="57" t="str">
        <f t="shared" si="18"/>
        <v/>
      </c>
      <c r="AI208" s="57" t="str">
        <f t="shared" si="18"/>
        <v/>
      </c>
      <c r="AJ208" s="57" t="str">
        <f t="shared" si="18"/>
        <v/>
      </c>
      <c r="AK208" s="57" t="str">
        <f t="shared" si="18"/>
        <v/>
      </c>
      <c r="AL208" s="57" t="str">
        <f t="shared" si="18"/>
        <v/>
      </c>
      <c r="AM208" s="57" t="str">
        <f t="shared" si="18"/>
        <v/>
      </c>
      <c r="AN208" s="57" t="str">
        <f t="shared" si="18"/>
        <v/>
      </c>
      <c r="AO208" s="57" t="str">
        <f t="shared" si="18"/>
        <v/>
      </c>
      <c r="AP208" s="57" t="str">
        <f t="shared" si="18"/>
        <v/>
      </c>
      <c r="AQ208" s="57" t="str">
        <f t="shared" si="18"/>
        <v/>
      </c>
      <c r="AR208" s="57" t="str">
        <f t="shared" si="18"/>
        <v/>
      </c>
      <c r="AS208" s="57" t="str">
        <f t="shared" si="19"/>
        <v/>
      </c>
      <c r="AT208" s="57" t="str">
        <f t="shared" si="19"/>
        <v/>
      </c>
      <c r="AU208" s="57" t="str">
        <f t="shared" si="19"/>
        <v/>
      </c>
      <c r="BK208" s="50"/>
      <c r="BM208" s="118"/>
    </row>
    <row r="209" spans="1:65" hidden="1">
      <c r="A209" s="57" t="str">
        <f t="shared" si="22"/>
        <v/>
      </c>
      <c r="B209" s="57" t="str">
        <f t="shared" si="22"/>
        <v/>
      </c>
      <c r="C209" s="109" t="str">
        <f t="shared" si="22"/>
        <v/>
      </c>
      <c r="D209" s="57" t="str">
        <f t="shared" si="22"/>
        <v/>
      </c>
      <c r="E209" s="57" t="str">
        <f t="shared" si="22"/>
        <v/>
      </c>
      <c r="F209" s="57" t="str">
        <f t="shared" si="22"/>
        <v/>
      </c>
      <c r="G209" s="57" t="str">
        <f t="shared" si="22"/>
        <v/>
      </c>
      <c r="H209" s="57" t="str">
        <f t="shared" si="22"/>
        <v/>
      </c>
      <c r="I209" s="57" t="str">
        <f t="shared" si="22"/>
        <v/>
      </c>
      <c r="J209" s="57" t="str">
        <f t="shared" si="22"/>
        <v/>
      </c>
      <c r="K209" s="57" t="str">
        <f t="shared" si="22"/>
        <v/>
      </c>
      <c r="L209" s="57" t="str">
        <f t="shared" si="22"/>
        <v/>
      </c>
      <c r="M209" s="57" t="str">
        <f t="shared" si="22"/>
        <v/>
      </c>
      <c r="N209" s="57" t="str">
        <f t="shared" si="22"/>
        <v/>
      </c>
      <c r="O209" s="57" t="str">
        <f t="shared" si="22"/>
        <v/>
      </c>
      <c r="P209" s="57" t="str">
        <f t="shared" si="22"/>
        <v/>
      </c>
      <c r="Q209" s="57" t="str">
        <f t="shared" si="22"/>
        <v/>
      </c>
      <c r="R209" s="57" t="str">
        <f t="shared" si="22"/>
        <v/>
      </c>
      <c r="S209" s="57" t="str">
        <f t="shared" si="22"/>
        <v/>
      </c>
      <c r="T209" s="57" t="str">
        <f t="shared" si="22"/>
        <v/>
      </c>
      <c r="U209" s="57" t="str">
        <f t="shared" si="22"/>
        <v/>
      </c>
      <c r="V209" s="57" t="str">
        <f t="shared" si="22"/>
        <v/>
      </c>
      <c r="W209" s="57" t="str">
        <f t="shared" si="22"/>
        <v/>
      </c>
      <c r="X209" s="57" t="str">
        <f t="shared" si="22"/>
        <v/>
      </c>
      <c r="Y209" s="57" t="str">
        <f t="shared" si="22"/>
        <v/>
      </c>
      <c r="Z209" s="57" t="str">
        <f t="shared" si="22"/>
        <v/>
      </c>
      <c r="AA209" s="57" t="str">
        <f t="shared" si="22"/>
        <v/>
      </c>
      <c r="AB209" s="57" t="str">
        <f t="shared" si="22"/>
        <v/>
      </c>
      <c r="AC209" s="57" t="str">
        <f t="shared" si="22"/>
        <v/>
      </c>
      <c r="AD209" s="57" t="str">
        <f t="shared" si="22"/>
        <v/>
      </c>
      <c r="AE209" s="57" t="str">
        <f t="shared" si="22"/>
        <v/>
      </c>
      <c r="AF209" s="57" t="str">
        <f t="shared" si="22"/>
        <v/>
      </c>
      <c r="AG209" s="57" t="str">
        <f t="shared" si="18"/>
        <v/>
      </c>
      <c r="AH209" s="57" t="str">
        <f t="shared" si="18"/>
        <v/>
      </c>
      <c r="AI209" s="57" t="str">
        <f t="shared" si="18"/>
        <v/>
      </c>
      <c r="AJ209" s="57" t="str">
        <f t="shared" si="18"/>
        <v/>
      </c>
      <c r="AK209" s="57" t="str">
        <f t="shared" si="18"/>
        <v/>
      </c>
      <c r="AL209" s="57" t="str">
        <f t="shared" si="18"/>
        <v/>
      </c>
      <c r="AM209" s="57" t="str">
        <f t="shared" si="18"/>
        <v/>
      </c>
      <c r="AN209" s="57" t="str">
        <f t="shared" si="18"/>
        <v/>
      </c>
      <c r="AO209" s="57" t="str">
        <f t="shared" si="18"/>
        <v/>
      </c>
      <c r="AP209" s="57" t="str">
        <f t="shared" si="18"/>
        <v/>
      </c>
      <c r="AQ209" s="57" t="str">
        <f t="shared" si="18"/>
        <v/>
      </c>
      <c r="AR209" s="57" t="str">
        <f t="shared" si="18"/>
        <v/>
      </c>
      <c r="AS209" s="57" t="str">
        <f t="shared" si="19"/>
        <v/>
      </c>
      <c r="AT209" s="57" t="str">
        <f t="shared" si="19"/>
        <v/>
      </c>
      <c r="AU209" s="57" t="str">
        <f t="shared" si="19"/>
        <v/>
      </c>
      <c r="BK209" s="50"/>
      <c r="BM209" s="118"/>
    </row>
    <row r="210" spans="1:65" hidden="1">
      <c r="A210" s="57" t="str">
        <f t="shared" si="22"/>
        <v/>
      </c>
      <c r="B210" s="57" t="str">
        <f t="shared" si="22"/>
        <v/>
      </c>
      <c r="C210" s="109" t="str">
        <f t="shared" si="22"/>
        <v/>
      </c>
      <c r="D210" s="57" t="str">
        <f t="shared" si="22"/>
        <v/>
      </c>
      <c r="E210" s="57" t="str">
        <f t="shared" si="22"/>
        <v/>
      </c>
      <c r="F210" s="57" t="str">
        <f t="shared" si="22"/>
        <v/>
      </c>
      <c r="G210" s="57" t="str">
        <f t="shared" si="22"/>
        <v/>
      </c>
      <c r="H210" s="57" t="str">
        <f t="shared" si="22"/>
        <v/>
      </c>
      <c r="I210" s="57" t="str">
        <f t="shared" si="22"/>
        <v/>
      </c>
      <c r="J210" s="57" t="str">
        <f t="shared" si="22"/>
        <v/>
      </c>
      <c r="K210" s="57" t="str">
        <f t="shared" si="22"/>
        <v/>
      </c>
      <c r="L210" s="57" t="str">
        <f t="shared" si="22"/>
        <v/>
      </c>
      <c r="M210" s="57" t="str">
        <f t="shared" si="22"/>
        <v/>
      </c>
      <c r="N210" s="57" t="str">
        <f t="shared" si="22"/>
        <v/>
      </c>
      <c r="O210" s="57" t="str">
        <f t="shared" si="22"/>
        <v/>
      </c>
      <c r="P210" s="57" t="str">
        <f t="shared" si="22"/>
        <v/>
      </c>
      <c r="Q210" s="57" t="str">
        <f t="shared" si="22"/>
        <v/>
      </c>
      <c r="R210" s="57" t="str">
        <f t="shared" si="22"/>
        <v/>
      </c>
      <c r="S210" s="57" t="str">
        <f t="shared" si="22"/>
        <v/>
      </c>
      <c r="T210" s="57" t="str">
        <f t="shared" si="22"/>
        <v/>
      </c>
      <c r="U210" s="57" t="str">
        <f t="shared" si="22"/>
        <v/>
      </c>
      <c r="V210" s="57" t="str">
        <f t="shared" si="22"/>
        <v/>
      </c>
      <c r="W210" s="57" t="str">
        <f t="shared" si="22"/>
        <v/>
      </c>
      <c r="X210" s="57" t="str">
        <f t="shared" si="22"/>
        <v/>
      </c>
      <c r="Y210" s="57" t="str">
        <f t="shared" si="22"/>
        <v/>
      </c>
      <c r="Z210" s="57" t="str">
        <f t="shared" si="22"/>
        <v/>
      </c>
      <c r="AA210" s="57" t="str">
        <f t="shared" si="22"/>
        <v/>
      </c>
      <c r="AB210" s="57" t="str">
        <f t="shared" si="22"/>
        <v/>
      </c>
      <c r="AC210" s="57" t="str">
        <f t="shared" si="22"/>
        <v/>
      </c>
      <c r="AD210" s="57" t="str">
        <f t="shared" si="22"/>
        <v/>
      </c>
      <c r="AE210" s="57" t="str">
        <f t="shared" si="22"/>
        <v/>
      </c>
      <c r="AF210" s="57" t="str">
        <f t="shared" ref="AF210:AR223" si="23">AF148&amp;AF179</f>
        <v/>
      </c>
      <c r="AG210" s="57" t="str">
        <f t="shared" si="23"/>
        <v/>
      </c>
      <c r="AH210" s="57" t="str">
        <f t="shared" si="23"/>
        <v/>
      </c>
      <c r="AI210" s="57" t="str">
        <f t="shared" si="23"/>
        <v/>
      </c>
      <c r="AJ210" s="57" t="str">
        <f t="shared" si="23"/>
        <v/>
      </c>
      <c r="AK210" s="57" t="str">
        <f t="shared" si="23"/>
        <v/>
      </c>
      <c r="AL210" s="57" t="str">
        <f t="shared" si="23"/>
        <v/>
      </c>
      <c r="AM210" s="57" t="str">
        <f t="shared" si="23"/>
        <v/>
      </c>
      <c r="AN210" s="57" t="str">
        <f t="shared" si="23"/>
        <v/>
      </c>
      <c r="AO210" s="57" t="str">
        <f t="shared" si="23"/>
        <v/>
      </c>
      <c r="AP210" s="57" t="str">
        <f t="shared" si="23"/>
        <v/>
      </c>
      <c r="AQ210" s="57" t="str">
        <f t="shared" si="23"/>
        <v/>
      </c>
      <c r="AR210" s="57" t="str">
        <f t="shared" si="23"/>
        <v/>
      </c>
      <c r="AS210" s="57" t="str">
        <f t="shared" ref="AS210:AU223" si="24">AS148&amp;AS179&amp;G115</f>
        <v/>
      </c>
      <c r="AT210" s="57" t="str">
        <f t="shared" si="24"/>
        <v/>
      </c>
      <c r="AU210" s="57" t="str">
        <f t="shared" si="24"/>
        <v/>
      </c>
      <c r="BK210" s="50"/>
      <c r="BM210" s="118"/>
    </row>
    <row r="211" spans="1:65" hidden="1">
      <c r="A211" s="57" t="str">
        <f t="shared" ref="A211:AF218" si="25">A149&amp;A180</f>
        <v/>
      </c>
      <c r="B211" s="57" t="str">
        <f t="shared" si="25"/>
        <v/>
      </c>
      <c r="C211" s="109" t="str">
        <f t="shared" si="25"/>
        <v/>
      </c>
      <c r="D211" s="57" t="str">
        <f t="shared" si="25"/>
        <v/>
      </c>
      <c r="E211" s="57" t="str">
        <f t="shared" si="25"/>
        <v/>
      </c>
      <c r="F211" s="57" t="str">
        <f t="shared" si="25"/>
        <v/>
      </c>
      <c r="G211" s="57" t="str">
        <f t="shared" si="25"/>
        <v/>
      </c>
      <c r="H211" s="57" t="str">
        <f t="shared" si="25"/>
        <v/>
      </c>
      <c r="I211" s="57" t="str">
        <f t="shared" si="25"/>
        <v/>
      </c>
      <c r="J211" s="57" t="str">
        <f t="shared" si="25"/>
        <v/>
      </c>
      <c r="K211" s="57" t="str">
        <f t="shared" si="25"/>
        <v/>
      </c>
      <c r="L211" s="57" t="str">
        <f t="shared" si="25"/>
        <v/>
      </c>
      <c r="M211" s="57" t="str">
        <f t="shared" si="25"/>
        <v/>
      </c>
      <c r="N211" s="57" t="str">
        <f t="shared" si="25"/>
        <v/>
      </c>
      <c r="O211" s="57" t="str">
        <f t="shared" si="25"/>
        <v/>
      </c>
      <c r="P211" s="57" t="str">
        <f t="shared" si="25"/>
        <v/>
      </c>
      <c r="Q211" s="57" t="str">
        <f t="shared" si="25"/>
        <v/>
      </c>
      <c r="R211" s="57" t="str">
        <f t="shared" si="25"/>
        <v/>
      </c>
      <c r="S211" s="57" t="str">
        <f t="shared" si="25"/>
        <v/>
      </c>
      <c r="T211" s="57" t="str">
        <f t="shared" si="25"/>
        <v/>
      </c>
      <c r="U211" s="57" t="str">
        <f t="shared" si="25"/>
        <v/>
      </c>
      <c r="V211" s="57" t="str">
        <f t="shared" si="25"/>
        <v/>
      </c>
      <c r="W211" s="57" t="str">
        <f t="shared" si="25"/>
        <v/>
      </c>
      <c r="X211" s="57" t="str">
        <f t="shared" si="25"/>
        <v/>
      </c>
      <c r="Y211" s="57" t="str">
        <f t="shared" si="25"/>
        <v/>
      </c>
      <c r="Z211" s="57" t="str">
        <f t="shared" si="25"/>
        <v/>
      </c>
      <c r="AA211" s="57" t="str">
        <f t="shared" si="25"/>
        <v/>
      </c>
      <c r="AB211" s="57" t="str">
        <f t="shared" si="25"/>
        <v/>
      </c>
      <c r="AC211" s="57" t="str">
        <f t="shared" si="25"/>
        <v/>
      </c>
      <c r="AD211" s="57" t="str">
        <f t="shared" si="25"/>
        <v/>
      </c>
      <c r="AE211" s="57" t="str">
        <f t="shared" si="25"/>
        <v/>
      </c>
      <c r="AF211" s="57" t="str">
        <f t="shared" si="25"/>
        <v/>
      </c>
      <c r="AG211" s="57" t="str">
        <f t="shared" si="23"/>
        <v/>
      </c>
      <c r="AH211" s="57" t="str">
        <f t="shared" si="23"/>
        <v/>
      </c>
      <c r="AI211" s="57" t="str">
        <f t="shared" si="23"/>
        <v/>
      </c>
      <c r="AJ211" s="57" t="str">
        <f t="shared" si="23"/>
        <v/>
      </c>
      <c r="AK211" s="57" t="str">
        <f t="shared" si="23"/>
        <v/>
      </c>
      <c r="AL211" s="57" t="str">
        <f t="shared" si="23"/>
        <v/>
      </c>
      <c r="AM211" s="57" t="str">
        <f t="shared" si="23"/>
        <v/>
      </c>
      <c r="AN211" s="57" t="str">
        <f t="shared" si="23"/>
        <v/>
      </c>
      <c r="AO211" s="57" t="str">
        <f t="shared" si="23"/>
        <v/>
      </c>
      <c r="AP211" s="57" t="str">
        <f t="shared" si="23"/>
        <v/>
      </c>
      <c r="AQ211" s="57" t="str">
        <f t="shared" si="23"/>
        <v/>
      </c>
      <c r="AR211" s="57" t="str">
        <f t="shared" si="23"/>
        <v/>
      </c>
      <c r="AS211" s="57" t="str">
        <f t="shared" si="24"/>
        <v/>
      </c>
      <c r="AT211" s="57" t="str">
        <f t="shared" si="24"/>
        <v/>
      </c>
      <c r="AU211" s="57" t="str">
        <f t="shared" si="24"/>
        <v/>
      </c>
      <c r="BK211" s="50"/>
      <c r="BM211" s="118"/>
    </row>
    <row r="212" spans="1:65" hidden="1">
      <c r="A212" s="57" t="str">
        <f t="shared" si="25"/>
        <v/>
      </c>
      <c r="B212" s="57" t="str">
        <f t="shared" si="25"/>
        <v/>
      </c>
      <c r="C212" s="109" t="str">
        <f t="shared" si="25"/>
        <v/>
      </c>
      <c r="D212" s="57" t="str">
        <f t="shared" si="25"/>
        <v/>
      </c>
      <c r="E212" s="57" t="str">
        <f t="shared" si="25"/>
        <v/>
      </c>
      <c r="F212" s="57" t="str">
        <f t="shared" si="25"/>
        <v/>
      </c>
      <c r="G212" s="57" t="str">
        <f t="shared" si="25"/>
        <v/>
      </c>
      <c r="H212" s="57" t="str">
        <f t="shared" si="25"/>
        <v/>
      </c>
      <c r="I212" s="57" t="str">
        <f t="shared" si="25"/>
        <v/>
      </c>
      <c r="J212" s="57" t="str">
        <f t="shared" si="25"/>
        <v/>
      </c>
      <c r="K212" s="57" t="str">
        <f t="shared" si="25"/>
        <v/>
      </c>
      <c r="L212" s="57" t="str">
        <f t="shared" si="25"/>
        <v/>
      </c>
      <c r="M212" s="57" t="str">
        <f t="shared" si="25"/>
        <v/>
      </c>
      <c r="N212" s="57" t="str">
        <f t="shared" si="25"/>
        <v/>
      </c>
      <c r="O212" s="57" t="str">
        <f t="shared" si="25"/>
        <v/>
      </c>
      <c r="P212" s="57" t="str">
        <f t="shared" si="25"/>
        <v/>
      </c>
      <c r="Q212" s="57" t="str">
        <f t="shared" si="25"/>
        <v/>
      </c>
      <c r="R212" s="57" t="str">
        <f t="shared" si="25"/>
        <v/>
      </c>
      <c r="S212" s="57" t="str">
        <f t="shared" si="25"/>
        <v/>
      </c>
      <c r="T212" s="57" t="str">
        <f t="shared" si="25"/>
        <v/>
      </c>
      <c r="U212" s="57" t="str">
        <f t="shared" si="25"/>
        <v/>
      </c>
      <c r="V212" s="57" t="str">
        <f t="shared" si="25"/>
        <v/>
      </c>
      <c r="W212" s="57" t="str">
        <f t="shared" si="25"/>
        <v/>
      </c>
      <c r="X212" s="57" t="str">
        <f t="shared" si="25"/>
        <v/>
      </c>
      <c r="Y212" s="57" t="str">
        <f t="shared" si="25"/>
        <v/>
      </c>
      <c r="Z212" s="57" t="str">
        <f t="shared" si="25"/>
        <v/>
      </c>
      <c r="AA212" s="57" t="str">
        <f t="shared" si="25"/>
        <v/>
      </c>
      <c r="AB212" s="57" t="str">
        <f t="shared" si="25"/>
        <v/>
      </c>
      <c r="AC212" s="57" t="str">
        <f t="shared" si="25"/>
        <v/>
      </c>
      <c r="AD212" s="57" t="str">
        <f t="shared" si="25"/>
        <v/>
      </c>
      <c r="AE212" s="57" t="str">
        <f t="shared" si="25"/>
        <v/>
      </c>
      <c r="AF212" s="57" t="str">
        <f t="shared" si="25"/>
        <v/>
      </c>
      <c r="AG212" s="57" t="str">
        <f t="shared" si="23"/>
        <v/>
      </c>
      <c r="AH212" s="57" t="str">
        <f t="shared" si="23"/>
        <v/>
      </c>
      <c r="AI212" s="57" t="str">
        <f t="shared" si="23"/>
        <v/>
      </c>
      <c r="AJ212" s="57" t="str">
        <f t="shared" si="23"/>
        <v/>
      </c>
      <c r="AK212" s="57" t="str">
        <f t="shared" si="23"/>
        <v/>
      </c>
      <c r="AL212" s="57" t="str">
        <f t="shared" si="23"/>
        <v/>
      </c>
      <c r="AM212" s="57" t="str">
        <f t="shared" si="23"/>
        <v/>
      </c>
      <c r="AN212" s="57" t="str">
        <f t="shared" si="23"/>
        <v/>
      </c>
      <c r="AO212" s="57" t="str">
        <f t="shared" si="23"/>
        <v/>
      </c>
      <c r="AP212" s="57" t="str">
        <f t="shared" si="23"/>
        <v/>
      </c>
      <c r="AQ212" s="57" t="str">
        <f t="shared" si="23"/>
        <v/>
      </c>
      <c r="AR212" s="57" t="str">
        <f t="shared" si="23"/>
        <v/>
      </c>
      <c r="AS212" s="57" t="str">
        <f t="shared" si="24"/>
        <v/>
      </c>
      <c r="AT212" s="57" t="str">
        <f t="shared" si="24"/>
        <v/>
      </c>
      <c r="AU212" s="57" t="str">
        <f t="shared" si="24"/>
        <v/>
      </c>
      <c r="BK212" s="50"/>
      <c r="BM212" s="118"/>
    </row>
    <row r="213" spans="1:65" hidden="1">
      <c r="A213" s="57" t="str">
        <f t="shared" si="25"/>
        <v/>
      </c>
      <c r="B213" s="57" t="str">
        <f t="shared" si="25"/>
        <v/>
      </c>
      <c r="C213" s="109" t="str">
        <f t="shared" si="25"/>
        <v/>
      </c>
      <c r="D213" s="57" t="str">
        <f t="shared" si="25"/>
        <v/>
      </c>
      <c r="E213" s="57" t="str">
        <f t="shared" si="25"/>
        <v/>
      </c>
      <c r="F213" s="57" t="str">
        <f t="shared" si="25"/>
        <v/>
      </c>
      <c r="G213" s="57" t="str">
        <f t="shared" si="25"/>
        <v/>
      </c>
      <c r="H213" s="57" t="str">
        <f t="shared" si="25"/>
        <v/>
      </c>
      <c r="I213" s="57" t="str">
        <f t="shared" si="25"/>
        <v/>
      </c>
      <c r="J213" s="57" t="str">
        <f t="shared" si="25"/>
        <v/>
      </c>
      <c r="K213" s="57" t="str">
        <f t="shared" si="25"/>
        <v/>
      </c>
      <c r="L213" s="57" t="str">
        <f t="shared" si="25"/>
        <v/>
      </c>
      <c r="M213" s="57" t="str">
        <f t="shared" si="25"/>
        <v/>
      </c>
      <c r="N213" s="57" t="str">
        <f t="shared" si="25"/>
        <v/>
      </c>
      <c r="O213" s="57" t="str">
        <f t="shared" si="25"/>
        <v/>
      </c>
      <c r="P213" s="57" t="str">
        <f t="shared" si="25"/>
        <v/>
      </c>
      <c r="Q213" s="57" t="str">
        <f t="shared" si="25"/>
        <v/>
      </c>
      <c r="R213" s="57" t="str">
        <f t="shared" si="25"/>
        <v/>
      </c>
      <c r="S213" s="57" t="str">
        <f t="shared" si="25"/>
        <v/>
      </c>
      <c r="T213" s="57" t="str">
        <f t="shared" si="25"/>
        <v/>
      </c>
      <c r="U213" s="57" t="str">
        <f t="shared" si="25"/>
        <v/>
      </c>
      <c r="V213" s="57" t="str">
        <f t="shared" si="25"/>
        <v/>
      </c>
      <c r="W213" s="57" t="str">
        <f t="shared" si="25"/>
        <v/>
      </c>
      <c r="X213" s="57" t="str">
        <f t="shared" si="25"/>
        <v/>
      </c>
      <c r="Y213" s="57" t="str">
        <f t="shared" si="25"/>
        <v/>
      </c>
      <c r="Z213" s="57" t="str">
        <f t="shared" si="25"/>
        <v/>
      </c>
      <c r="AA213" s="57" t="str">
        <f t="shared" si="25"/>
        <v/>
      </c>
      <c r="AB213" s="57" t="str">
        <f t="shared" si="25"/>
        <v/>
      </c>
      <c r="AC213" s="57" t="str">
        <f t="shared" si="25"/>
        <v/>
      </c>
      <c r="AD213" s="57" t="str">
        <f t="shared" si="25"/>
        <v/>
      </c>
      <c r="AE213" s="57" t="str">
        <f t="shared" si="25"/>
        <v/>
      </c>
      <c r="AF213" s="57" t="str">
        <f t="shared" si="25"/>
        <v/>
      </c>
      <c r="AG213" s="57" t="str">
        <f t="shared" si="23"/>
        <v/>
      </c>
      <c r="AH213" s="57" t="str">
        <f t="shared" si="23"/>
        <v/>
      </c>
      <c r="AI213" s="57" t="str">
        <f t="shared" si="23"/>
        <v/>
      </c>
      <c r="AJ213" s="57" t="str">
        <f t="shared" si="23"/>
        <v/>
      </c>
      <c r="AK213" s="57" t="str">
        <f t="shared" si="23"/>
        <v/>
      </c>
      <c r="AL213" s="57" t="str">
        <f t="shared" si="23"/>
        <v/>
      </c>
      <c r="AM213" s="57" t="str">
        <f t="shared" si="23"/>
        <v/>
      </c>
      <c r="AN213" s="57" t="str">
        <f t="shared" si="23"/>
        <v/>
      </c>
      <c r="AO213" s="57" t="str">
        <f t="shared" si="23"/>
        <v/>
      </c>
      <c r="AP213" s="57" t="str">
        <f t="shared" si="23"/>
        <v/>
      </c>
      <c r="AQ213" s="57" t="str">
        <f t="shared" si="23"/>
        <v/>
      </c>
      <c r="AR213" s="57" t="str">
        <f t="shared" si="23"/>
        <v/>
      </c>
      <c r="AS213" s="57" t="str">
        <f t="shared" si="24"/>
        <v/>
      </c>
      <c r="AT213" s="57" t="str">
        <f t="shared" si="24"/>
        <v/>
      </c>
      <c r="AU213" s="57" t="str">
        <f t="shared" si="24"/>
        <v/>
      </c>
      <c r="BK213" s="50"/>
      <c r="BM213" s="118"/>
    </row>
    <row r="214" spans="1:65" hidden="1">
      <c r="A214" s="57" t="str">
        <f t="shared" si="25"/>
        <v/>
      </c>
      <c r="B214" s="57" t="str">
        <f t="shared" si="25"/>
        <v/>
      </c>
      <c r="C214" s="109" t="str">
        <f t="shared" si="25"/>
        <v/>
      </c>
      <c r="D214" s="57" t="str">
        <f t="shared" si="25"/>
        <v/>
      </c>
      <c r="E214" s="57" t="str">
        <f t="shared" si="25"/>
        <v/>
      </c>
      <c r="F214" s="57" t="str">
        <f t="shared" si="25"/>
        <v/>
      </c>
      <c r="G214" s="57" t="str">
        <f t="shared" si="25"/>
        <v/>
      </c>
      <c r="H214" s="57" t="str">
        <f t="shared" si="25"/>
        <v/>
      </c>
      <c r="I214" s="57" t="str">
        <f t="shared" si="25"/>
        <v/>
      </c>
      <c r="J214" s="57" t="str">
        <f t="shared" si="25"/>
        <v/>
      </c>
      <c r="K214" s="57" t="str">
        <f t="shared" si="25"/>
        <v/>
      </c>
      <c r="L214" s="57" t="str">
        <f t="shared" si="25"/>
        <v/>
      </c>
      <c r="M214" s="57" t="str">
        <f t="shared" si="25"/>
        <v/>
      </c>
      <c r="N214" s="57" t="str">
        <f t="shared" si="25"/>
        <v/>
      </c>
      <c r="O214" s="57" t="str">
        <f t="shared" si="25"/>
        <v/>
      </c>
      <c r="P214" s="57" t="str">
        <f t="shared" si="25"/>
        <v/>
      </c>
      <c r="Q214" s="57" t="str">
        <f t="shared" si="25"/>
        <v/>
      </c>
      <c r="R214" s="57" t="str">
        <f t="shared" si="25"/>
        <v/>
      </c>
      <c r="S214" s="57" t="str">
        <f t="shared" si="25"/>
        <v/>
      </c>
      <c r="T214" s="57" t="str">
        <f t="shared" si="25"/>
        <v/>
      </c>
      <c r="U214" s="57" t="str">
        <f t="shared" si="25"/>
        <v/>
      </c>
      <c r="V214" s="57" t="str">
        <f t="shared" si="25"/>
        <v/>
      </c>
      <c r="W214" s="57" t="str">
        <f t="shared" si="25"/>
        <v/>
      </c>
      <c r="X214" s="57" t="str">
        <f t="shared" si="25"/>
        <v/>
      </c>
      <c r="Y214" s="57" t="str">
        <f t="shared" si="25"/>
        <v/>
      </c>
      <c r="Z214" s="57" t="str">
        <f t="shared" si="25"/>
        <v/>
      </c>
      <c r="AA214" s="57" t="str">
        <f t="shared" si="25"/>
        <v/>
      </c>
      <c r="AB214" s="57" t="str">
        <f t="shared" si="25"/>
        <v/>
      </c>
      <c r="AC214" s="57" t="str">
        <f t="shared" si="25"/>
        <v/>
      </c>
      <c r="AD214" s="57" t="str">
        <f t="shared" si="25"/>
        <v/>
      </c>
      <c r="AE214" s="57" t="str">
        <f t="shared" si="25"/>
        <v/>
      </c>
      <c r="AF214" s="57" t="str">
        <f t="shared" si="25"/>
        <v/>
      </c>
      <c r="AG214" s="57" t="str">
        <f t="shared" si="23"/>
        <v/>
      </c>
      <c r="AH214" s="57" t="str">
        <f t="shared" si="23"/>
        <v/>
      </c>
      <c r="AI214" s="57" t="str">
        <f t="shared" si="23"/>
        <v/>
      </c>
      <c r="AJ214" s="57" t="str">
        <f t="shared" si="23"/>
        <v/>
      </c>
      <c r="AK214" s="57" t="str">
        <f t="shared" si="23"/>
        <v/>
      </c>
      <c r="AL214" s="57" t="str">
        <f t="shared" si="23"/>
        <v/>
      </c>
      <c r="AM214" s="57" t="str">
        <f t="shared" si="23"/>
        <v/>
      </c>
      <c r="AN214" s="57" t="str">
        <f t="shared" si="23"/>
        <v/>
      </c>
      <c r="AO214" s="57" t="str">
        <f t="shared" si="23"/>
        <v/>
      </c>
      <c r="AP214" s="57" t="str">
        <f t="shared" si="23"/>
        <v/>
      </c>
      <c r="AQ214" s="57" t="str">
        <f t="shared" si="23"/>
        <v/>
      </c>
      <c r="AR214" s="57" t="str">
        <f t="shared" si="23"/>
        <v/>
      </c>
      <c r="AS214" s="57" t="str">
        <f t="shared" si="24"/>
        <v/>
      </c>
      <c r="AT214" s="57" t="str">
        <f t="shared" si="24"/>
        <v/>
      </c>
      <c r="AU214" s="57" t="str">
        <f t="shared" si="24"/>
        <v/>
      </c>
      <c r="BK214" s="50"/>
      <c r="BM214" s="118"/>
    </row>
    <row r="215" spans="1:65" hidden="1">
      <c r="A215" s="57" t="str">
        <f t="shared" si="25"/>
        <v/>
      </c>
      <c r="B215" s="57" t="str">
        <f t="shared" si="25"/>
        <v/>
      </c>
      <c r="C215" s="109" t="str">
        <f t="shared" si="25"/>
        <v/>
      </c>
      <c r="D215" s="57" t="str">
        <f t="shared" si="25"/>
        <v/>
      </c>
      <c r="E215" s="57" t="str">
        <f t="shared" si="25"/>
        <v/>
      </c>
      <c r="F215" s="57" t="str">
        <f t="shared" si="25"/>
        <v/>
      </c>
      <c r="G215" s="57" t="str">
        <f t="shared" si="25"/>
        <v/>
      </c>
      <c r="H215" s="57" t="str">
        <f t="shared" si="25"/>
        <v/>
      </c>
      <c r="I215" s="57" t="str">
        <f t="shared" si="25"/>
        <v/>
      </c>
      <c r="J215" s="57" t="str">
        <f t="shared" si="25"/>
        <v/>
      </c>
      <c r="K215" s="57" t="str">
        <f t="shared" si="25"/>
        <v/>
      </c>
      <c r="L215" s="57" t="str">
        <f t="shared" si="25"/>
        <v/>
      </c>
      <c r="M215" s="57" t="str">
        <f t="shared" si="25"/>
        <v/>
      </c>
      <c r="N215" s="57" t="str">
        <f t="shared" si="25"/>
        <v/>
      </c>
      <c r="O215" s="57" t="str">
        <f t="shared" si="25"/>
        <v/>
      </c>
      <c r="P215" s="57" t="str">
        <f t="shared" si="25"/>
        <v/>
      </c>
      <c r="Q215" s="57" t="str">
        <f t="shared" si="25"/>
        <v/>
      </c>
      <c r="R215" s="57" t="str">
        <f t="shared" si="25"/>
        <v/>
      </c>
      <c r="S215" s="57" t="str">
        <f t="shared" si="25"/>
        <v/>
      </c>
      <c r="T215" s="57" t="str">
        <f t="shared" si="25"/>
        <v/>
      </c>
      <c r="U215" s="57" t="str">
        <f t="shared" si="25"/>
        <v/>
      </c>
      <c r="V215" s="57" t="str">
        <f t="shared" si="25"/>
        <v/>
      </c>
      <c r="W215" s="57" t="str">
        <f t="shared" si="25"/>
        <v/>
      </c>
      <c r="X215" s="57" t="str">
        <f t="shared" si="25"/>
        <v/>
      </c>
      <c r="Y215" s="57" t="str">
        <f t="shared" si="25"/>
        <v/>
      </c>
      <c r="Z215" s="57" t="str">
        <f t="shared" si="25"/>
        <v/>
      </c>
      <c r="AA215" s="57" t="str">
        <f t="shared" si="25"/>
        <v/>
      </c>
      <c r="AB215" s="57" t="str">
        <f t="shared" si="25"/>
        <v/>
      </c>
      <c r="AC215" s="57" t="str">
        <f t="shared" si="25"/>
        <v/>
      </c>
      <c r="AD215" s="57" t="str">
        <f t="shared" si="25"/>
        <v/>
      </c>
      <c r="AE215" s="57" t="str">
        <f t="shared" si="25"/>
        <v/>
      </c>
      <c r="AF215" s="57" t="str">
        <f t="shared" si="25"/>
        <v/>
      </c>
      <c r="AG215" s="57" t="str">
        <f t="shared" si="23"/>
        <v/>
      </c>
      <c r="AH215" s="57" t="str">
        <f t="shared" si="23"/>
        <v/>
      </c>
      <c r="AI215" s="57" t="str">
        <f t="shared" si="23"/>
        <v/>
      </c>
      <c r="AJ215" s="57" t="str">
        <f t="shared" si="23"/>
        <v/>
      </c>
      <c r="AK215" s="57" t="str">
        <f t="shared" si="23"/>
        <v/>
      </c>
      <c r="AL215" s="57" t="str">
        <f t="shared" si="23"/>
        <v/>
      </c>
      <c r="AM215" s="57" t="str">
        <f t="shared" si="23"/>
        <v/>
      </c>
      <c r="AN215" s="57" t="str">
        <f t="shared" si="23"/>
        <v/>
      </c>
      <c r="AO215" s="57" t="str">
        <f t="shared" si="23"/>
        <v/>
      </c>
      <c r="AP215" s="57" t="str">
        <f t="shared" si="23"/>
        <v/>
      </c>
      <c r="AQ215" s="57" t="str">
        <f t="shared" si="23"/>
        <v/>
      </c>
      <c r="AR215" s="57" t="str">
        <f t="shared" si="23"/>
        <v/>
      </c>
      <c r="AS215" s="57" t="str">
        <f t="shared" si="24"/>
        <v/>
      </c>
      <c r="AT215" s="57" t="str">
        <f t="shared" si="24"/>
        <v/>
      </c>
      <c r="AU215" s="57" t="str">
        <f t="shared" si="24"/>
        <v/>
      </c>
      <c r="BK215" s="50"/>
      <c r="BM215" s="118"/>
    </row>
    <row r="216" spans="1:65" hidden="1">
      <c r="A216" s="57" t="str">
        <f t="shared" si="25"/>
        <v/>
      </c>
      <c r="B216" s="57" t="str">
        <f t="shared" si="25"/>
        <v/>
      </c>
      <c r="C216" s="109" t="str">
        <f t="shared" si="25"/>
        <v/>
      </c>
      <c r="D216" s="57" t="str">
        <f t="shared" si="25"/>
        <v/>
      </c>
      <c r="E216" s="57" t="str">
        <f t="shared" si="25"/>
        <v/>
      </c>
      <c r="F216" s="57" t="str">
        <f t="shared" si="25"/>
        <v/>
      </c>
      <c r="G216" s="57" t="str">
        <f t="shared" si="25"/>
        <v/>
      </c>
      <c r="H216" s="57" t="str">
        <f t="shared" si="25"/>
        <v/>
      </c>
      <c r="I216" s="57" t="str">
        <f t="shared" si="25"/>
        <v/>
      </c>
      <c r="J216" s="57" t="str">
        <f t="shared" si="25"/>
        <v/>
      </c>
      <c r="K216" s="57" t="str">
        <f t="shared" si="25"/>
        <v/>
      </c>
      <c r="L216" s="57" t="str">
        <f t="shared" si="25"/>
        <v/>
      </c>
      <c r="M216" s="57" t="str">
        <f t="shared" si="25"/>
        <v/>
      </c>
      <c r="N216" s="57" t="str">
        <f t="shared" si="25"/>
        <v/>
      </c>
      <c r="O216" s="57" t="str">
        <f t="shared" si="25"/>
        <v/>
      </c>
      <c r="P216" s="57" t="str">
        <f t="shared" si="25"/>
        <v/>
      </c>
      <c r="Q216" s="57" t="str">
        <f t="shared" si="25"/>
        <v/>
      </c>
      <c r="R216" s="57" t="str">
        <f t="shared" si="25"/>
        <v/>
      </c>
      <c r="S216" s="57" t="str">
        <f t="shared" si="25"/>
        <v/>
      </c>
      <c r="T216" s="57" t="str">
        <f t="shared" si="25"/>
        <v/>
      </c>
      <c r="U216" s="57" t="str">
        <f t="shared" si="25"/>
        <v/>
      </c>
      <c r="V216" s="57" t="str">
        <f t="shared" si="25"/>
        <v/>
      </c>
      <c r="W216" s="57" t="str">
        <f t="shared" si="25"/>
        <v/>
      </c>
      <c r="X216" s="57" t="str">
        <f t="shared" si="25"/>
        <v/>
      </c>
      <c r="Y216" s="57" t="str">
        <f t="shared" si="25"/>
        <v/>
      </c>
      <c r="Z216" s="57" t="str">
        <f t="shared" si="25"/>
        <v/>
      </c>
      <c r="AA216" s="57" t="str">
        <f t="shared" si="25"/>
        <v/>
      </c>
      <c r="AB216" s="57" t="str">
        <f t="shared" si="25"/>
        <v/>
      </c>
      <c r="AC216" s="57" t="str">
        <f t="shared" si="25"/>
        <v/>
      </c>
      <c r="AD216" s="57" t="str">
        <f t="shared" si="25"/>
        <v/>
      </c>
      <c r="AE216" s="57" t="str">
        <f t="shared" si="25"/>
        <v/>
      </c>
      <c r="AF216" s="57" t="str">
        <f t="shared" si="25"/>
        <v/>
      </c>
      <c r="AG216" s="57" t="str">
        <f t="shared" si="23"/>
        <v/>
      </c>
      <c r="AH216" s="57" t="str">
        <f t="shared" si="23"/>
        <v/>
      </c>
      <c r="AI216" s="57" t="str">
        <f t="shared" si="23"/>
        <v/>
      </c>
      <c r="AJ216" s="57" t="str">
        <f t="shared" si="23"/>
        <v/>
      </c>
      <c r="AK216" s="57" t="str">
        <f t="shared" si="23"/>
        <v/>
      </c>
      <c r="AL216" s="57" t="str">
        <f t="shared" si="23"/>
        <v/>
      </c>
      <c r="AM216" s="57" t="str">
        <f t="shared" si="23"/>
        <v/>
      </c>
      <c r="AN216" s="57" t="str">
        <f t="shared" si="23"/>
        <v/>
      </c>
      <c r="AO216" s="57" t="str">
        <f t="shared" si="23"/>
        <v/>
      </c>
      <c r="AP216" s="57" t="str">
        <f t="shared" si="23"/>
        <v/>
      </c>
      <c r="AQ216" s="57" t="str">
        <f t="shared" si="23"/>
        <v/>
      </c>
      <c r="AR216" s="57" t="str">
        <f t="shared" si="23"/>
        <v/>
      </c>
      <c r="AS216" s="57" t="str">
        <f t="shared" si="24"/>
        <v/>
      </c>
      <c r="AT216" s="57" t="str">
        <f t="shared" si="24"/>
        <v/>
      </c>
      <c r="AU216" s="57" t="str">
        <f t="shared" si="24"/>
        <v/>
      </c>
      <c r="BK216" s="50"/>
      <c r="BM216" s="118"/>
    </row>
    <row r="217" spans="1:65" hidden="1">
      <c r="A217" s="57" t="str">
        <f t="shared" si="25"/>
        <v/>
      </c>
      <c r="B217" s="57" t="str">
        <f t="shared" si="25"/>
        <v/>
      </c>
      <c r="C217" s="109" t="str">
        <f t="shared" si="25"/>
        <v/>
      </c>
      <c r="D217" s="57" t="str">
        <f t="shared" si="25"/>
        <v/>
      </c>
      <c r="E217" s="57" t="str">
        <f t="shared" si="25"/>
        <v/>
      </c>
      <c r="F217" s="57" t="str">
        <f t="shared" si="25"/>
        <v/>
      </c>
      <c r="G217" s="57" t="str">
        <f t="shared" si="25"/>
        <v/>
      </c>
      <c r="H217" s="57" t="str">
        <f t="shared" si="25"/>
        <v/>
      </c>
      <c r="I217" s="57" t="str">
        <f t="shared" si="25"/>
        <v/>
      </c>
      <c r="J217" s="57" t="str">
        <f t="shared" si="25"/>
        <v/>
      </c>
      <c r="K217" s="57" t="str">
        <f t="shared" si="25"/>
        <v/>
      </c>
      <c r="L217" s="57" t="str">
        <f t="shared" si="25"/>
        <v/>
      </c>
      <c r="M217" s="57" t="str">
        <f t="shared" si="25"/>
        <v/>
      </c>
      <c r="N217" s="57" t="str">
        <f t="shared" si="25"/>
        <v/>
      </c>
      <c r="O217" s="57" t="str">
        <f t="shared" si="25"/>
        <v/>
      </c>
      <c r="P217" s="57" t="str">
        <f t="shared" si="25"/>
        <v/>
      </c>
      <c r="Q217" s="57" t="str">
        <f t="shared" si="25"/>
        <v/>
      </c>
      <c r="R217" s="57" t="str">
        <f t="shared" si="25"/>
        <v/>
      </c>
      <c r="S217" s="57" t="str">
        <f t="shared" si="25"/>
        <v/>
      </c>
      <c r="T217" s="57" t="str">
        <f t="shared" si="25"/>
        <v/>
      </c>
      <c r="U217" s="57" t="str">
        <f t="shared" si="25"/>
        <v/>
      </c>
      <c r="V217" s="57" t="str">
        <f t="shared" si="25"/>
        <v/>
      </c>
      <c r="W217" s="57" t="str">
        <f t="shared" si="25"/>
        <v/>
      </c>
      <c r="X217" s="57" t="str">
        <f t="shared" si="25"/>
        <v/>
      </c>
      <c r="Y217" s="57" t="str">
        <f t="shared" si="25"/>
        <v/>
      </c>
      <c r="Z217" s="57" t="str">
        <f t="shared" si="25"/>
        <v/>
      </c>
      <c r="AA217" s="57" t="str">
        <f t="shared" si="25"/>
        <v/>
      </c>
      <c r="AB217" s="57" t="str">
        <f t="shared" si="25"/>
        <v/>
      </c>
      <c r="AC217" s="57" t="str">
        <f t="shared" si="25"/>
        <v/>
      </c>
      <c r="AD217" s="57" t="str">
        <f t="shared" si="25"/>
        <v/>
      </c>
      <c r="AE217" s="57" t="str">
        <f t="shared" si="25"/>
        <v/>
      </c>
      <c r="AF217" s="57" t="str">
        <f t="shared" si="25"/>
        <v/>
      </c>
      <c r="AG217" s="57" t="str">
        <f t="shared" si="23"/>
        <v/>
      </c>
      <c r="AH217" s="57" t="str">
        <f t="shared" si="23"/>
        <v/>
      </c>
      <c r="AI217" s="57" t="str">
        <f t="shared" si="23"/>
        <v/>
      </c>
      <c r="AJ217" s="57" t="str">
        <f t="shared" si="23"/>
        <v/>
      </c>
      <c r="AK217" s="57" t="str">
        <f t="shared" si="23"/>
        <v/>
      </c>
      <c r="AL217" s="57" t="str">
        <f t="shared" si="23"/>
        <v/>
      </c>
      <c r="AM217" s="57" t="str">
        <f t="shared" si="23"/>
        <v/>
      </c>
      <c r="AN217" s="57" t="str">
        <f t="shared" si="23"/>
        <v/>
      </c>
      <c r="AO217" s="57" t="str">
        <f t="shared" si="23"/>
        <v/>
      </c>
      <c r="AP217" s="57" t="str">
        <f t="shared" si="23"/>
        <v/>
      </c>
      <c r="AQ217" s="57" t="str">
        <f t="shared" si="23"/>
        <v/>
      </c>
      <c r="AR217" s="57" t="str">
        <f t="shared" si="23"/>
        <v/>
      </c>
      <c r="AS217" s="57" t="str">
        <f t="shared" si="24"/>
        <v/>
      </c>
      <c r="AT217" s="57" t="str">
        <f t="shared" si="24"/>
        <v/>
      </c>
      <c r="AU217" s="57" t="str">
        <f t="shared" si="24"/>
        <v/>
      </c>
      <c r="BK217" s="50"/>
      <c r="BM217" s="118"/>
    </row>
    <row r="218" spans="1:65" hidden="1">
      <c r="A218" s="57" t="str">
        <f t="shared" si="25"/>
        <v/>
      </c>
      <c r="B218" s="57" t="str">
        <f t="shared" si="25"/>
        <v/>
      </c>
      <c r="C218" s="109" t="str">
        <f t="shared" si="25"/>
        <v/>
      </c>
      <c r="D218" s="57" t="str">
        <f t="shared" si="25"/>
        <v/>
      </c>
      <c r="E218" s="57" t="str">
        <f t="shared" si="25"/>
        <v/>
      </c>
      <c r="F218" s="57" t="str">
        <f t="shared" si="25"/>
        <v/>
      </c>
      <c r="G218" s="57" t="str">
        <f t="shared" si="25"/>
        <v/>
      </c>
      <c r="H218" s="57" t="str">
        <f t="shared" si="25"/>
        <v/>
      </c>
      <c r="I218" s="57" t="str">
        <f t="shared" si="25"/>
        <v/>
      </c>
      <c r="J218" s="57" t="str">
        <f t="shared" si="25"/>
        <v/>
      </c>
      <c r="K218" s="57" t="str">
        <f t="shared" si="25"/>
        <v/>
      </c>
      <c r="L218" s="57" t="str">
        <f t="shared" si="25"/>
        <v/>
      </c>
      <c r="M218" s="57" t="str">
        <f t="shared" si="25"/>
        <v/>
      </c>
      <c r="N218" s="57" t="str">
        <f t="shared" si="25"/>
        <v/>
      </c>
      <c r="O218" s="57" t="str">
        <f t="shared" si="25"/>
        <v/>
      </c>
      <c r="P218" s="57" t="str">
        <f t="shared" si="25"/>
        <v/>
      </c>
      <c r="Q218" s="57" t="str">
        <f t="shared" si="25"/>
        <v/>
      </c>
      <c r="R218" s="57" t="str">
        <f t="shared" si="25"/>
        <v/>
      </c>
      <c r="S218" s="57" t="str">
        <f t="shared" si="25"/>
        <v/>
      </c>
      <c r="T218" s="57" t="str">
        <f t="shared" si="25"/>
        <v/>
      </c>
      <c r="U218" s="57" t="str">
        <f t="shared" si="25"/>
        <v/>
      </c>
      <c r="V218" s="57" t="str">
        <f t="shared" si="25"/>
        <v/>
      </c>
      <c r="W218" s="57" t="str">
        <f t="shared" si="25"/>
        <v/>
      </c>
      <c r="X218" s="57" t="str">
        <f t="shared" si="25"/>
        <v/>
      </c>
      <c r="Y218" s="57" t="str">
        <f t="shared" si="25"/>
        <v/>
      </c>
      <c r="Z218" s="57" t="str">
        <f t="shared" si="25"/>
        <v/>
      </c>
      <c r="AA218" s="57" t="str">
        <f t="shared" si="25"/>
        <v/>
      </c>
      <c r="AB218" s="57" t="str">
        <f t="shared" si="25"/>
        <v/>
      </c>
      <c r="AC218" s="57" t="str">
        <f t="shared" si="25"/>
        <v/>
      </c>
      <c r="AD218" s="57" t="str">
        <f t="shared" si="25"/>
        <v/>
      </c>
      <c r="AE218" s="57" t="str">
        <f t="shared" si="25"/>
        <v/>
      </c>
      <c r="AF218" s="57" t="str">
        <f t="shared" ref="AF218" si="26">AF156&amp;AF187</f>
        <v/>
      </c>
      <c r="AG218" s="57" t="str">
        <f t="shared" si="23"/>
        <v/>
      </c>
      <c r="AH218" s="57" t="str">
        <f t="shared" si="23"/>
        <v/>
      </c>
      <c r="AI218" s="57" t="str">
        <f t="shared" si="23"/>
        <v/>
      </c>
      <c r="AJ218" s="57" t="str">
        <f t="shared" si="23"/>
        <v/>
      </c>
      <c r="AK218" s="57" t="str">
        <f t="shared" si="23"/>
        <v/>
      </c>
      <c r="AL218" s="57" t="str">
        <f t="shared" si="23"/>
        <v/>
      </c>
      <c r="AM218" s="57" t="str">
        <f t="shared" si="23"/>
        <v/>
      </c>
      <c r="AN218" s="57" t="str">
        <f t="shared" si="23"/>
        <v/>
      </c>
      <c r="AO218" s="57" t="str">
        <f t="shared" si="23"/>
        <v/>
      </c>
      <c r="AP218" s="57" t="str">
        <f t="shared" si="23"/>
        <v/>
      </c>
      <c r="AQ218" s="57" t="str">
        <f t="shared" si="23"/>
        <v/>
      </c>
      <c r="AR218" s="57" t="str">
        <f t="shared" si="23"/>
        <v/>
      </c>
      <c r="AS218" s="57" t="str">
        <f t="shared" si="24"/>
        <v/>
      </c>
      <c r="AT218" s="57" t="str">
        <f t="shared" si="24"/>
        <v/>
      </c>
      <c r="AU218" s="57" t="str">
        <f t="shared" si="24"/>
        <v/>
      </c>
      <c r="BK218" s="50"/>
      <c r="BM218" s="118"/>
    </row>
    <row r="219" spans="1:65" hidden="1">
      <c r="A219" s="57" t="str">
        <f t="shared" ref="A219:AF223" si="27">A157&amp;A188</f>
        <v/>
      </c>
      <c r="B219" s="57" t="str">
        <f t="shared" si="27"/>
        <v/>
      </c>
      <c r="C219" s="109" t="str">
        <f t="shared" si="27"/>
        <v/>
      </c>
      <c r="D219" s="57" t="str">
        <f t="shared" si="27"/>
        <v/>
      </c>
      <c r="E219" s="57" t="str">
        <f t="shared" si="27"/>
        <v/>
      </c>
      <c r="F219" s="57" t="str">
        <f t="shared" si="27"/>
        <v/>
      </c>
      <c r="G219" s="57" t="str">
        <f t="shared" si="27"/>
        <v/>
      </c>
      <c r="H219" s="57" t="str">
        <f t="shared" si="27"/>
        <v/>
      </c>
      <c r="I219" s="57" t="str">
        <f t="shared" si="27"/>
        <v/>
      </c>
      <c r="J219" s="57" t="str">
        <f t="shared" si="27"/>
        <v/>
      </c>
      <c r="K219" s="57" t="str">
        <f t="shared" si="27"/>
        <v/>
      </c>
      <c r="L219" s="57" t="str">
        <f t="shared" si="27"/>
        <v/>
      </c>
      <c r="M219" s="57" t="str">
        <f t="shared" si="27"/>
        <v/>
      </c>
      <c r="N219" s="57" t="str">
        <f t="shared" si="27"/>
        <v/>
      </c>
      <c r="O219" s="57" t="str">
        <f t="shared" si="27"/>
        <v/>
      </c>
      <c r="P219" s="57" t="str">
        <f t="shared" si="27"/>
        <v/>
      </c>
      <c r="Q219" s="57" t="str">
        <f t="shared" si="27"/>
        <v/>
      </c>
      <c r="R219" s="57" t="str">
        <f t="shared" si="27"/>
        <v/>
      </c>
      <c r="S219" s="57" t="str">
        <f t="shared" si="27"/>
        <v/>
      </c>
      <c r="T219" s="57" t="str">
        <f t="shared" si="27"/>
        <v/>
      </c>
      <c r="U219" s="57" t="str">
        <f t="shared" si="27"/>
        <v/>
      </c>
      <c r="V219" s="57" t="str">
        <f t="shared" si="27"/>
        <v/>
      </c>
      <c r="W219" s="57" t="str">
        <f t="shared" si="27"/>
        <v/>
      </c>
      <c r="X219" s="57" t="str">
        <f t="shared" si="27"/>
        <v/>
      </c>
      <c r="Y219" s="57" t="str">
        <f t="shared" si="27"/>
        <v/>
      </c>
      <c r="Z219" s="57" t="str">
        <f t="shared" si="27"/>
        <v/>
      </c>
      <c r="AA219" s="57" t="str">
        <f t="shared" si="27"/>
        <v/>
      </c>
      <c r="AB219" s="57" t="str">
        <f t="shared" si="27"/>
        <v/>
      </c>
      <c r="AC219" s="57" t="str">
        <f t="shared" si="27"/>
        <v/>
      </c>
      <c r="AD219" s="57" t="str">
        <f t="shared" si="27"/>
        <v/>
      </c>
      <c r="AE219" s="57" t="str">
        <f t="shared" si="27"/>
        <v/>
      </c>
      <c r="AF219" s="57" t="str">
        <f t="shared" si="27"/>
        <v/>
      </c>
      <c r="AG219" s="57" t="str">
        <f t="shared" si="23"/>
        <v/>
      </c>
      <c r="AH219" s="57" t="str">
        <f t="shared" si="23"/>
        <v/>
      </c>
      <c r="AI219" s="57" t="str">
        <f t="shared" si="23"/>
        <v/>
      </c>
      <c r="AJ219" s="57" t="str">
        <f t="shared" si="23"/>
        <v/>
      </c>
      <c r="AK219" s="57" t="str">
        <f t="shared" si="23"/>
        <v/>
      </c>
      <c r="AL219" s="57" t="str">
        <f t="shared" si="23"/>
        <v/>
      </c>
      <c r="AM219" s="57" t="str">
        <f t="shared" si="23"/>
        <v/>
      </c>
      <c r="AN219" s="57" t="str">
        <f t="shared" si="23"/>
        <v/>
      </c>
      <c r="AO219" s="57" t="str">
        <f t="shared" si="23"/>
        <v/>
      </c>
      <c r="AP219" s="57" t="str">
        <f t="shared" si="23"/>
        <v/>
      </c>
      <c r="AQ219" s="57" t="str">
        <f t="shared" si="23"/>
        <v/>
      </c>
      <c r="AR219" s="57" t="str">
        <f t="shared" si="23"/>
        <v/>
      </c>
      <c r="AS219" s="57" t="str">
        <f t="shared" si="24"/>
        <v/>
      </c>
      <c r="AT219" s="57" t="str">
        <f t="shared" si="24"/>
        <v/>
      </c>
      <c r="AU219" s="57" t="str">
        <f t="shared" si="24"/>
        <v/>
      </c>
    </row>
    <row r="220" spans="1:65" hidden="1">
      <c r="A220" s="57" t="str">
        <f t="shared" si="27"/>
        <v/>
      </c>
      <c r="B220" s="57" t="str">
        <f t="shared" si="27"/>
        <v/>
      </c>
      <c r="C220" s="109" t="str">
        <f t="shared" si="27"/>
        <v/>
      </c>
      <c r="D220" s="57" t="str">
        <f t="shared" si="27"/>
        <v/>
      </c>
      <c r="E220" s="57" t="str">
        <f t="shared" si="27"/>
        <v/>
      </c>
      <c r="F220" s="57" t="str">
        <f t="shared" si="27"/>
        <v/>
      </c>
      <c r="G220" s="57" t="str">
        <f t="shared" si="27"/>
        <v/>
      </c>
      <c r="H220" s="57" t="str">
        <f t="shared" si="27"/>
        <v/>
      </c>
      <c r="I220" s="57" t="str">
        <f t="shared" si="27"/>
        <v/>
      </c>
      <c r="J220" s="57" t="str">
        <f t="shared" si="27"/>
        <v/>
      </c>
      <c r="K220" s="57" t="str">
        <f t="shared" si="27"/>
        <v/>
      </c>
      <c r="L220" s="57" t="str">
        <f t="shared" si="27"/>
        <v/>
      </c>
      <c r="M220" s="57" t="str">
        <f t="shared" si="27"/>
        <v/>
      </c>
      <c r="N220" s="57" t="str">
        <f t="shared" si="27"/>
        <v/>
      </c>
      <c r="O220" s="57" t="str">
        <f t="shared" si="27"/>
        <v/>
      </c>
      <c r="P220" s="57" t="str">
        <f t="shared" si="27"/>
        <v/>
      </c>
      <c r="Q220" s="57" t="str">
        <f t="shared" si="27"/>
        <v/>
      </c>
      <c r="R220" s="57" t="str">
        <f t="shared" si="27"/>
        <v/>
      </c>
      <c r="S220" s="57" t="str">
        <f t="shared" si="27"/>
        <v/>
      </c>
      <c r="T220" s="57" t="str">
        <f t="shared" si="27"/>
        <v/>
      </c>
      <c r="U220" s="57" t="str">
        <f t="shared" si="27"/>
        <v/>
      </c>
      <c r="V220" s="57" t="str">
        <f t="shared" si="27"/>
        <v/>
      </c>
      <c r="W220" s="57" t="str">
        <f t="shared" si="27"/>
        <v/>
      </c>
      <c r="X220" s="57" t="str">
        <f t="shared" si="27"/>
        <v/>
      </c>
      <c r="Y220" s="57" t="str">
        <f t="shared" si="27"/>
        <v/>
      </c>
      <c r="Z220" s="57" t="str">
        <f t="shared" si="27"/>
        <v/>
      </c>
      <c r="AA220" s="57" t="str">
        <f t="shared" si="27"/>
        <v/>
      </c>
      <c r="AB220" s="57" t="str">
        <f t="shared" si="27"/>
        <v/>
      </c>
      <c r="AC220" s="57" t="str">
        <f t="shared" si="27"/>
        <v/>
      </c>
      <c r="AD220" s="57" t="str">
        <f t="shared" si="27"/>
        <v/>
      </c>
      <c r="AE220" s="57" t="str">
        <f t="shared" si="27"/>
        <v/>
      </c>
      <c r="AF220" s="57" t="str">
        <f t="shared" si="27"/>
        <v/>
      </c>
      <c r="AG220" s="57" t="str">
        <f t="shared" si="23"/>
        <v/>
      </c>
      <c r="AH220" s="57" t="str">
        <f t="shared" si="23"/>
        <v/>
      </c>
      <c r="AI220" s="57" t="str">
        <f t="shared" si="23"/>
        <v/>
      </c>
      <c r="AJ220" s="57" t="str">
        <f t="shared" si="23"/>
        <v/>
      </c>
      <c r="AK220" s="57" t="str">
        <f t="shared" si="23"/>
        <v/>
      </c>
      <c r="AL220" s="57" t="str">
        <f t="shared" si="23"/>
        <v/>
      </c>
      <c r="AM220" s="57" t="str">
        <f t="shared" si="23"/>
        <v/>
      </c>
      <c r="AN220" s="57" t="str">
        <f t="shared" si="23"/>
        <v/>
      </c>
      <c r="AO220" s="57" t="str">
        <f t="shared" si="23"/>
        <v/>
      </c>
      <c r="AP220" s="57" t="str">
        <f t="shared" si="23"/>
        <v/>
      </c>
      <c r="AQ220" s="57" t="str">
        <f t="shared" si="23"/>
        <v/>
      </c>
      <c r="AR220" s="57" t="str">
        <f t="shared" si="23"/>
        <v/>
      </c>
      <c r="AS220" s="57" t="str">
        <f t="shared" si="24"/>
        <v/>
      </c>
      <c r="AT220" s="57" t="str">
        <f t="shared" si="24"/>
        <v/>
      </c>
      <c r="AU220" s="57" t="str">
        <f t="shared" si="24"/>
        <v/>
      </c>
    </row>
    <row r="221" spans="1:65" hidden="1">
      <c r="A221" s="57" t="str">
        <f t="shared" si="27"/>
        <v/>
      </c>
      <c r="B221" s="57" t="str">
        <f t="shared" si="27"/>
        <v/>
      </c>
      <c r="C221" s="109" t="str">
        <f t="shared" si="27"/>
        <v/>
      </c>
      <c r="D221" s="57" t="str">
        <f t="shared" si="27"/>
        <v/>
      </c>
      <c r="E221" s="57" t="str">
        <f t="shared" si="27"/>
        <v/>
      </c>
      <c r="F221" s="57" t="str">
        <f t="shared" si="27"/>
        <v/>
      </c>
      <c r="G221" s="57" t="str">
        <f t="shared" si="27"/>
        <v/>
      </c>
      <c r="H221" s="57" t="str">
        <f t="shared" si="27"/>
        <v/>
      </c>
      <c r="I221" s="57" t="str">
        <f t="shared" si="27"/>
        <v/>
      </c>
      <c r="J221" s="57" t="str">
        <f t="shared" si="27"/>
        <v/>
      </c>
      <c r="K221" s="57" t="str">
        <f t="shared" si="27"/>
        <v/>
      </c>
      <c r="L221" s="57" t="str">
        <f t="shared" si="27"/>
        <v/>
      </c>
      <c r="M221" s="57" t="str">
        <f t="shared" si="27"/>
        <v/>
      </c>
      <c r="N221" s="57" t="str">
        <f t="shared" si="27"/>
        <v/>
      </c>
      <c r="O221" s="57" t="str">
        <f t="shared" si="27"/>
        <v/>
      </c>
      <c r="P221" s="57" t="str">
        <f t="shared" si="27"/>
        <v/>
      </c>
      <c r="Q221" s="57" t="str">
        <f t="shared" si="27"/>
        <v/>
      </c>
      <c r="R221" s="57" t="str">
        <f t="shared" si="27"/>
        <v/>
      </c>
      <c r="S221" s="57" t="str">
        <f t="shared" si="27"/>
        <v/>
      </c>
      <c r="T221" s="57" t="str">
        <f t="shared" si="27"/>
        <v/>
      </c>
      <c r="U221" s="57" t="str">
        <f t="shared" si="27"/>
        <v/>
      </c>
      <c r="V221" s="57" t="str">
        <f t="shared" si="27"/>
        <v/>
      </c>
      <c r="W221" s="57" t="str">
        <f t="shared" si="27"/>
        <v/>
      </c>
      <c r="X221" s="57" t="str">
        <f t="shared" si="27"/>
        <v/>
      </c>
      <c r="Y221" s="57" t="str">
        <f t="shared" si="27"/>
        <v/>
      </c>
      <c r="Z221" s="57" t="str">
        <f t="shared" si="27"/>
        <v/>
      </c>
      <c r="AA221" s="57" t="str">
        <f t="shared" si="27"/>
        <v/>
      </c>
      <c r="AB221" s="57" t="str">
        <f t="shared" si="27"/>
        <v/>
      </c>
      <c r="AC221" s="57" t="str">
        <f t="shared" si="27"/>
        <v/>
      </c>
      <c r="AD221" s="57" t="str">
        <f t="shared" si="27"/>
        <v/>
      </c>
      <c r="AE221" s="57" t="str">
        <f t="shared" si="27"/>
        <v/>
      </c>
      <c r="AF221" s="57" t="str">
        <f t="shared" si="27"/>
        <v/>
      </c>
      <c r="AG221" s="57" t="str">
        <f t="shared" si="23"/>
        <v/>
      </c>
      <c r="AH221" s="57" t="str">
        <f t="shared" si="23"/>
        <v/>
      </c>
      <c r="AI221" s="57" t="str">
        <f t="shared" si="23"/>
        <v/>
      </c>
      <c r="AJ221" s="57" t="str">
        <f t="shared" si="23"/>
        <v/>
      </c>
      <c r="AK221" s="57" t="str">
        <f t="shared" si="23"/>
        <v/>
      </c>
      <c r="AL221" s="57" t="str">
        <f t="shared" si="23"/>
        <v/>
      </c>
      <c r="AM221" s="57" t="str">
        <f t="shared" si="23"/>
        <v/>
      </c>
      <c r="AN221" s="57" t="str">
        <f t="shared" si="23"/>
        <v/>
      </c>
      <c r="AO221" s="57" t="str">
        <f t="shared" si="23"/>
        <v/>
      </c>
      <c r="AP221" s="57" t="str">
        <f t="shared" si="23"/>
        <v/>
      </c>
      <c r="AQ221" s="57" t="str">
        <f t="shared" si="23"/>
        <v/>
      </c>
      <c r="AR221" s="57" t="str">
        <f t="shared" si="23"/>
        <v/>
      </c>
      <c r="AS221" s="57" t="str">
        <f t="shared" si="24"/>
        <v/>
      </c>
      <c r="AT221" s="57" t="str">
        <f t="shared" si="24"/>
        <v/>
      </c>
      <c r="AU221" s="57" t="str">
        <f t="shared" si="24"/>
        <v/>
      </c>
    </row>
    <row r="222" spans="1:65" hidden="1">
      <c r="A222" s="57" t="str">
        <f t="shared" si="27"/>
        <v/>
      </c>
      <c r="B222" s="57" t="str">
        <f t="shared" si="27"/>
        <v/>
      </c>
      <c r="C222" s="109" t="str">
        <f t="shared" si="27"/>
        <v/>
      </c>
      <c r="D222" s="57" t="str">
        <f t="shared" si="27"/>
        <v/>
      </c>
      <c r="E222" s="57" t="str">
        <f t="shared" si="27"/>
        <v/>
      </c>
      <c r="F222" s="57" t="str">
        <f t="shared" si="27"/>
        <v/>
      </c>
      <c r="G222" s="57" t="str">
        <f t="shared" si="27"/>
        <v/>
      </c>
      <c r="H222" s="57" t="str">
        <f t="shared" si="27"/>
        <v/>
      </c>
      <c r="I222" s="57" t="str">
        <f t="shared" si="27"/>
        <v/>
      </c>
      <c r="J222" s="57" t="str">
        <f t="shared" si="27"/>
        <v/>
      </c>
      <c r="K222" s="57" t="str">
        <f t="shared" si="27"/>
        <v/>
      </c>
      <c r="L222" s="57" t="str">
        <f t="shared" si="27"/>
        <v/>
      </c>
      <c r="M222" s="57" t="str">
        <f t="shared" si="27"/>
        <v/>
      </c>
      <c r="N222" s="57" t="str">
        <f t="shared" si="27"/>
        <v/>
      </c>
      <c r="O222" s="57" t="str">
        <f t="shared" si="27"/>
        <v/>
      </c>
      <c r="P222" s="57" t="str">
        <f t="shared" si="27"/>
        <v/>
      </c>
      <c r="Q222" s="57" t="str">
        <f t="shared" si="27"/>
        <v/>
      </c>
      <c r="R222" s="57" t="str">
        <f t="shared" si="27"/>
        <v/>
      </c>
      <c r="S222" s="57" t="str">
        <f t="shared" si="27"/>
        <v/>
      </c>
      <c r="T222" s="57" t="str">
        <f t="shared" si="27"/>
        <v/>
      </c>
      <c r="U222" s="57" t="str">
        <f t="shared" si="27"/>
        <v/>
      </c>
      <c r="V222" s="57" t="str">
        <f t="shared" si="27"/>
        <v/>
      </c>
      <c r="W222" s="57" t="str">
        <f t="shared" si="27"/>
        <v/>
      </c>
      <c r="X222" s="57" t="str">
        <f t="shared" si="27"/>
        <v/>
      </c>
      <c r="Y222" s="57" t="str">
        <f t="shared" si="27"/>
        <v/>
      </c>
      <c r="Z222" s="57" t="str">
        <f t="shared" si="27"/>
        <v/>
      </c>
      <c r="AA222" s="57" t="str">
        <f t="shared" si="27"/>
        <v/>
      </c>
      <c r="AB222" s="57" t="str">
        <f t="shared" si="27"/>
        <v/>
      </c>
      <c r="AC222" s="57" t="str">
        <f t="shared" si="27"/>
        <v/>
      </c>
      <c r="AD222" s="57" t="str">
        <f t="shared" si="27"/>
        <v/>
      </c>
      <c r="AE222" s="57" t="str">
        <f t="shared" si="27"/>
        <v/>
      </c>
      <c r="AF222" s="57" t="str">
        <f t="shared" si="27"/>
        <v/>
      </c>
      <c r="AG222" s="57" t="str">
        <f t="shared" si="23"/>
        <v/>
      </c>
      <c r="AH222" s="57" t="str">
        <f t="shared" si="23"/>
        <v/>
      </c>
      <c r="AI222" s="57" t="str">
        <f t="shared" si="23"/>
        <v/>
      </c>
      <c r="AJ222" s="57" t="str">
        <f t="shared" si="23"/>
        <v/>
      </c>
      <c r="AK222" s="57" t="str">
        <f t="shared" si="23"/>
        <v/>
      </c>
      <c r="AL222" s="57" t="str">
        <f t="shared" si="23"/>
        <v/>
      </c>
      <c r="AM222" s="57" t="str">
        <f t="shared" si="23"/>
        <v/>
      </c>
      <c r="AN222" s="57" t="str">
        <f t="shared" si="23"/>
        <v/>
      </c>
      <c r="AO222" s="57" t="str">
        <f t="shared" si="23"/>
        <v/>
      </c>
      <c r="AP222" s="57" t="str">
        <f t="shared" si="23"/>
        <v/>
      </c>
      <c r="AQ222" s="57" t="str">
        <f t="shared" si="23"/>
        <v/>
      </c>
      <c r="AR222" s="57" t="str">
        <f t="shared" si="23"/>
        <v/>
      </c>
      <c r="AS222" s="57" t="str">
        <f t="shared" si="24"/>
        <v/>
      </c>
      <c r="AT222" s="57" t="str">
        <f t="shared" si="24"/>
        <v/>
      </c>
      <c r="AU222" s="57" t="str">
        <f t="shared" si="24"/>
        <v/>
      </c>
    </row>
    <row r="223" spans="1:65" hidden="1">
      <c r="A223" s="57" t="str">
        <f t="shared" si="27"/>
        <v/>
      </c>
      <c r="B223" s="57" t="str">
        <f t="shared" si="27"/>
        <v/>
      </c>
      <c r="C223" s="109" t="str">
        <f t="shared" si="27"/>
        <v/>
      </c>
      <c r="D223" s="57" t="str">
        <f t="shared" si="27"/>
        <v/>
      </c>
      <c r="E223" s="57" t="str">
        <f t="shared" si="27"/>
        <v/>
      </c>
      <c r="F223" s="57" t="str">
        <f t="shared" si="27"/>
        <v/>
      </c>
      <c r="G223" s="57" t="str">
        <f t="shared" si="27"/>
        <v/>
      </c>
      <c r="H223" s="57" t="str">
        <f t="shared" si="27"/>
        <v/>
      </c>
      <c r="I223" s="57" t="str">
        <f t="shared" si="27"/>
        <v/>
      </c>
      <c r="J223" s="57" t="str">
        <f t="shared" si="27"/>
        <v/>
      </c>
      <c r="K223" s="57" t="str">
        <f t="shared" si="27"/>
        <v/>
      </c>
      <c r="L223" s="57" t="str">
        <f t="shared" si="27"/>
        <v/>
      </c>
      <c r="M223" s="57" t="str">
        <f t="shared" si="27"/>
        <v/>
      </c>
      <c r="N223" s="57" t="str">
        <f t="shared" si="27"/>
        <v/>
      </c>
      <c r="O223" s="57" t="str">
        <f t="shared" si="27"/>
        <v/>
      </c>
      <c r="P223" s="57" t="str">
        <f t="shared" si="27"/>
        <v/>
      </c>
      <c r="Q223" s="57" t="str">
        <f t="shared" si="27"/>
        <v/>
      </c>
      <c r="R223" s="57" t="str">
        <f t="shared" si="27"/>
        <v/>
      </c>
      <c r="S223" s="57" t="str">
        <f t="shared" si="27"/>
        <v/>
      </c>
      <c r="T223" s="57" t="str">
        <f t="shared" si="27"/>
        <v/>
      </c>
      <c r="U223" s="57" t="str">
        <f t="shared" si="27"/>
        <v/>
      </c>
      <c r="V223" s="57" t="str">
        <f t="shared" si="27"/>
        <v/>
      </c>
      <c r="W223" s="57" t="str">
        <f t="shared" si="27"/>
        <v/>
      </c>
      <c r="X223" s="57" t="str">
        <f t="shared" si="27"/>
        <v/>
      </c>
      <c r="Y223" s="57" t="str">
        <f t="shared" si="27"/>
        <v/>
      </c>
      <c r="Z223" s="57" t="str">
        <f t="shared" si="27"/>
        <v/>
      </c>
      <c r="AA223" s="57" t="str">
        <f t="shared" si="27"/>
        <v/>
      </c>
      <c r="AB223" s="57" t="str">
        <f t="shared" si="27"/>
        <v/>
      </c>
      <c r="AC223" s="57" t="str">
        <f t="shared" si="27"/>
        <v/>
      </c>
      <c r="AD223" s="57" t="str">
        <f t="shared" si="27"/>
        <v/>
      </c>
      <c r="AE223" s="57" t="str">
        <f t="shared" si="27"/>
        <v/>
      </c>
      <c r="AF223" s="57" t="str">
        <f t="shared" si="27"/>
        <v/>
      </c>
      <c r="AG223" s="57" t="str">
        <f t="shared" si="23"/>
        <v/>
      </c>
      <c r="AH223" s="57" t="str">
        <f t="shared" si="23"/>
        <v/>
      </c>
      <c r="AI223" s="57" t="str">
        <f t="shared" si="23"/>
        <v/>
      </c>
      <c r="AJ223" s="57" t="str">
        <f t="shared" si="23"/>
        <v/>
      </c>
      <c r="AK223" s="57" t="str">
        <f t="shared" si="23"/>
        <v/>
      </c>
      <c r="AL223" s="57" t="str">
        <f t="shared" si="23"/>
        <v/>
      </c>
      <c r="AM223" s="57" t="str">
        <f t="shared" si="23"/>
        <v/>
      </c>
      <c r="AN223" s="57" t="str">
        <f t="shared" si="23"/>
        <v/>
      </c>
      <c r="AO223" s="57" t="str">
        <f t="shared" si="23"/>
        <v/>
      </c>
      <c r="AP223" s="57" t="str">
        <f t="shared" si="23"/>
        <v/>
      </c>
      <c r="AQ223" s="57" t="str">
        <f t="shared" si="23"/>
        <v/>
      </c>
      <c r="AR223" s="57" t="str">
        <f t="shared" si="23"/>
        <v/>
      </c>
      <c r="AS223" s="57" t="str">
        <f t="shared" si="24"/>
        <v/>
      </c>
      <c r="AT223" s="57" t="str">
        <f t="shared" si="24"/>
        <v/>
      </c>
      <c r="AU223" s="57" t="str">
        <f t="shared" si="24"/>
        <v/>
      </c>
    </row>
    <row r="224" spans="1:65" hidden="1">
      <c r="A224" s="50"/>
      <c r="C224" s="118"/>
      <c r="D224" s="50"/>
      <c r="F224" s="50"/>
      <c r="V224" s="54"/>
      <c r="AG224" s="56"/>
    </row>
    <row r="225" spans="1:63" hidden="1">
      <c r="A225" s="119" t="str">
        <f>$CI$3&amp;"_"&amp;見本!$CZ$3</f>
        <v>[簡易法]　絶縁油_0.15mg/kg</v>
      </c>
      <c r="B225" s="119" t="str">
        <f>$CI$4&amp;"_"&amp;見本!$CZ$4</f>
        <v>[低濃度ＰＣＢ第５版]紙くず等(含有)_0.15mg/kg</v>
      </c>
      <c r="C225" s="119" t="str">
        <f>$CI$4&amp;"_"&amp;見本!$DA$4</f>
        <v>[低濃度ＰＣＢ第５版]紙くず等(含有)_50mg/kg</v>
      </c>
      <c r="D225" s="119" t="str">
        <f>$CI$5&amp;"_"&amp;見本!$CZ$5</f>
        <v>[低濃度ＰＣＢ第５版]廃活性炭(含有)_お問い合わせください</v>
      </c>
      <c r="E225" s="119" t="str">
        <f>$CI$6&amp;"_"&amp;見本!$CZ$6</f>
        <v>[低濃度ＰＣＢ第５版]汚泥(含有)_0.15mg/kg</v>
      </c>
      <c r="F225" s="119" t="str">
        <f>$CI$6&amp;"_"&amp;見本!$DA$6</f>
        <v>[低濃度ＰＣＢ第５版]汚泥(含有)_50mg/kg</v>
      </c>
      <c r="G225" s="119" t="str">
        <f>$CI$7&amp;"_"&amp;見本!$CZ$7</f>
        <v>[低濃度ＰＣＢ第５版]廃プラスチック類(表面拭き取り)_目的(2)をご選択ください</v>
      </c>
      <c r="H225" s="119" t="str">
        <f>$CI$7&amp;"_"&amp;見本!$DA$7</f>
        <v>[低濃度ＰＣＢ第５版]廃プラスチック類(表面拭き取り)_0.01mg/100c㎡</v>
      </c>
      <c r="I225" s="119" t="str">
        <f>$CI$8&amp;"_"&amp;見本!$CZ$8</f>
        <v>[低濃度ＰＣＢ法５版]金属くず(表面拭き取り)_目的(2)をご選択ください</v>
      </c>
      <c r="J225" s="119" t="str">
        <f>$CI$8&amp;"_"&amp;見本!$DA$8</f>
        <v>[低濃度ＰＣＢ法５版]金属くず(表面拭き取り)_0.01mg/100c㎡</v>
      </c>
      <c r="K225" s="119" t="str">
        <f>$CI$9&amp;"_"&amp;見本!$CZ$9</f>
        <v>[低濃度ＰＣＢ第５版]金属くず(表面抽出)_目的(2)をご選択ください</v>
      </c>
      <c r="L225" s="119" t="str">
        <f>$CI$9&amp;"_"&amp;見本!$DA$9</f>
        <v>[低濃度ＰＣＢ第５版]金属くず(表面抽出)_50mg/kg</v>
      </c>
      <c r="M225" s="119" t="str">
        <f>$CI$10&amp;"_"&amp;見本!$CZ$10</f>
        <v>[低濃度ＰＣＢ第５版]コンクリートくず_目的(2)をご選択ください</v>
      </c>
      <c r="N225" s="119" t="str">
        <f>$CI$10&amp;"_"&amp;見本!$DA$10</f>
        <v>[低濃度ＰＣＢ第５版]コンクリートくず_50mg/kg</v>
      </c>
      <c r="O225" s="119" t="str">
        <f>$CI$11&amp;"_"&amp;見本!$CZ$11&amp;見本!$CY$11</f>
        <v>[低濃度ＰＣＢ第５版]塗膜くず(含有)_0.15mg/kg 方法指定なし(※1)</v>
      </c>
      <c r="P225" s="119" t="str">
        <f>$CI$11&amp;"_"&amp;見本!$CZ$11&amp;見本!$CY$12</f>
        <v>[低濃度ＰＣＢ第５版]塗膜くず(含有)_0.15mg/kg HRMS法(※2)</v>
      </c>
      <c r="Q225" s="119" t="str">
        <f>$CI$11&amp;"_"&amp;見本!$CZ$11&amp;見本!$CY$13</f>
        <v>[低濃度ＰＣＢ第５版]塗膜くず(含有)_0.15mg/kg HRMS法 (DMSO処理)(※3)</v>
      </c>
      <c r="R225" s="119" t="str">
        <f>$CI$11&amp;"_"&amp;見本!$DA$11&amp;見本!$CY$11</f>
        <v>[低濃度ＰＣＢ第５版]塗膜くず(含有)_50mg/kg方法指定なし(※1)</v>
      </c>
      <c r="S225" s="119" t="str">
        <f>$CI$11&amp;"_"&amp;見本!$DA$11&amp;見本!$CY$12</f>
        <v>[低濃度ＰＣＢ第５版]塗膜くず(含有)_50mg/kgHRMS法(※2)</v>
      </c>
      <c r="T225" s="119" t="str">
        <f>$CI$11&amp;"_"&amp;見本!$DA$11&amp;見本!$CY$13</f>
        <v>[低濃度ＰＣＢ第５版]塗膜くず(含有)_50mg/kgHRMS法 (DMSO処理)(※3)</v>
      </c>
      <c r="U225" s="119" t="str">
        <f>$CI$12&amp;"_"&amp;見本!$CZ$14</f>
        <v>[低濃度ＰＣＢ第５版]廃感圧紙(含有)_0.15mg/kg</v>
      </c>
      <c r="V225" s="119" t="str">
        <f>$CI$12&amp;"_"&amp;見本!$DA$14</f>
        <v>[低濃度ＰＣＢ第５版]廃感圧紙(含有)_50mg/kg</v>
      </c>
      <c r="W225" s="119" t="str">
        <f>$CI$13&amp;"_"&amp;見本!$CZ$15</f>
        <v>[低濃度ＰＣＢ第５版]廃シーリング材(含有)_0.15mg/kg</v>
      </c>
      <c r="X225" s="119" t="str">
        <f>$CI$13&amp;"_"&amp;見本!$DA$15</f>
        <v>[低濃度ＰＣＢ第５版]廃シーリング材(含有)_50mg/kg</v>
      </c>
      <c r="Y225" s="119" t="str">
        <f>$CI$14&amp;"_"&amp;見本!$CZ$16</f>
        <v>[厚生省告示192号別表第3]第1(洗浄液)_0.05mg/kg</v>
      </c>
      <c r="Z225" s="119" t="str">
        <f>$CI$14&amp;"_"&amp;見本!$DA$16</f>
        <v>[厚生省告示192号別表第3]第1(洗浄液)_目的(1)をご選択ください</v>
      </c>
      <c r="AA225" s="119" t="str">
        <f>$CI$15&amp;"_"&amp;見本!$CZ$17</f>
        <v>[厚生省告示192号別表第3]第2(拭き取り)_0.01μg/100c㎡</v>
      </c>
      <c r="AB225" s="119" t="str">
        <f>$CI$15&amp;"_"&amp;見本!$DA$17</f>
        <v>[厚生省告示192号別表第3]第2(拭き取り)_目的(1)をご選択ください</v>
      </c>
      <c r="AC225" s="119" t="str">
        <f>$CI$16&amp;"_"&amp;見本!$CZ$18</f>
        <v>[厚生省告示192号別表第3]第3(部材採取)_0.01㎎/kg</v>
      </c>
      <c r="AD225" s="119" t="str">
        <f>$CI$16&amp;"_"&amp;見本!$DA$18</f>
        <v>[厚生省告示192号別表第3]第3(部材採取)_目的(1)をご選択ください</v>
      </c>
      <c r="AE225" s="119" t="str">
        <f>$CI$16&amp;"_"&amp;見本!$CZ$20</f>
        <v>[厚生省告示192号別表第3]第3(部材採取)_---</v>
      </c>
      <c r="AF225" s="119" t="str">
        <f>$CI$16&amp;"_"&amp;見本!$DA$20</f>
        <v>[厚生省告示192号別表第3]第3(部材採取)_----</v>
      </c>
      <c r="AG225" s="119" t="str">
        <f>$CI$17&amp;"_"&amp;$CZ$19</f>
        <v>[JIS K 5674］塗膜くず　鉛・クロム（PCB分析不要）_Pb600/Cr300mg/kg</v>
      </c>
      <c r="AH225" s="119" t="str">
        <f>$CP$11</f>
        <v>JIS K 5674</v>
      </c>
      <c r="AI225" s="119" t="str">
        <f>$CQ$11</f>
        <v>底質調査方法</v>
      </c>
      <c r="AJ225" s="119" t="str">
        <f>$CR$11</f>
        <v>分析不要</v>
      </c>
      <c r="AK225" s="119" t="str">
        <f>$CP$12</f>
        <v>BaPからの換算法</v>
      </c>
      <c r="AL225" s="119" t="str">
        <f>$CQ$12</f>
        <v>作業環境測定ガイドブック法</v>
      </c>
      <c r="AM225" s="119" t="str">
        <f>$CR$12</f>
        <v>分析不要</v>
      </c>
      <c r="AN225" s="119" t="str">
        <f>$CP$13</f>
        <v>[13号]PCB・鉛・六価クロム</v>
      </c>
      <c r="AO225" s="119" t="str">
        <f>$CQ$13</f>
        <v>[13号]7項目(※4)＋油分＋含水率</v>
      </c>
      <c r="AP225" s="119" t="str">
        <f>$CR$13</f>
        <v>[13号]その他組み合わせ(備考欄に記載ください）</v>
      </c>
      <c r="AQ225" s="119" t="str">
        <f>$CS$13</f>
        <v>[13号]分析不要</v>
      </c>
      <c r="AR225" s="119" t="str">
        <f>$CX$20&amp;"_"&amp;$CZ$20</f>
        <v>その他(備考欄に入力ください）_---</v>
      </c>
      <c r="AS225" s="119" t="str">
        <f>$AS$131</f>
        <v>拭き取り試験</v>
      </c>
      <c r="AT225" s="119" t="str">
        <f>$AT$131</f>
        <v>[報告書記載：その他]</v>
      </c>
      <c r="AU225" s="119" t="str">
        <f>$AU$131</f>
        <v>備考欄</v>
      </c>
    </row>
    <row r="226" spans="1:63" hidden="1">
      <c r="A226" s="51" t="str">
        <f t="shared" ref="A226:AU226" si="28">IF(A227&lt;&gt;"",A193&amp;" : ","")</f>
        <v xml:space="preserve">[簡易法]　絶縁油_0.15mg/kg : </v>
      </c>
      <c r="B226" s="51" t="str">
        <f t="shared" si="28"/>
        <v/>
      </c>
      <c r="C226" s="109" t="str">
        <f t="shared" si="28"/>
        <v/>
      </c>
      <c r="D226" s="51" t="str">
        <f t="shared" si="28"/>
        <v/>
      </c>
      <c r="E226" s="51" t="str">
        <f t="shared" si="28"/>
        <v/>
      </c>
      <c r="F226" s="51" t="str">
        <f t="shared" si="28"/>
        <v/>
      </c>
      <c r="G226" s="51" t="str">
        <f t="shared" si="28"/>
        <v/>
      </c>
      <c r="H226" s="51" t="str">
        <f t="shared" si="28"/>
        <v/>
      </c>
      <c r="I226" s="51" t="str">
        <f t="shared" si="28"/>
        <v/>
      </c>
      <c r="J226" s="51" t="str">
        <f t="shared" si="28"/>
        <v/>
      </c>
      <c r="K226" s="51" t="str">
        <f t="shared" si="28"/>
        <v/>
      </c>
      <c r="L226" s="51" t="str">
        <f t="shared" si="28"/>
        <v/>
      </c>
      <c r="M226" s="51" t="str">
        <f t="shared" si="28"/>
        <v/>
      </c>
      <c r="N226" s="112" t="str">
        <f t="shared" si="28"/>
        <v/>
      </c>
      <c r="O226" s="51" t="str">
        <f t="shared" si="28"/>
        <v xml:space="preserve">[低濃度ＰＣＢ第５版]塗膜くず(含有)_0.15mg/kg 方法指定なし(※1) : </v>
      </c>
      <c r="P226" s="51" t="str">
        <f t="shared" si="28"/>
        <v/>
      </c>
      <c r="Q226" s="51" t="str">
        <f t="shared" si="28"/>
        <v/>
      </c>
      <c r="R226" s="51" t="str">
        <f t="shared" si="28"/>
        <v/>
      </c>
      <c r="S226" s="51" t="str">
        <f t="shared" si="28"/>
        <v/>
      </c>
      <c r="T226" s="51" t="str">
        <f>IF(T227&lt;&gt;"",T193&amp;" : ","")</f>
        <v/>
      </c>
      <c r="U226" s="51" t="str">
        <f t="shared" si="28"/>
        <v/>
      </c>
      <c r="V226" s="51" t="str">
        <f t="shared" si="28"/>
        <v/>
      </c>
      <c r="W226" s="51" t="str">
        <f t="shared" si="28"/>
        <v/>
      </c>
      <c r="X226" s="51" t="str">
        <f t="shared" si="28"/>
        <v/>
      </c>
      <c r="Y226" s="51" t="str">
        <f t="shared" si="28"/>
        <v/>
      </c>
      <c r="Z226" s="51" t="str">
        <f t="shared" si="28"/>
        <v/>
      </c>
      <c r="AA226" s="51" t="str">
        <f t="shared" si="28"/>
        <v/>
      </c>
      <c r="AB226" s="51" t="str">
        <f t="shared" si="28"/>
        <v/>
      </c>
      <c r="AC226" s="51" t="str">
        <f t="shared" si="28"/>
        <v/>
      </c>
      <c r="AD226" s="51" t="str">
        <f t="shared" si="28"/>
        <v/>
      </c>
      <c r="AE226" s="51" t="str">
        <f t="shared" si="28"/>
        <v/>
      </c>
      <c r="AF226" s="51" t="str">
        <f t="shared" si="28"/>
        <v/>
      </c>
      <c r="AG226" s="51" t="str">
        <f>IF(AG227&lt;&gt;"",AG193&amp;" : ","")</f>
        <v/>
      </c>
      <c r="AH226" s="51" t="str">
        <f t="shared" si="28"/>
        <v xml:space="preserve">[鉛・クロム]JIS K 5674 : </v>
      </c>
      <c r="AI226" s="51" t="str">
        <f t="shared" si="28"/>
        <v/>
      </c>
      <c r="AJ226" s="51" t="str">
        <f t="shared" si="28"/>
        <v/>
      </c>
      <c r="AK226" s="51" t="str">
        <f t="shared" si="28"/>
        <v/>
      </c>
      <c r="AL226" s="51" t="str">
        <f t="shared" si="28"/>
        <v/>
      </c>
      <c r="AM226" s="51" t="str">
        <f t="shared" si="28"/>
        <v xml:space="preserve">[コールタール]分析不要 : </v>
      </c>
      <c r="AN226" s="51" t="str">
        <f t="shared" si="28"/>
        <v/>
      </c>
      <c r="AO226" s="51" t="str">
        <f t="shared" si="28"/>
        <v/>
      </c>
      <c r="AP226" s="51" t="str">
        <f t="shared" si="28"/>
        <v xml:space="preserve">[13号]その他組み合わせ(備考欄に記載ください） : </v>
      </c>
      <c r="AQ226" s="51" t="str">
        <f t="shared" si="28"/>
        <v/>
      </c>
      <c r="AR226" s="51" t="str">
        <f t="shared" si="28"/>
        <v/>
      </c>
      <c r="AS226" s="51" t="str">
        <f>IF(AS227&lt;&gt;"",AS193&amp;" : ","")</f>
        <v/>
      </c>
      <c r="AT226" s="51" t="str">
        <f>IF(AT227&lt;&gt;"",AT193&amp;" : ","")</f>
        <v xml:space="preserve">[報告書記載：その他] : </v>
      </c>
      <c r="AU226" s="51" t="str">
        <f t="shared" si="28"/>
        <v xml:space="preserve">備考欄 : </v>
      </c>
    </row>
    <row r="227" spans="1:63" hidden="1">
      <c r="A227" s="109" t="str">
        <f t="shared" ref="A227:AR227" si="29">A194&amp;A195&amp;A196&amp;A197&amp;A198&amp;A199&amp;A200&amp;A201&amp;A202&amp;A203&amp;A204&amp;A205&amp;A206&amp;A207&amp;A208&amp;A209&amp;A210&amp;A211&amp;A212&amp;A213&amp;A214&amp;A215&amp;A216&amp;A217&amp;A218&amp;A219&amp;A220&amp;A221&amp;A222&amp;A223</f>
        <v>1，</v>
      </c>
      <c r="B227" s="109" t="str">
        <f t="shared" si="29"/>
        <v/>
      </c>
      <c r="C227" s="109" t="str">
        <f t="shared" si="29"/>
        <v/>
      </c>
      <c r="D227" s="109" t="str">
        <f t="shared" si="29"/>
        <v/>
      </c>
      <c r="E227" s="109" t="str">
        <f t="shared" si="29"/>
        <v/>
      </c>
      <c r="F227" s="109" t="str">
        <f t="shared" si="29"/>
        <v/>
      </c>
      <c r="G227" s="109" t="str">
        <f t="shared" si="29"/>
        <v/>
      </c>
      <c r="H227" s="109" t="str">
        <f t="shared" si="29"/>
        <v/>
      </c>
      <c r="I227" s="109" t="str">
        <f t="shared" si="29"/>
        <v/>
      </c>
      <c r="J227" s="109" t="str">
        <f t="shared" si="29"/>
        <v/>
      </c>
      <c r="K227" s="109" t="str">
        <f t="shared" si="29"/>
        <v/>
      </c>
      <c r="L227" s="109" t="str">
        <f t="shared" si="29"/>
        <v/>
      </c>
      <c r="M227" s="109" t="str">
        <f t="shared" si="29"/>
        <v/>
      </c>
      <c r="N227" s="109" t="str">
        <f t="shared" si="29"/>
        <v/>
      </c>
      <c r="O227" s="109" t="str">
        <f t="shared" si="29"/>
        <v>2，</v>
      </c>
      <c r="P227" s="109" t="str">
        <f t="shared" si="29"/>
        <v/>
      </c>
      <c r="Q227" s="109" t="str">
        <f t="shared" si="29"/>
        <v/>
      </c>
      <c r="R227" s="109" t="str">
        <f t="shared" si="29"/>
        <v/>
      </c>
      <c r="S227" s="109" t="str">
        <f t="shared" si="29"/>
        <v/>
      </c>
      <c r="T227" s="109" t="str">
        <f t="shared" si="29"/>
        <v/>
      </c>
      <c r="U227" s="109" t="str">
        <f t="shared" si="29"/>
        <v/>
      </c>
      <c r="V227" s="109" t="str">
        <f t="shared" si="29"/>
        <v/>
      </c>
      <c r="W227" s="109" t="str">
        <f t="shared" si="29"/>
        <v/>
      </c>
      <c r="X227" s="109" t="str">
        <f t="shared" si="29"/>
        <v/>
      </c>
      <c r="Y227" s="109" t="str">
        <f t="shared" si="29"/>
        <v/>
      </c>
      <c r="Z227" s="109" t="str">
        <f t="shared" si="29"/>
        <v/>
      </c>
      <c r="AA227" s="109" t="str">
        <f t="shared" si="29"/>
        <v/>
      </c>
      <c r="AB227" s="109" t="str">
        <f t="shared" si="29"/>
        <v/>
      </c>
      <c r="AC227" s="109" t="str">
        <f t="shared" si="29"/>
        <v/>
      </c>
      <c r="AD227" s="109" t="str">
        <f t="shared" si="29"/>
        <v/>
      </c>
      <c r="AE227" s="109" t="str">
        <f t="shared" si="29"/>
        <v/>
      </c>
      <c r="AF227" s="109" t="str">
        <f t="shared" si="29"/>
        <v/>
      </c>
      <c r="AG227" s="109" t="str">
        <f>AG194&amp;AG195&amp;AG196&amp;AG197&amp;AG198&amp;AG199&amp;AG200&amp;AG201&amp;AG202&amp;AG203&amp;AG204&amp;AG205&amp;AG206&amp;AG207&amp;AG208&amp;AG209&amp;AG210&amp;AG211&amp;AG212&amp;AG213&amp;AG214&amp;AG215&amp;AG216&amp;AG217&amp;AG218&amp;AG219&amp;AG220&amp;AG221&amp;AG222&amp;AG223</f>
        <v/>
      </c>
      <c r="AH227" s="109" t="str">
        <f t="shared" si="29"/>
        <v>2，</v>
      </c>
      <c r="AI227" s="109" t="str">
        <f t="shared" si="29"/>
        <v/>
      </c>
      <c r="AJ227" s="109" t="str">
        <f t="shared" si="29"/>
        <v/>
      </c>
      <c r="AK227" s="109" t="str">
        <f t="shared" si="29"/>
        <v/>
      </c>
      <c r="AL227" s="109" t="str">
        <f t="shared" si="29"/>
        <v/>
      </c>
      <c r="AM227" s="109" t="str">
        <f t="shared" si="29"/>
        <v>2，</v>
      </c>
      <c r="AN227" s="109" t="str">
        <f t="shared" si="29"/>
        <v/>
      </c>
      <c r="AO227" s="109" t="str">
        <f t="shared" si="29"/>
        <v/>
      </c>
      <c r="AP227" s="109" t="str">
        <f t="shared" si="29"/>
        <v>2，</v>
      </c>
      <c r="AQ227" s="109" t="str">
        <f t="shared" si="29"/>
        <v/>
      </c>
      <c r="AR227" s="109" t="str">
        <f t="shared" si="29"/>
        <v/>
      </c>
      <c r="AS227" s="109" t="str">
        <f>AS194&amp;AS195&amp;AS196&amp;AS197&amp;AS198&amp;AS199&amp;AS200&amp;AS201&amp;AS202&amp;AS203&amp;AS204&amp;AS205&amp;AS206&amp;AS207&amp;AS208&amp;AS209&amp;AS210&amp;AS211&amp;AS212&amp;AS213&amp;AS214&amp;AS215&amp;AS216&amp;AS217&amp;AS218&amp;AS219&amp;AS220&amp;AS221&amp;AS222&amp;AS223</f>
        <v/>
      </c>
      <c r="AT227" s="109" t="str">
        <f>AT194&amp;AT195&amp;AT196&amp;AT197&amp;AT198&amp;AT199&amp;AT200&amp;AT201&amp;AT202&amp;AT203&amp;AT204&amp;AT205&amp;AT206&amp;AT207&amp;AT208&amp;AT209&amp;AT210&amp;AT211&amp;AT212&amp;AT213&amp;AT214&amp;AT215&amp;AT216&amp;AT217&amp;AT218&amp;AT219&amp;AT220&amp;AT221&amp;AT222&amp;AT223</f>
        <v>　2，管理番号：12345</v>
      </c>
      <c r="AU227" s="109" t="str">
        <f>AU194&amp;" "&amp;AU195&amp;" "&amp;AU196&amp;" "&amp;AU197&amp;" "&amp;AU198&amp;" "&amp;AU199&amp;" "&amp;AU200&amp;" "&amp;AU201&amp;" "&amp;AU202&amp;" "&amp;AU203&amp;" "&amp;AU204&amp;" "&amp;AU205&amp;" "&amp;AU206&amp;" "&amp;AU207&amp;" "&amp;AU208&amp;" "&amp;AU209&amp;" "&amp;AU210&amp;" "&amp;AU211&amp;" "&amp;AU212&amp;" "&amp;AU213&amp;" "&amp;AU214&amp;" "&amp;AU215&amp;" "&amp;AU216&amp;" "&amp;AU217&amp;" "&amp;AU218&amp;" "&amp;AU219&amp;" "&amp;AU220&amp;" "&amp;AU221&amp;" "&amp;AU222&amp;" "&amp;AU223</f>
        <v xml:space="preserve"> 2，環告13号　Hg                            </v>
      </c>
    </row>
    <row r="228" spans="1:63" hidden="1">
      <c r="A228" s="50"/>
      <c r="C228" s="118"/>
      <c r="D228" s="50"/>
      <c r="F228" s="50"/>
      <c r="AG228" s="56"/>
    </row>
    <row r="229" spans="1:63" hidden="1">
      <c r="A229" s="119" t="str">
        <f>$CI$3&amp;"_"&amp;見本!$CZ$3</f>
        <v>[簡易法]　絶縁油_0.15mg/kg</v>
      </c>
      <c r="B229" s="119" t="str">
        <f>$CI$4&amp;"_"&amp;見本!$CZ$4</f>
        <v>[低濃度ＰＣＢ第５版]紙くず等(含有)_0.15mg/kg</v>
      </c>
      <c r="C229" s="119" t="str">
        <f>$CI$4&amp;"_"&amp;見本!$DA$4</f>
        <v>[低濃度ＰＣＢ第５版]紙くず等(含有)_50mg/kg</v>
      </c>
      <c r="D229" s="119" t="str">
        <f>$CI$5&amp;"_"&amp;見本!$CZ$5</f>
        <v>[低濃度ＰＣＢ第５版]廃活性炭(含有)_お問い合わせください</v>
      </c>
      <c r="E229" s="119" t="str">
        <f>$CI$6&amp;"_"&amp;見本!$CZ$6</f>
        <v>[低濃度ＰＣＢ第５版]汚泥(含有)_0.15mg/kg</v>
      </c>
      <c r="F229" s="119" t="str">
        <f>$CI$6&amp;"_"&amp;見本!$DA$6</f>
        <v>[低濃度ＰＣＢ第５版]汚泥(含有)_50mg/kg</v>
      </c>
      <c r="G229" s="119" t="str">
        <f>$CI$7&amp;"_"&amp;見本!$CZ$7</f>
        <v>[低濃度ＰＣＢ第５版]廃プラスチック類(表面拭き取り)_目的(2)をご選択ください</v>
      </c>
      <c r="H229" s="119" t="str">
        <f>$CI$7&amp;"_"&amp;見本!$DA$7</f>
        <v>[低濃度ＰＣＢ第５版]廃プラスチック類(表面拭き取り)_0.01mg/100c㎡</v>
      </c>
      <c r="I229" s="119" t="str">
        <f>$CI$8&amp;"_"&amp;見本!$CZ$8</f>
        <v>[低濃度ＰＣＢ法５版]金属くず(表面拭き取り)_目的(2)をご選択ください</v>
      </c>
      <c r="J229" s="119" t="str">
        <f>$CI$8&amp;"_"&amp;見本!$DA$8</f>
        <v>[低濃度ＰＣＢ法５版]金属くず(表面拭き取り)_0.01mg/100c㎡</v>
      </c>
      <c r="K229" s="119" t="str">
        <f>$CI$9&amp;"_"&amp;見本!$CZ$9</f>
        <v>[低濃度ＰＣＢ第５版]金属くず(表面抽出)_目的(2)をご選択ください</v>
      </c>
      <c r="L229" s="119" t="str">
        <f>$CI$9&amp;"_"&amp;見本!$DA$9</f>
        <v>[低濃度ＰＣＢ第５版]金属くず(表面抽出)_50mg/kg</v>
      </c>
      <c r="M229" s="119" t="str">
        <f>$CI$10&amp;"_"&amp;見本!$CZ$10</f>
        <v>[低濃度ＰＣＢ第５版]コンクリートくず_目的(2)をご選択ください</v>
      </c>
      <c r="N229" s="119" t="str">
        <f>$CI$10&amp;"_"&amp;見本!$DA$10</f>
        <v>[低濃度ＰＣＢ第５版]コンクリートくず_50mg/kg</v>
      </c>
      <c r="O229" s="119" t="str">
        <f>$CI$11&amp;"_"&amp;見本!$CZ$11&amp;見本!$CY$11</f>
        <v>[低濃度ＰＣＢ第５版]塗膜くず(含有)_0.15mg/kg 方法指定なし(※1)</v>
      </c>
      <c r="P229" s="119" t="str">
        <f>$CI$11&amp;"_"&amp;見本!$CZ$11&amp;見本!$CY$12</f>
        <v>[低濃度ＰＣＢ第５版]塗膜くず(含有)_0.15mg/kg HRMS法(※2)</v>
      </c>
      <c r="Q229" s="119" t="str">
        <f>$CI$11&amp;"_"&amp;見本!$CZ$11&amp;見本!$CY$13</f>
        <v>[低濃度ＰＣＢ第５版]塗膜くず(含有)_0.15mg/kg HRMS法 (DMSO処理)(※3)</v>
      </c>
      <c r="R229" s="119" t="str">
        <f>$CI$11&amp;"_"&amp;見本!$DA$11&amp;見本!$CY$11</f>
        <v>[低濃度ＰＣＢ第５版]塗膜くず(含有)_50mg/kg方法指定なし(※1)</v>
      </c>
      <c r="S229" s="119" t="str">
        <f>$CI$11&amp;"_"&amp;見本!$DA$11&amp;見本!$CY$12</f>
        <v>[低濃度ＰＣＢ第５版]塗膜くず(含有)_50mg/kgHRMS法(※2)</v>
      </c>
      <c r="T229" s="119" t="str">
        <f>$CI$11&amp;"_"&amp;見本!$DA$11&amp;見本!$CY$13</f>
        <v>[低濃度ＰＣＢ第５版]塗膜くず(含有)_50mg/kgHRMS法 (DMSO処理)(※3)</v>
      </c>
      <c r="U229" s="119" t="str">
        <f>$CI$12&amp;"_"&amp;見本!$CZ$14</f>
        <v>[低濃度ＰＣＢ第５版]廃感圧紙(含有)_0.15mg/kg</v>
      </c>
      <c r="V229" s="119" t="str">
        <f>$CI$12&amp;"_"&amp;見本!$DA$14</f>
        <v>[低濃度ＰＣＢ第５版]廃感圧紙(含有)_50mg/kg</v>
      </c>
      <c r="W229" s="119" t="str">
        <f>$CI$13&amp;"_"&amp;見本!$CZ$15</f>
        <v>[低濃度ＰＣＢ第５版]廃シーリング材(含有)_0.15mg/kg</v>
      </c>
      <c r="X229" s="119" t="str">
        <f>$CI$13&amp;"_"&amp;見本!$DA$15</f>
        <v>[低濃度ＰＣＢ第５版]廃シーリング材(含有)_50mg/kg</v>
      </c>
      <c r="Y229" s="119" t="str">
        <f>$CI$14&amp;"_"&amp;見本!$CZ$16</f>
        <v>[厚生省告示192号別表第3]第1(洗浄液)_0.05mg/kg</v>
      </c>
      <c r="Z229" s="119" t="str">
        <f>$CI$14&amp;"_"&amp;見本!$DA$16</f>
        <v>[厚生省告示192号別表第3]第1(洗浄液)_目的(1)をご選択ください</v>
      </c>
      <c r="AA229" s="119" t="str">
        <f>$CI$15&amp;"_"&amp;見本!$CZ$17</f>
        <v>[厚生省告示192号別表第3]第2(拭き取り)_0.01μg/100c㎡</v>
      </c>
      <c r="AB229" s="119" t="str">
        <f>$CI$15&amp;"_"&amp;見本!$DA$17</f>
        <v>[厚生省告示192号別表第3]第2(拭き取り)_目的(1)をご選択ください</v>
      </c>
      <c r="AC229" s="119" t="str">
        <f>$CI$16&amp;"_"&amp;見本!$CZ$18</f>
        <v>[厚生省告示192号別表第3]第3(部材採取)_0.01㎎/kg</v>
      </c>
      <c r="AD229" s="119" t="str">
        <f>$CI$16&amp;"_"&amp;見本!$DA$18</f>
        <v>[厚生省告示192号別表第3]第3(部材採取)_目的(1)をご選択ください</v>
      </c>
      <c r="AE229" s="119" t="str">
        <f>$CI$16&amp;"_"&amp;見本!$CZ$20</f>
        <v>[厚生省告示192号別表第3]第3(部材採取)_---</v>
      </c>
      <c r="AF229" s="119" t="str">
        <f>$CI$16&amp;"_"&amp;見本!$DA$20</f>
        <v>[厚生省告示192号別表第3]第3(部材採取)_----</v>
      </c>
      <c r="AG229" s="119" t="str">
        <f>$CI$17&amp;"_"&amp;$CZ$19</f>
        <v>[JIS K 5674］塗膜くず　鉛・クロム（PCB分析不要）_Pb600/Cr300mg/kg</v>
      </c>
      <c r="AH229" s="119" t="str">
        <f>$CP$11</f>
        <v>JIS K 5674</v>
      </c>
      <c r="AI229" s="119" t="str">
        <f>$CQ$11</f>
        <v>底質調査方法</v>
      </c>
      <c r="AJ229" s="119" t="str">
        <f>$CR$11</f>
        <v>分析不要</v>
      </c>
      <c r="AK229" s="119" t="str">
        <f>$CP$12</f>
        <v>BaPからの換算法</v>
      </c>
      <c r="AL229" s="119" t="str">
        <f>$CQ$12</f>
        <v>作業環境測定ガイドブック法</v>
      </c>
      <c r="AM229" s="119" t="str">
        <f>$CR$12</f>
        <v>分析不要</v>
      </c>
      <c r="AN229" s="119" t="str">
        <f>$CP$13</f>
        <v>[13号]PCB・鉛・六価クロム</v>
      </c>
      <c r="AO229" s="119" t="str">
        <f>$CQ$13</f>
        <v>[13号]7項目(※4)＋油分＋含水率</v>
      </c>
      <c r="AP229" s="119" t="str">
        <f>$CR$13</f>
        <v>[13号]その他組み合わせ(備考欄に記載ください）</v>
      </c>
      <c r="AQ229" s="119" t="str">
        <f>$CS$13</f>
        <v>[13号]分析不要</v>
      </c>
      <c r="AR229" s="119" t="str">
        <f>$CX$20&amp;"_"&amp;$CZ$20</f>
        <v>その他(備考欄に入力ください）_---</v>
      </c>
      <c r="AS229" s="119" t="str">
        <f>$AS$131</f>
        <v>拭き取り試験</v>
      </c>
      <c r="AT229" s="119" t="str">
        <f>$AT$131</f>
        <v>[報告書記載：その他]</v>
      </c>
      <c r="AU229" s="119" t="str">
        <f>$AU$131</f>
        <v>備考欄</v>
      </c>
      <c r="BG229" s="118"/>
      <c r="BK229" s="50"/>
    </row>
    <row r="230" spans="1:63" hidden="1">
      <c r="A230" s="109" t="str">
        <f>IF(A227="","",A226&amp;A227&amp;"/"&amp;CHAR(10))</f>
        <v xml:space="preserve">[簡易法]　絶縁油_0.15mg/kg : 1，/
</v>
      </c>
      <c r="B230" s="109" t="str">
        <f t="shared" ref="B230:AF230" si="30">IF(B227="","",B226&amp;B227&amp;"/"&amp;CHAR(10))</f>
        <v/>
      </c>
      <c r="C230" s="109" t="str">
        <f t="shared" si="30"/>
        <v/>
      </c>
      <c r="D230" s="109" t="str">
        <f t="shared" si="30"/>
        <v/>
      </c>
      <c r="E230" s="109" t="str">
        <f t="shared" si="30"/>
        <v/>
      </c>
      <c r="F230" s="109" t="str">
        <f t="shared" si="30"/>
        <v/>
      </c>
      <c r="G230" s="109" t="str">
        <f t="shared" si="30"/>
        <v/>
      </c>
      <c r="H230" s="109" t="str">
        <f t="shared" si="30"/>
        <v/>
      </c>
      <c r="I230" s="109" t="str">
        <f t="shared" si="30"/>
        <v/>
      </c>
      <c r="J230" s="109" t="str">
        <f t="shared" si="30"/>
        <v/>
      </c>
      <c r="K230" s="109" t="str">
        <f t="shared" si="30"/>
        <v/>
      </c>
      <c r="L230" s="109" t="str">
        <f t="shared" si="30"/>
        <v/>
      </c>
      <c r="M230" s="109" t="str">
        <f t="shared" si="30"/>
        <v/>
      </c>
      <c r="N230" s="109" t="str">
        <f t="shared" si="30"/>
        <v/>
      </c>
      <c r="O230" s="109" t="str">
        <f t="shared" si="30"/>
        <v xml:space="preserve">[低濃度ＰＣＢ第５版]塗膜くず(含有)_0.15mg/kg 方法指定なし(※1) : 2，/
</v>
      </c>
      <c r="P230" s="109" t="str">
        <f t="shared" si="30"/>
        <v/>
      </c>
      <c r="Q230" s="109" t="str">
        <f t="shared" si="30"/>
        <v/>
      </c>
      <c r="R230" s="109" t="str">
        <f t="shared" si="30"/>
        <v/>
      </c>
      <c r="S230" s="109" t="str">
        <f t="shared" si="30"/>
        <v/>
      </c>
      <c r="T230" s="109" t="str">
        <f t="shared" si="30"/>
        <v/>
      </c>
      <c r="U230" s="109" t="str">
        <f t="shared" si="30"/>
        <v/>
      </c>
      <c r="V230" s="109" t="str">
        <f t="shared" si="30"/>
        <v/>
      </c>
      <c r="W230" s="109" t="str">
        <f t="shared" si="30"/>
        <v/>
      </c>
      <c r="X230" s="109" t="str">
        <f t="shared" si="30"/>
        <v/>
      </c>
      <c r="Y230" s="109" t="str">
        <f t="shared" si="30"/>
        <v/>
      </c>
      <c r="Z230" s="109" t="str">
        <f t="shared" si="30"/>
        <v/>
      </c>
      <c r="AA230" s="109" t="str">
        <f t="shared" si="30"/>
        <v/>
      </c>
      <c r="AB230" s="109" t="str">
        <f t="shared" si="30"/>
        <v/>
      </c>
      <c r="AC230" s="109" t="str">
        <f t="shared" si="30"/>
        <v/>
      </c>
      <c r="AD230" s="109" t="str">
        <f t="shared" si="30"/>
        <v/>
      </c>
      <c r="AE230" s="109" t="str">
        <f t="shared" si="30"/>
        <v/>
      </c>
      <c r="AF230" s="109" t="str">
        <f t="shared" si="30"/>
        <v/>
      </c>
      <c r="AG230" s="109" t="str">
        <f>IF(AG227="","",AG226&amp;AG227&amp;"/"&amp;CHAR(10))</f>
        <v/>
      </c>
      <c r="AH230" s="109" t="str">
        <f t="shared" ref="AH230:AU230" si="31">IF(AH227="","",AH226&amp;AH227&amp;"/"&amp;CHAR(10))</f>
        <v xml:space="preserve">[鉛・クロム]JIS K 5674 : 2，/
</v>
      </c>
      <c r="AI230" s="109" t="str">
        <f t="shared" si="31"/>
        <v/>
      </c>
      <c r="AJ230" s="109" t="str">
        <f t="shared" si="31"/>
        <v/>
      </c>
      <c r="AK230" s="109" t="str">
        <f t="shared" si="31"/>
        <v/>
      </c>
      <c r="AL230" s="109" t="str">
        <f t="shared" si="31"/>
        <v/>
      </c>
      <c r="AM230" s="109" t="str">
        <f t="shared" si="31"/>
        <v xml:space="preserve">[コールタール]分析不要 : 2，/
</v>
      </c>
      <c r="AN230" s="109" t="str">
        <f t="shared" si="31"/>
        <v/>
      </c>
      <c r="AO230" s="109" t="str">
        <f t="shared" si="31"/>
        <v/>
      </c>
      <c r="AP230" s="109" t="str">
        <f t="shared" si="31"/>
        <v xml:space="preserve">[13号]その他組み合わせ(備考欄に記載ください） : 2，/
</v>
      </c>
      <c r="AQ230" s="109" t="str">
        <f>IF(AQ227="","",AQ226&amp;AQ227&amp;"/"&amp;CHAR(10))</f>
        <v/>
      </c>
      <c r="AR230" s="109" t="str">
        <f>IF(AR227="","",AR226&amp;AR227&amp;"/"&amp;CHAR(10))</f>
        <v/>
      </c>
      <c r="AS230" s="109" t="str">
        <f t="shared" si="31"/>
        <v/>
      </c>
      <c r="AT230" s="109" t="str">
        <f t="shared" si="31"/>
        <v xml:space="preserve">[報告書記載：その他] : 　2，管理番号：12345/
</v>
      </c>
      <c r="AU230" s="109" t="str">
        <f t="shared" si="31"/>
        <v xml:space="preserve">備考欄 :  2，環告13号　Hg                            /
</v>
      </c>
      <c r="BG230" s="118"/>
      <c r="BK230" s="50"/>
    </row>
    <row r="231" spans="1:63" hidden="1">
      <c r="A231" s="50"/>
      <c r="B231" s="56"/>
      <c r="D231" s="118"/>
      <c r="F231" s="50"/>
      <c r="BG231" s="118"/>
      <c r="BK231" s="50"/>
    </row>
    <row r="232" spans="1:63" hidden="1">
      <c r="A232" s="51" t="str">
        <f>A230&amp;B230&amp;C230&amp;D230&amp;E230&amp;F230&amp;G230&amp;H230&amp;I230&amp;J230&amp;K230&amp;L230&amp;M230&amp;N230&amp;O230&amp;P230&amp;Q230&amp;R230&amp;S230&amp;T230&amp;U230&amp;V230&amp;W230&amp;X230&amp;Y230&amp;Z230&amp;AA230&amp;AB230&amp;AC230&amp;AD230&amp;AE230&amp;AF230&amp;AG230&amp;AR230&amp;CHAR(10)&amp;AH230&amp;AI230&amp;AJ230&amp;AK230&amp;AL230&amp;AM230&amp;AN230&amp;AO230&amp;AP230&amp;AQ230&amp;AS230&amp;A234&amp;AT230&amp;AU230</f>
        <v xml:space="preserve">[簡易法]　絶縁油_0.15mg/kg : 1，/
[低濃度ＰＣＢ第５版]塗膜くず(含有)_0.15mg/kg 方法指定なし(※1) : 2，/
[鉛・クロム]JIS K 5674 : 2，/
[コールタール]分析不要 : 2，/
[13号]その他組み合わせ(備考欄に記載ください） : 2，/
[報告書記載：採取者]　株式会社●●技研
[報告書記載：その他] : 　2，管理番号：12345/
備考欄 :  2，環告13号　Hg                            /
</v>
      </c>
      <c r="B232" s="56"/>
      <c r="D232" s="118"/>
      <c r="F232" s="50"/>
      <c r="BG232" s="118"/>
      <c r="BK232" s="50"/>
    </row>
    <row r="233" spans="1:63" hidden="1">
      <c r="A233" s="50"/>
      <c r="B233" s="56"/>
      <c r="D233" s="118"/>
      <c r="F233" s="50"/>
      <c r="BG233" s="118"/>
      <c r="BK233" s="50"/>
    </row>
    <row r="234" spans="1:63" hidden="1">
      <c r="A234" s="50" t="str">
        <f>IF(D34="","","[報告書記載：採取者]　"&amp;D34&amp;CHAR(10))</f>
        <v xml:space="preserve">[報告書記載：採取者]　株式会社●●技研
</v>
      </c>
      <c r="B234" s="56"/>
      <c r="D234" s="118"/>
      <c r="F234" s="50"/>
      <c r="BG234" s="118"/>
      <c r="BK234" s="50"/>
    </row>
    <row r="235" spans="1:63" hidden="1">
      <c r="A235" s="50"/>
      <c r="B235" s="56"/>
      <c r="D235" s="118"/>
      <c r="F235" s="50"/>
      <c r="BG235" s="118"/>
      <c r="BK235" s="50"/>
    </row>
    <row r="236" spans="1:63" hidden="1">
      <c r="A236" s="50"/>
      <c r="B236" s="56"/>
      <c r="D236" s="118"/>
      <c r="F236" s="50"/>
      <c r="BG236" s="118"/>
      <c r="BK236" s="50"/>
    </row>
    <row r="237" spans="1:63" hidden="1">
      <c r="A237" s="50"/>
      <c r="B237" s="56"/>
      <c r="D237" s="118"/>
      <c r="F237" s="50"/>
      <c r="BG237" s="118"/>
      <c r="BK237" s="50"/>
    </row>
    <row r="238" spans="1:63" hidden="1">
      <c r="A238" s="51" t="str">
        <f>AI230&amp;AK230&amp;AL230&amp;AN230&amp;AO230&amp;AP230&amp;AR230&amp;AU230</f>
        <v xml:space="preserve">[13号]その他組み合わせ(備考欄に記載ください） : 2，/
備考欄 :  2，環告13号　Hg                            /
</v>
      </c>
      <c r="B238" s="56"/>
      <c r="D238" s="118"/>
      <c r="F238" s="50"/>
      <c r="BG238" s="118"/>
      <c r="BK238" s="50"/>
    </row>
    <row r="239" spans="1:63" hidden="1">
      <c r="A239" s="50"/>
      <c r="B239" s="56"/>
      <c r="D239" s="118"/>
      <c r="F239" s="50"/>
      <c r="BG239" s="118"/>
      <c r="BK239" s="50"/>
    </row>
    <row r="240" spans="1:63">
      <c r="A240" s="50"/>
      <c r="B240" s="56"/>
      <c r="D240" s="118"/>
      <c r="F240" s="50"/>
      <c r="BG240" s="118"/>
      <c r="BK240" s="50"/>
    </row>
    <row r="241" spans="1:63">
      <c r="A241" s="50"/>
      <c r="B241" s="56"/>
      <c r="D241" s="118"/>
      <c r="F241" s="50"/>
      <c r="BG241" s="118"/>
      <c r="BK241" s="50"/>
    </row>
    <row r="242" spans="1:63">
      <c r="A242" s="50"/>
      <c r="B242" s="56"/>
      <c r="D242" s="118"/>
      <c r="F242" s="50"/>
      <c r="BG242" s="118"/>
      <c r="BK242" s="50"/>
    </row>
    <row r="243" spans="1:63">
      <c r="A243" s="50"/>
      <c r="B243" s="56"/>
      <c r="D243" s="118"/>
      <c r="F243" s="50"/>
      <c r="BG243" s="118"/>
      <c r="BK243" s="50"/>
    </row>
    <row r="244" spans="1:63">
      <c r="A244" s="50"/>
      <c r="B244" s="56"/>
      <c r="D244" s="118"/>
      <c r="F244" s="50"/>
      <c r="BG244" s="118"/>
      <c r="BK244" s="50"/>
    </row>
    <row r="245" spans="1:63">
      <c r="A245" s="50"/>
      <c r="B245" s="56"/>
      <c r="D245" s="118"/>
      <c r="F245" s="50"/>
      <c r="BG245" s="118"/>
      <c r="BK245" s="50"/>
    </row>
    <row r="246" spans="1:63">
      <c r="A246" s="50"/>
      <c r="B246" s="56"/>
      <c r="D246" s="118"/>
      <c r="F246" s="50"/>
      <c r="BG246" s="118"/>
      <c r="BK246" s="50"/>
    </row>
    <row r="247" spans="1:63">
      <c r="A247" s="50"/>
      <c r="B247" s="56"/>
      <c r="D247" s="118"/>
      <c r="F247" s="50"/>
      <c r="BG247" s="118"/>
      <c r="BK247" s="50"/>
    </row>
    <row r="248" spans="1:63">
      <c r="A248" s="50"/>
      <c r="B248" s="56"/>
      <c r="D248" s="118"/>
      <c r="F248" s="50"/>
      <c r="BG248" s="118"/>
      <c r="BK248" s="50"/>
    </row>
    <row r="249" spans="1:63">
      <c r="A249" s="50"/>
      <c r="B249" s="56"/>
      <c r="D249" s="118"/>
      <c r="F249" s="50"/>
      <c r="BG249" s="118"/>
      <c r="BK249" s="50"/>
    </row>
    <row r="250" spans="1:63">
      <c r="A250" s="50"/>
      <c r="B250" s="56"/>
      <c r="D250" s="118"/>
      <c r="F250" s="50"/>
      <c r="BG250" s="118"/>
      <c r="BK250" s="50"/>
    </row>
    <row r="251" spans="1:63">
      <c r="A251" s="50"/>
      <c r="B251" s="56"/>
      <c r="D251" s="118"/>
      <c r="F251" s="50"/>
      <c r="BG251" s="118"/>
      <c r="BK251" s="50"/>
    </row>
    <row r="252" spans="1:63">
      <c r="A252" s="50"/>
      <c r="B252" s="56"/>
      <c r="D252" s="118"/>
      <c r="F252" s="50"/>
      <c r="BG252" s="118"/>
      <c r="BK252" s="50"/>
    </row>
    <row r="253" spans="1:63">
      <c r="A253" s="50"/>
      <c r="B253" s="56"/>
      <c r="D253" s="118"/>
      <c r="F253" s="50"/>
      <c r="BG253" s="118"/>
      <c r="BK253" s="50"/>
    </row>
    <row r="254" spans="1:63">
      <c r="A254" s="50"/>
      <c r="B254" s="56"/>
      <c r="D254" s="118"/>
      <c r="F254" s="50"/>
      <c r="BG254" s="118"/>
      <c r="BK254" s="50"/>
    </row>
    <row r="255" spans="1:63">
      <c r="A255" s="50"/>
      <c r="B255" s="56"/>
      <c r="D255" s="118"/>
      <c r="F255" s="50"/>
      <c r="BG255" s="118"/>
      <c r="BK255" s="50"/>
    </row>
    <row r="256" spans="1:63">
      <c r="A256" s="50"/>
      <c r="B256" s="56"/>
      <c r="D256" s="118"/>
      <c r="F256" s="50"/>
      <c r="BG256" s="118"/>
      <c r="BK256" s="50"/>
    </row>
    <row r="257" spans="1:63">
      <c r="A257" s="50"/>
      <c r="B257" s="56"/>
      <c r="D257" s="118"/>
      <c r="F257" s="50"/>
      <c r="BG257" s="118"/>
      <c r="BK257" s="50"/>
    </row>
    <row r="258" spans="1:63">
      <c r="A258" s="50"/>
      <c r="B258" s="56"/>
      <c r="D258" s="118"/>
      <c r="F258" s="50"/>
      <c r="BG258" s="118"/>
      <c r="BK258" s="50"/>
    </row>
    <row r="259" spans="1:63">
      <c r="A259" s="50"/>
      <c r="B259" s="56"/>
      <c r="D259" s="118"/>
      <c r="F259" s="50"/>
      <c r="BG259" s="118"/>
      <c r="BK259" s="50"/>
    </row>
    <row r="260" spans="1:63">
      <c r="A260" s="50"/>
      <c r="B260" s="56"/>
      <c r="D260" s="118"/>
      <c r="F260" s="50"/>
      <c r="BG260" s="118"/>
      <c r="BK260" s="50"/>
    </row>
    <row r="261" spans="1:63">
      <c r="A261" s="50"/>
      <c r="B261" s="56"/>
      <c r="D261" s="118"/>
      <c r="F261" s="50"/>
      <c r="BG261" s="118"/>
      <c r="BK261" s="50"/>
    </row>
    <row r="262" spans="1:63">
      <c r="A262" s="50"/>
      <c r="B262" s="56"/>
      <c r="D262" s="118"/>
      <c r="F262" s="50"/>
      <c r="BG262" s="118"/>
      <c r="BK262" s="50"/>
    </row>
    <row r="263" spans="1:63">
      <c r="A263" s="50"/>
      <c r="B263" s="56"/>
      <c r="D263" s="118"/>
      <c r="F263" s="50"/>
      <c r="BG263" s="118"/>
      <c r="BK263" s="50"/>
    </row>
    <row r="264" spans="1:63">
      <c r="A264" s="50"/>
      <c r="B264" s="56"/>
      <c r="D264" s="118"/>
      <c r="F264" s="50"/>
      <c r="BG264" s="118"/>
      <c r="BK264" s="50"/>
    </row>
    <row r="265" spans="1:63">
      <c r="A265" s="50"/>
      <c r="B265" s="56"/>
      <c r="D265" s="118"/>
      <c r="F265" s="50"/>
      <c r="BG265" s="118"/>
      <c r="BK265" s="50"/>
    </row>
    <row r="266" spans="1:63">
      <c r="A266" s="50"/>
      <c r="B266" s="56"/>
      <c r="D266" s="118"/>
      <c r="F266" s="50"/>
      <c r="BG266" s="118"/>
      <c r="BK266" s="50"/>
    </row>
    <row r="267" spans="1:63">
      <c r="A267" s="50"/>
      <c r="B267" s="56"/>
      <c r="D267" s="118"/>
      <c r="F267" s="50"/>
      <c r="BG267" s="118"/>
      <c r="BK267" s="50"/>
    </row>
    <row r="268" spans="1:63">
      <c r="A268" s="50"/>
      <c r="B268" s="56"/>
      <c r="D268" s="118"/>
      <c r="F268" s="50"/>
      <c r="BG268" s="118"/>
      <c r="BK268" s="50"/>
    </row>
    <row r="269" spans="1:63">
      <c r="A269" s="50"/>
      <c r="B269" s="56"/>
      <c r="D269" s="118"/>
      <c r="F269" s="50"/>
      <c r="BG269" s="118"/>
      <c r="BK269" s="50"/>
    </row>
    <row r="270" spans="1:63">
      <c r="A270" s="50"/>
      <c r="B270" s="56"/>
      <c r="D270" s="118"/>
      <c r="F270" s="50"/>
      <c r="BG270" s="118"/>
      <c r="BK270" s="50"/>
    </row>
    <row r="271" spans="1:63">
      <c r="A271" s="50"/>
      <c r="B271" s="56"/>
      <c r="D271" s="118"/>
      <c r="F271" s="50"/>
      <c r="BG271" s="118"/>
      <c r="BK271" s="50"/>
    </row>
    <row r="272" spans="1:63">
      <c r="A272" s="50"/>
      <c r="B272" s="56"/>
      <c r="D272" s="118"/>
      <c r="F272" s="50"/>
      <c r="BG272" s="118"/>
      <c r="BK272" s="50"/>
    </row>
    <row r="273" spans="1:63">
      <c r="A273" s="50"/>
      <c r="B273" s="56"/>
      <c r="D273" s="118"/>
      <c r="F273" s="50"/>
      <c r="BG273" s="118"/>
      <c r="BK273" s="50"/>
    </row>
    <row r="274" spans="1:63">
      <c r="A274" s="50"/>
      <c r="B274" s="56"/>
      <c r="D274" s="118"/>
      <c r="F274" s="50"/>
      <c r="BG274" s="118"/>
      <c r="BK274" s="50"/>
    </row>
    <row r="275" spans="1:63">
      <c r="A275" s="50"/>
      <c r="B275" s="56"/>
      <c r="D275" s="118"/>
      <c r="F275" s="50"/>
      <c r="BG275" s="118"/>
      <c r="BK275" s="50"/>
    </row>
    <row r="276" spans="1:63">
      <c r="A276" s="50"/>
      <c r="B276" s="56"/>
      <c r="D276" s="118"/>
      <c r="F276" s="50"/>
      <c r="BG276" s="118"/>
      <c r="BK276" s="50"/>
    </row>
    <row r="277" spans="1:63">
      <c r="A277" s="50"/>
      <c r="B277" s="56"/>
      <c r="D277" s="118"/>
      <c r="F277" s="50"/>
      <c r="BG277" s="118"/>
      <c r="BK277" s="50"/>
    </row>
    <row r="278" spans="1:63">
      <c r="A278" s="50"/>
      <c r="B278" s="56"/>
      <c r="D278" s="118"/>
      <c r="F278" s="50"/>
      <c r="BG278" s="118"/>
      <c r="BK278" s="50"/>
    </row>
    <row r="279" spans="1:63">
      <c r="A279" s="50"/>
      <c r="B279" s="56"/>
      <c r="D279" s="118"/>
      <c r="F279" s="50"/>
      <c r="BG279" s="118"/>
      <c r="BK279" s="50"/>
    </row>
    <row r="280" spans="1:63">
      <c r="A280" s="50"/>
      <c r="B280" s="56"/>
      <c r="D280" s="118"/>
      <c r="F280" s="50"/>
      <c r="BG280" s="118"/>
      <c r="BK280" s="50"/>
    </row>
    <row r="281" spans="1:63">
      <c r="A281" s="50"/>
      <c r="B281" s="56"/>
      <c r="D281" s="118"/>
      <c r="F281" s="50"/>
      <c r="BG281" s="118"/>
      <c r="BK281" s="50"/>
    </row>
    <row r="282" spans="1:63">
      <c r="A282" s="50"/>
      <c r="B282" s="56"/>
      <c r="D282" s="118"/>
      <c r="F282" s="50"/>
      <c r="BG282" s="118"/>
      <c r="BK282" s="50"/>
    </row>
    <row r="283" spans="1:63">
      <c r="A283" s="50"/>
      <c r="B283" s="56"/>
      <c r="D283" s="118"/>
      <c r="F283" s="50"/>
      <c r="BG283" s="118"/>
      <c r="BK283" s="50"/>
    </row>
    <row r="284" spans="1:63">
      <c r="A284" s="50"/>
      <c r="B284" s="56"/>
      <c r="D284" s="118"/>
      <c r="F284" s="50"/>
      <c r="BG284" s="118"/>
      <c r="BK284" s="50"/>
    </row>
    <row r="285" spans="1:63">
      <c r="A285" s="50"/>
      <c r="B285" s="56"/>
      <c r="D285" s="118"/>
      <c r="F285" s="50"/>
      <c r="BG285" s="118"/>
      <c r="BK285" s="50"/>
    </row>
    <row r="286" spans="1:63">
      <c r="A286" s="50"/>
      <c r="B286" s="56"/>
      <c r="D286" s="118"/>
      <c r="F286" s="50"/>
      <c r="BG286" s="118"/>
      <c r="BK286" s="50"/>
    </row>
    <row r="287" spans="1:63">
      <c r="A287" s="50"/>
      <c r="B287" s="56"/>
      <c r="D287" s="118"/>
      <c r="F287" s="50"/>
      <c r="BG287" s="118"/>
      <c r="BK287" s="50"/>
    </row>
    <row r="288" spans="1:63">
      <c r="A288" s="50"/>
      <c r="B288" s="56"/>
      <c r="D288" s="118"/>
      <c r="F288" s="50"/>
      <c r="BG288" s="118"/>
      <c r="BK288" s="50"/>
    </row>
    <row r="289" spans="1:63">
      <c r="A289" s="50"/>
      <c r="B289" s="56"/>
      <c r="D289" s="118"/>
      <c r="F289" s="50"/>
      <c r="BG289" s="118"/>
      <c r="BK289" s="50"/>
    </row>
    <row r="290" spans="1:63">
      <c r="A290" s="50"/>
      <c r="B290" s="56"/>
      <c r="D290" s="118"/>
      <c r="F290" s="50"/>
      <c r="BG290" s="118"/>
      <c r="BK290" s="50"/>
    </row>
    <row r="291" spans="1:63">
      <c r="A291" s="50"/>
      <c r="B291" s="56"/>
      <c r="D291" s="118"/>
      <c r="F291" s="50"/>
      <c r="BG291" s="118"/>
      <c r="BK291" s="50"/>
    </row>
    <row r="292" spans="1:63">
      <c r="A292" s="50"/>
      <c r="B292" s="56"/>
      <c r="D292" s="118"/>
      <c r="F292" s="50"/>
      <c r="BG292" s="118"/>
      <c r="BK292" s="50"/>
    </row>
    <row r="293" spans="1:63">
      <c r="A293" s="50"/>
      <c r="B293" s="56"/>
      <c r="D293" s="118"/>
      <c r="F293" s="50"/>
      <c r="BG293" s="118"/>
      <c r="BK293" s="50"/>
    </row>
    <row r="294" spans="1:63">
      <c r="A294" s="50"/>
      <c r="B294" s="56"/>
      <c r="D294" s="118"/>
      <c r="F294" s="50"/>
      <c r="BG294" s="118"/>
      <c r="BK294" s="50"/>
    </row>
    <row r="295" spans="1:63">
      <c r="A295" s="50"/>
      <c r="B295" s="56"/>
      <c r="D295" s="118"/>
      <c r="F295" s="50"/>
      <c r="BG295" s="118"/>
      <c r="BK295" s="50"/>
    </row>
    <row r="296" spans="1:63">
      <c r="A296" s="50"/>
      <c r="B296" s="56"/>
      <c r="D296" s="118"/>
      <c r="F296" s="50"/>
      <c r="BG296" s="118"/>
      <c r="BK296" s="50"/>
    </row>
    <row r="297" spans="1:63">
      <c r="A297" s="50"/>
      <c r="B297" s="56"/>
      <c r="D297" s="118"/>
      <c r="F297" s="50"/>
      <c r="BG297" s="118"/>
      <c r="BK297" s="50"/>
    </row>
    <row r="298" spans="1:63">
      <c r="A298" s="50"/>
      <c r="B298" s="56"/>
      <c r="D298" s="118"/>
      <c r="F298" s="50"/>
      <c r="BG298" s="118"/>
      <c r="BK298" s="50"/>
    </row>
    <row r="299" spans="1:63">
      <c r="A299" s="50"/>
      <c r="B299" s="56"/>
      <c r="D299" s="118"/>
      <c r="F299" s="50"/>
      <c r="BG299" s="118"/>
      <c r="BK299" s="50"/>
    </row>
    <row r="300" spans="1:63">
      <c r="A300" s="50"/>
      <c r="B300" s="56"/>
      <c r="D300" s="118"/>
      <c r="F300" s="50"/>
      <c r="BG300" s="118"/>
      <c r="BK300" s="50"/>
    </row>
    <row r="301" spans="1:63">
      <c r="A301" s="50"/>
      <c r="B301" s="56"/>
      <c r="D301" s="118"/>
      <c r="F301" s="50"/>
      <c r="BG301" s="118"/>
      <c r="BK301" s="50"/>
    </row>
    <row r="302" spans="1:63">
      <c r="A302" s="50"/>
      <c r="B302" s="56"/>
      <c r="D302" s="118"/>
      <c r="F302" s="50"/>
      <c r="BG302" s="118"/>
      <c r="BK302" s="50"/>
    </row>
    <row r="303" spans="1:63">
      <c r="A303" s="50"/>
      <c r="B303" s="56"/>
      <c r="D303" s="118"/>
      <c r="F303" s="50"/>
      <c r="BG303" s="118"/>
      <c r="BK303" s="50"/>
    </row>
    <row r="304" spans="1:63">
      <c r="A304" s="50"/>
      <c r="B304" s="56"/>
      <c r="D304" s="118"/>
      <c r="F304" s="50"/>
      <c r="BG304" s="118"/>
      <c r="BK304" s="50"/>
    </row>
    <row r="305" spans="1:63">
      <c r="A305" s="50"/>
      <c r="B305" s="56"/>
      <c r="D305" s="118"/>
      <c r="F305" s="50"/>
      <c r="BG305" s="118"/>
      <c r="BK305" s="50"/>
    </row>
    <row r="306" spans="1:63">
      <c r="A306" s="50"/>
      <c r="B306" s="56"/>
      <c r="D306" s="118"/>
      <c r="F306" s="50"/>
      <c r="BG306" s="118"/>
      <c r="BK306" s="50"/>
    </row>
    <row r="307" spans="1:63">
      <c r="A307" s="50"/>
      <c r="B307" s="56"/>
      <c r="D307" s="118"/>
      <c r="F307" s="50"/>
      <c r="BG307" s="118"/>
      <c r="BK307" s="50"/>
    </row>
    <row r="308" spans="1:63">
      <c r="A308" s="50"/>
      <c r="B308" s="56"/>
      <c r="D308" s="118"/>
      <c r="F308" s="50"/>
      <c r="BG308" s="118"/>
      <c r="BK308" s="50"/>
    </row>
    <row r="309" spans="1:63">
      <c r="A309" s="50"/>
      <c r="B309" s="56"/>
      <c r="D309" s="118"/>
      <c r="F309" s="50"/>
      <c r="BG309" s="118"/>
      <c r="BK309" s="50"/>
    </row>
    <row r="310" spans="1:63">
      <c r="A310" s="50"/>
      <c r="B310" s="56"/>
      <c r="D310" s="118"/>
      <c r="F310" s="50"/>
      <c r="BG310" s="118"/>
      <c r="BK310" s="50"/>
    </row>
    <row r="311" spans="1:63">
      <c r="A311" s="50"/>
      <c r="B311" s="56"/>
      <c r="D311" s="118"/>
      <c r="F311" s="50"/>
      <c r="BG311" s="118"/>
      <c r="BK311" s="50"/>
    </row>
    <row r="312" spans="1:63">
      <c r="A312" s="50"/>
      <c r="B312" s="56"/>
      <c r="D312" s="118"/>
      <c r="F312" s="50"/>
      <c r="BG312" s="118"/>
      <c r="BK312" s="50"/>
    </row>
    <row r="313" spans="1:63">
      <c r="A313" s="50"/>
      <c r="B313" s="56"/>
      <c r="D313" s="118"/>
      <c r="F313" s="50"/>
      <c r="BG313" s="118"/>
      <c r="BK313" s="50"/>
    </row>
    <row r="314" spans="1:63">
      <c r="A314" s="50"/>
      <c r="B314" s="56"/>
      <c r="D314" s="118"/>
      <c r="F314" s="50"/>
      <c r="BG314" s="118"/>
      <c r="BK314" s="50"/>
    </row>
    <row r="315" spans="1:63">
      <c r="A315" s="50"/>
      <c r="B315" s="56"/>
      <c r="D315" s="118"/>
      <c r="F315" s="50"/>
      <c r="BG315" s="118"/>
      <c r="BK315" s="50"/>
    </row>
    <row r="316" spans="1:63">
      <c r="A316" s="50"/>
      <c r="B316" s="56"/>
      <c r="D316" s="118"/>
      <c r="F316" s="50"/>
      <c r="BG316" s="118"/>
      <c r="BK316" s="50"/>
    </row>
    <row r="317" spans="1:63">
      <c r="A317" s="50"/>
      <c r="B317" s="56"/>
      <c r="D317" s="118"/>
      <c r="F317" s="50"/>
      <c r="BG317" s="118"/>
      <c r="BK317" s="50"/>
    </row>
    <row r="318" spans="1:63">
      <c r="A318" s="50"/>
      <c r="B318" s="56"/>
      <c r="D318" s="118"/>
      <c r="F318" s="50"/>
      <c r="BG318" s="118"/>
      <c r="BK318" s="50"/>
    </row>
    <row r="319" spans="1:63">
      <c r="A319" s="50"/>
      <c r="B319" s="56"/>
      <c r="D319" s="118"/>
      <c r="F319" s="50"/>
      <c r="BG319" s="118"/>
      <c r="BK319" s="50"/>
    </row>
    <row r="320" spans="1:63">
      <c r="A320" s="50"/>
      <c r="B320" s="56"/>
      <c r="D320" s="118"/>
      <c r="F320" s="50"/>
      <c r="BG320" s="118"/>
      <c r="BK320" s="50"/>
    </row>
    <row r="321" spans="1:63">
      <c r="A321" s="50"/>
      <c r="B321" s="56"/>
      <c r="D321" s="118"/>
      <c r="F321" s="50"/>
      <c r="BG321" s="118"/>
      <c r="BK321" s="50"/>
    </row>
    <row r="322" spans="1:63">
      <c r="A322" s="50"/>
      <c r="B322" s="56"/>
      <c r="D322" s="118"/>
      <c r="F322" s="50"/>
      <c r="BG322" s="118"/>
      <c r="BK322" s="50"/>
    </row>
    <row r="323" spans="1:63">
      <c r="A323" s="50"/>
      <c r="B323" s="56"/>
      <c r="D323" s="118"/>
      <c r="F323" s="50"/>
      <c r="BG323" s="118"/>
      <c r="BK323" s="50"/>
    </row>
    <row r="324" spans="1:63">
      <c r="A324" s="50"/>
      <c r="B324" s="56"/>
      <c r="D324" s="118"/>
      <c r="F324" s="50"/>
      <c r="BG324" s="118"/>
      <c r="BK324" s="50"/>
    </row>
    <row r="325" spans="1:63">
      <c r="A325" s="50"/>
      <c r="B325" s="56"/>
      <c r="D325" s="118"/>
      <c r="F325" s="50"/>
      <c r="BG325" s="118"/>
      <c r="BK325" s="50"/>
    </row>
    <row r="326" spans="1:63">
      <c r="A326" s="50"/>
      <c r="B326" s="56"/>
      <c r="D326" s="118"/>
      <c r="F326" s="50"/>
      <c r="BG326" s="118"/>
      <c r="BK326" s="50"/>
    </row>
    <row r="327" spans="1:63">
      <c r="A327" s="50"/>
      <c r="B327" s="56"/>
      <c r="D327" s="118"/>
      <c r="F327" s="50"/>
      <c r="BG327" s="118"/>
      <c r="BK327" s="50"/>
    </row>
    <row r="328" spans="1:63">
      <c r="A328" s="50"/>
      <c r="B328" s="56"/>
      <c r="D328" s="118"/>
      <c r="F328" s="50"/>
      <c r="BG328" s="118"/>
      <c r="BK328" s="50"/>
    </row>
    <row r="329" spans="1:63">
      <c r="A329" s="50"/>
      <c r="B329" s="56"/>
      <c r="D329" s="118"/>
      <c r="F329" s="50"/>
      <c r="BG329" s="118"/>
      <c r="BK329" s="50"/>
    </row>
    <row r="330" spans="1:63">
      <c r="A330" s="50"/>
      <c r="B330" s="56"/>
      <c r="D330" s="118"/>
      <c r="F330" s="50"/>
      <c r="BG330" s="118"/>
      <c r="BK330" s="50"/>
    </row>
    <row r="331" spans="1:63">
      <c r="A331" s="50"/>
      <c r="B331" s="56"/>
      <c r="D331" s="118"/>
      <c r="F331" s="50"/>
      <c r="BG331" s="118"/>
      <c r="BK331" s="50"/>
    </row>
    <row r="332" spans="1:63">
      <c r="A332" s="50"/>
      <c r="B332" s="56"/>
      <c r="D332" s="118"/>
      <c r="F332" s="50"/>
      <c r="BG332" s="118"/>
      <c r="BK332" s="50"/>
    </row>
    <row r="333" spans="1:63">
      <c r="A333" s="50"/>
      <c r="B333" s="56"/>
      <c r="D333" s="118"/>
      <c r="F333" s="50"/>
      <c r="BG333" s="118"/>
      <c r="BK333" s="50"/>
    </row>
    <row r="334" spans="1:63">
      <c r="A334" s="50"/>
      <c r="B334" s="56"/>
      <c r="D334" s="118"/>
      <c r="F334" s="50"/>
      <c r="BG334" s="118"/>
      <c r="BK334" s="50"/>
    </row>
    <row r="335" spans="1:63">
      <c r="A335" s="50"/>
      <c r="B335" s="56"/>
      <c r="D335" s="118"/>
      <c r="F335" s="50"/>
      <c r="BG335" s="118"/>
      <c r="BK335" s="50"/>
    </row>
    <row r="336" spans="1:63">
      <c r="A336" s="50"/>
      <c r="B336" s="56"/>
      <c r="D336" s="118"/>
      <c r="F336" s="50"/>
      <c r="BG336" s="118"/>
      <c r="BK336" s="50"/>
    </row>
    <row r="337" spans="1:63">
      <c r="A337" s="50"/>
      <c r="B337" s="56"/>
      <c r="D337" s="118"/>
      <c r="F337" s="50"/>
      <c r="BG337" s="118"/>
      <c r="BK337" s="50"/>
    </row>
    <row r="338" spans="1:63">
      <c r="A338" s="50"/>
      <c r="B338" s="56"/>
      <c r="D338" s="118"/>
      <c r="F338" s="50"/>
      <c r="BG338" s="118"/>
      <c r="BK338" s="50"/>
    </row>
    <row r="339" spans="1:63">
      <c r="A339" s="50"/>
      <c r="B339" s="56"/>
      <c r="D339" s="118"/>
      <c r="F339" s="50"/>
      <c r="BG339" s="118"/>
      <c r="BK339" s="50"/>
    </row>
    <row r="340" spans="1:63">
      <c r="A340" s="50"/>
      <c r="B340" s="56"/>
      <c r="D340" s="118"/>
      <c r="F340" s="50"/>
      <c r="BG340" s="118"/>
      <c r="BK340" s="50"/>
    </row>
    <row r="341" spans="1:63">
      <c r="A341" s="50"/>
      <c r="B341" s="56"/>
      <c r="D341" s="118"/>
      <c r="F341" s="50"/>
      <c r="BG341" s="118"/>
      <c r="BK341" s="50"/>
    </row>
    <row r="342" spans="1:63">
      <c r="A342" s="50"/>
      <c r="B342" s="56"/>
      <c r="D342" s="118"/>
      <c r="F342" s="50"/>
      <c r="BG342" s="118"/>
      <c r="BK342" s="50"/>
    </row>
    <row r="343" spans="1:63">
      <c r="A343" s="50"/>
      <c r="B343" s="56"/>
      <c r="D343" s="118"/>
      <c r="F343" s="50"/>
      <c r="BG343" s="118"/>
      <c r="BK343" s="50"/>
    </row>
    <row r="344" spans="1:63">
      <c r="A344" s="50"/>
      <c r="B344" s="56"/>
      <c r="D344" s="118"/>
      <c r="F344" s="50"/>
      <c r="BG344" s="118"/>
      <c r="BK344" s="50"/>
    </row>
    <row r="345" spans="1:63">
      <c r="A345" s="50"/>
      <c r="B345" s="56"/>
      <c r="D345" s="118"/>
      <c r="F345" s="50"/>
      <c r="BG345" s="118"/>
      <c r="BK345" s="50"/>
    </row>
    <row r="346" spans="1:63">
      <c r="A346" s="50"/>
      <c r="B346" s="56"/>
      <c r="D346" s="118"/>
      <c r="F346" s="50"/>
      <c r="BG346" s="118"/>
      <c r="BK346" s="50"/>
    </row>
    <row r="347" spans="1:63">
      <c r="A347" s="50"/>
      <c r="B347" s="56"/>
      <c r="D347" s="118"/>
      <c r="F347" s="50"/>
      <c r="BG347" s="118"/>
      <c r="BK347" s="50"/>
    </row>
    <row r="348" spans="1:63">
      <c r="A348" s="50"/>
      <c r="B348" s="56"/>
      <c r="D348" s="118"/>
      <c r="F348" s="50"/>
      <c r="BG348" s="118"/>
      <c r="BK348" s="50"/>
    </row>
    <row r="349" spans="1:63">
      <c r="A349" s="50"/>
      <c r="B349" s="56"/>
      <c r="D349" s="118"/>
      <c r="F349" s="50"/>
      <c r="BG349" s="118"/>
      <c r="BK349" s="50"/>
    </row>
    <row r="350" spans="1:63">
      <c r="A350" s="50"/>
      <c r="B350" s="56"/>
      <c r="D350" s="118"/>
      <c r="F350" s="50"/>
      <c r="BG350" s="118"/>
      <c r="BK350" s="50"/>
    </row>
    <row r="351" spans="1:63">
      <c r="A351" s="50"/>
      <c r="B351" s="56"/>
      <c r="D351" s="118"/>
      <c r="F351" s="50"/>
      <c r="BG351" s="118"/>
      <c r="BK351" s="50"/>
    </row>
    <row r="352" spans="1:63">
      <c r="A352" s="50"/>
      <c r="B352" s="56"/>
      <c r="D352" s="118"/>
      <c r="F352" s="50"/>
      <c r="BG352" s="118"/>
      <c r="BK352" s="50"/>
    </row>
    <row r="353" spans="1:63">
      <c r="A353" s="50"/>
      <c r="B353" s="56"/>
      <c r="D353" s="118"/>
      <c r="F353" s="50"/>
      <c r="BG353" s="118"/>
      <c r="BK353" s="50"/>
    </row>
    <row r="354" spans="1:63">
      <c r="A354" s="50"/>
      <c r="B354" s="56"/>
      <c r="D354" s="118"/>
      <c r="F354" s="50"/>
      <c r="BG354" s="118"/>
      <c r="BK354" s="50"/>
    </row>
    <row r="355" spans="1:63">
      <c r="A355" s="50"/>
      <c r="B355" s="56"/>
      <c r="D355" s="118"/>
      <c r="F355" s="50"/>
      <c r="BG355" s="118"/>
      <c r="BK355" s="50"/>
    </row>
    <row r="356" spans="1:63">
      <c r="A356" s="50"/>
      <c r="B356" s="56"/>
      <c r="D356" s="118"/>
      <c r="F356" s="50"/>
      <c r="BG356" s="118"/>
      <c r="BK356" s="50"/>
    </row>
    <row r="357" spans="1:63">
      <c r="A357" s="50"/>
      <c r="B357" s="56"/>
      <c r="D357" s="118"/>
      <c r="F357" s="50"/>
      <c r="BG357" s="118"/>
      <c r="BK357" s="50"/>
    </row>
    <row r="358" spans="1:63">
      <c r="A358" s="50"/>
      <c r="B358" s="56"/>
      <c r="D358" s="118"/>
      <c r="F358" s="50"/>
      <c r="BG358" s="118"/>
      <c r="BK358" s="50"/>
    </row>
    <row r="359" spans="1:63">
      <c r="A359" s="50"/>
      <c r="B359" s="56"/>
      <c r="D359" s="118"/>
      <c r="F359" s="50"/>
      <c r="BG359" s="118"/>
      <c r="BK359" s="50"/>
    </row>
    <row r="360" spans="1:63">
      <c r="A360" s="50"/>
      <c r="B360" s="56"/>
      <c r="D360" s="118"/>
      <c r="F360" s="50"/>
      <c r="BG360" s="118"/>
      <c r="BK360" s="50"/>
    </row>
    <row r="361" spans="1:63">
      <c r="A361" s="50"/>
      <c r="B361" s="56"/>
      <c r="D361" s="118"/>
      <c r="F361" s="50"/>
      <c r="BG361" s="118"/>
      <c r="BK361" s="50"/>
    </row>
    <row r="362" spans="1:63">
      <c r="A362" s="50"/>
      <c r="B362" s="56"/>
      <c r="D362" s="118"/>
      <c r="F362" s="50"/>
      <c r="BG362" s="118"/>
      <c r="BK362" s="50"/>
    </row>
    <row r="363" spans="1:63">
      <c r="A363" s="50"/>
      <c r="B363" s="56"/>
      <c r="D363" s="118"/>
      <c r="F363" s="50"/>
      <c r="BG363" s="118"/>
      <c r="BK363" s="50"/>
    </row>
    <row r="364" spans="1:63">
      <c r="A364" s="50"/>
      <c r="B364" s="56"/>
      <c r="D364" s="118"/>
      <c r="F364" s="50"/>
      <c r="BG364" s="118"/>
      <c r="BK364" s="50"/>
    </row>
    <row r="365" spans="1:63">
      <c r="A365" s="50"/>
      <c r="B365" s="56"/>
      <c r="D365" s="118"/>
      <c r="F365" s="50"/>
      <c r="BG365" s="118"/>
      <c r="BK365" s="50"/>
    </row>
    <row r="366" spans="1:63">
      <c r="A366" s="50"/>
      <c r="B366" s="56"/>
      <c r="D366" s="118"/>
      <c r="F366" s="50"/>
      <c r="BG366" s="118"/>
      <c r="BK366" s="50"/>
    </row>
    <row r="367" spans="1:63">
      <c r="A367" s="50"/>
      <c r="B367" s="56"/>
      <c r="D367" s="118"/>
      <c r="F367" s="50"/>
      <c r="BG367" s="118"/>
      <c r="BK367" s="50"/>
    </row>
    <row r="368" spans="1:63">
      <c r="A368" s="50"/>
      <c r="B368" s="56"/>
      <c r="D368" s="118"/>
      <c r="F368" s="50"/>
      <c r="BG368" s="118"/>
      <c r="BK368" s="50"/>
    </row>
    <row r="369" spans="1:63">
      <c r="A369" s="50"/>
      <c r="B369" s="56"/>
      <c r="D369" s="118"/>
      <c r="F369" s="50"/>
      <c r="BG369" s="118"/>
      <c r="BK369" s="50"/>
    </row>
    <row r="370" spans="1:63">
      <c r="A370" s="50"/>
      <c r="B370" s="56"/>
      <c r="D370" s="118"/>
      <c r="F370" s="50"/>
      <c r="BG370" s="118"/>
      <c r="BK370" s="50"/>
    </row>
    <row r="371" spans="1:63">
      <c r="A371" s="50"/>
      <c r="B371" s="56"/>
      <c r="D371" s="118"/>
      <c r="F371" s="50"/>
      <c r="BG371" s="118"/>
      <c r="BK371" s="50"/>
    </row>
    <row r="372" spans="1:63">
      <c r="A372" s="50"/>
      <c r="B372" s="56"/>
      <c r="D372" s="118"/>
      <c r="F372" s="50"/>
      <c r="BG372" s="118"/>
      <c r="BK372" s="50"/>
    </row>
    <row r="373" spans="1:63">
      <c r="A373" s="50"/>
      <c r="B373" s="56"/>
      <c r="D373" s="118"/>
      <c r="F373" s="50"/>
      <c r="BG373" s="118"/>
      <c r="BK373" s="50"/>
    </row>
    <row r="374" spans="1:63">
      <c r="A374" s="50"/>
      <c r="B374" s="56"/>
      <c r="D374" s="118"/>
      <c r="F374" s="50"/>
      <c r="BG374" s="118"/>
      <c r="BK374" s="50"/>
    </row>
    <row r="375" spans="1:63">
      <c r="A375" s="50"/>
      <c r="B375" s="56"/>
      <c r="D375" s="118"/>
      <c r="F375" s="50"/>
      <c r="BG375" s="118"/>
      <c r="BK375" s="50"/>
    </row>
    <row r="376" spans="1:63">
      <c r="A376" s="50"/>
      <c r="B376" s="56"/>
      <c r="D376" s="118"/>
      <c r="F376" s="50"/>
      <c r="BG376" s="118"/>
      <c r="BK376" s="50"/>
    </row>
    <row r="377" spans="1:63">
      <c r="A377" s="50"/>
      <c r="B377" s="56"/>
      <c r="D377" s="118"/>
      <c r="F377" s="50"/>
      <c r="BG377" s="118"/>
      <c r="BK377" s="50"/>
    </row>
    <row r="378" spans="1:63">
      <c r="A378" s="50"/>
      <c r="B378" s="56"/>
      <c r="D378" s="118"/>
      <c r="F378" s="50"/>
      <c r="BG378" s="118"/>
      <c r="BK378" s="50"/>
    </row>
    <row r="379" spans="1:63">
      <c r="A379" s="50"/>
      <c r="B379" s="56"/>
      <c r="D379" s="118"/>
      <c r="F379" s="50"/>
      <c r="BG379" s="118"/>
      <c r="BK379" s="50"/>
    </row>
    <row r="380" spans="1:63">
      <c r="A380" s="50"/>
      <c r="B380" s="56"/>
      <c r="D380" s="118"/>
      <c r="F380" s="50"/>
      <c r="BG380" s="118"/>
      <c r="BK380" s="50"/>
    </row>
    <row r="381" spans="1:63">
      <c r="A381" s="50"/>
      <c r="B381" s="56"/>
      <c r="D381" s="118"/>
      <c r="F381" s="50"/>
      <c r="BG381" s="118"/>
      <c r="BK381" s="50"/>
    </row>
    <row r="382" spans="1:63">
      <c r="A382" s="50"/>
      <c r="B382" s="56"/>
      <c r="D382" s="118"/>
      <c r="F382" s="50"/>
      <c r="BG382" s="118"/>
      <c r="BK382" s="50"/>
    </row>
    <row r="383" spans="1:63">
      <c r="A383" s="50"/>
      <c r="B383" s="56"/>
      <c r="D383" s="118"/>
      <c r="F383" s="50"/>
      <c r="BG383" s="118"/>
      <c r="BK383" s="50"/>
    </row>
    <row r="384" spans="1:63">
      <c r="A384" s="50"/>
      <c r="B384" s="56"/>
      <c r="D384" s="118"/>
      <c r="F384" s="50"/>
      <c r="BG384" s="118"/>
      <c r="BK384" s="50"/>
    </row>
    <row r="385" spans="1:63">
      <c r="A385" s="50"/>
      <c r="B385" s="56"/>
      <c r="D385" s="118"/>
      <c r="F385" s="50"/>
      <c r="BG385" s="118"/>
      <c r="BK385" s="50"/>
    </row>
    <row r="386" spans="1:63">
      <c r="A386" s="50"/>
      <c r="B386" s="56"/>
      <c r="D386" s="118"/>
      <c r="F386" s="50"/>
      <c r="BG386" s="118"/>
      <c r="BK386" s="50"/>
    </row>
    <row r="387" spans="1:63">
      <c r="A387" s="50"/>
      <c r="B387" s="56"/>
      <c r="D387" s="118"/>
      <c r="F387" s="50"/>
      <c r="BG387" s="118"/>
      <c r="BK387" s="50"/>
    </row>
    <row r="388" spans="1:63">
      <c r="A388" s="50"/>
      <c r="B388" s="56"/>
      <c r="D388" s="118"/>
      <c r="F388" s="50"/>
      <c r="BG388" s="118"/>
      <c r="BK388" s="50"/>
    </row>
    <row r="389" spans="1:63">
      <c r="A389" s="50"/>
      <c r="B389" s="56"/>
      <c r="D389" s="118"/>
      <c r="F389" s="50"/>
      <c r="BG389" s="118"/>
      <c r="BK389" s="50"/>
    </row>
    <row r="390" spans="1:63">
      <c r="A390" s="50"/>
      <c r="B390" s="56"/>
      <c r="D390" s="118"/>
      <c r="F390" s="50"/>
      <c r="BG390" s="118"/>
      <c r="BK390" s="50"/>
    </row>
    <row r="391" spans="1:63">
      <c r="A391" s="50"/>
      <c r="B391" s="56"/>
      <c r="D391" s="118"/>
      <c r="F391" s="50"/>
      <c r="BG391" s="118"/>
      <c r="BK391" s="50"/>
    </row>
    <row r="392" spans="1:63">
      <c r="A392" s="50"/>
      <c r="B392" s="56"/>
      <c r="D392" s="118"/>
      <c r="F392" s="50"/>
      <c r="BG392" s="118"/>
      <c r="BK392" s="50"/>
    </row>
    <row r="393" spans="1:63">
      <c r="A393" s="50"/>
      <c r="B393" s="56"/>
      <c r="D393" s="118"/>
      <c r="F393" s="50"/>
      <c r="BG393" s="118"/>
      <c r="BK393" s="50"/>
    </row>
    <row r="394" spans="1:63">
      <c r="A394" s="50"/>
      <c r="B394" s="56"/>
      <c r="D394" s="118"/>
      <c r="F394" s="50"/>
      <c r="BG394" s="118"/>
      <c r="BK394" s="50"/>
    </row>
    <row r="395" spans="1:63">
      <c r="A395" s="50"/>
      <c r="B395" s="56"/>
      <c r="D395" s="118"/>
      <c r="F395" s="50"/>
      <c r="BG395" s="118"/>
      <c r="BK395" s="50"/>
    </row>
    <row r="396" spans="1:63">
      <c r="A396" s="50"/>
      <c r="B396" s="56"/>
      <c r="D396" s="118"/>
      <c r="F396" s="50"/>
      <c r="BG396" s="118"/>
      <c r="BK396" s="50"/>
    </row>
    <row r="397" spans="1:63">
      <c r="A397" s="50"/>
      <c r="B397" s="56"/>
      <c r="D397" s="118"/>
      <c r="F397" s="50"/>
      <c r="BG397" s="118"/>
      <c r="BK397" s="50"/>
    </row>
    <row r="398" spans="1:63">
      <c r="A398" s="50"/>
      <c r="B398" s="56"/>
      <c r="D398" s="118"/>
      <c r="F398" s="50"/>
      <c r="BG398" s="118"/>
      <c r="BK398" s="50"/>
    </row>
    <row r="399" spans="1:63">
      <c r="A399" s="50"/>
      <c r="B399" s="56"/>
      <c r="D399" s="118"/>
      <c r="F399" s="50"/>
      <c r="BG399" s="118"/>
      <c r="BK399" s="50"/>
    </row>
    <row r="400" spans="1:63">
      <c r="A400" s="50"/>
      <c r="B400" s="56"/>
      <c r="D400" s="118"/>
      <c r="F400" s="50"/>
      <c r="BG400" s="118"/>
      <c r="BK400" s="50"/>
    </row>
    <row r="401" spans="1:63">
      <c r="A401" s="50"/>
      <c r="B401" s="56"/>
      <c r="D401" s="118"/>
      <c r="F401" s="50"/>
      <c r="BG401" s="118"/>
      <c r="BK401" s="50"/>
    </row>
    <row r="402" spans="1:63">
      <c r="A402" s="50"/>
      <c r="B402" s="56"/>
      <c r="D402" s="118"/>
      <c r="F402" s="50"/>
      <c r="BG402" s="118"/>
      <c r="BK402" s="50"/>
    </row>
    <row r="403" spans="1:63">
      <c r="A403" s="50"/>
      <c r="B403" s="56"/>
      <c r="D403" s="118"/>
      <c r="F403" s="50"/>
      <c r="BG403" s="118"/>
      <c r="BK403" s="50"/>
    </row>
    <row r="404" spans="1:63">
      <c r="A404" s="50"/>
      <c r="B404" s="56"/>
      <c r="D404" s="118"/>
      <c r="F404" s="50"/>
      <c r="BG404" s="118"/>
      <c r="BK404" s="50"/>
    </row>
    <row r="405" spans="1:63">
      <c r="A405" s="50"/>
      <c r="B405" s="56"/>
      <c r="D405" s="118"/>
      <c r="F405" s="50"/>
      <c r="BG405" s="118"/>
      <c r="BK405" s="50"/>
    </row>
    <row r="406" spans="1:63">
      <c r="A406" s="50"/>
      <c r="B406" s="56"/>
      <c r="D406" s="118"/>
      <c r="F406" s="50"/>
      <c r="BG406" s="118"/>
      <c r="BK406" s="50"/>
    </row>
    <row r="407" spans="1:63">
      <c r="A407" s="50"/>
      <c r="B407" s="56"/>
      <c r="D407" s="118"/>
      <c r="F407" s="50"/>
      <c r="BG407" s="118"/>
      <c r="BK407" s="50"/>
    </row>
    <row r="408" spans="1:63">
      <c r="A408" s="50"/>
      <c r="B408" s="56"/>
      <c r="D408" s="118"/>
      <c r="F408" s="50"/>
      <c r="BG408" s="118"/>
      <c r="BK408" s="50"/>
    </row>
    <row r="409" spans="1:63">
      <c r="A409" s="50"/>
      <c r="B409" s="56"/>
      <c r="D409" s="118"/>
      <c r="F409" s="50"/>
      <c r="BG409" s="118"/>
      <c r="BK409" s="50"/>
    </row>
    <row r="410" spans="1:63">
      <c r="A410" s="50"/>
      <c r="B410" s="56"/>
      <c r="D410" s="118"/>
      <c r="F410" s="50"/>
      <c r="BG410" s="118"/>
      <c r="BK410" s="50"/>
    </row>
    <row r="411" spans="1:63">
      <c r="A411" s="50"/>
      <c r="B411" s="56"/>
      <c r="D411" s="118"/>
      <c r="F411" s="50"/>
      <c r="BG411" s="118"/>
      <c r="BK411" s="50"/>
    </row>
    <row r="412" spans="1:63">
      <c r="A412" s="50"/>
      <c r="B412" s="56"/>
      <c r="D412" s="118"/>
      <c r="F412" s="50"/>
      <c r="BG412" s="118"/>
      <c r="BK412" s="50"/>
    </row>
    <row r="413" spans="1:63">
      <c r="A413" s="50"/>
      <c r="B413" s="56"/>
      <c r="D413" s="118"/>
      <c r="F413" s="50"/>
      <c r="BG413" s="118"/>
      <c r="BK413" s="50"/>
    </row>
    <row r="414" spans="1:63">
      <c r="A414" s="50"/>
      <c r="B414" s="56"/>
      <c r="D414" s="118"/>
      <c r="F414" s="50"/>
      <c r="BG414" s="118"/>
      <c r="BK414" s="50"/>
    </row>
    <row r="415" spans="1:63">
      <c r="A415" s="50"/>
      <c r="B415" s="56"/>
      <c r="D415" s="118"/>
      <c r="F415" s="50"/>
      <c r="BG415" s="118"/>
      <c r="BK415" s="50"/>
    </row>
    <row r="416" spans="1:63">
      <c r="A416" s="50"/>
      <c r="B416" s="56"/>
      <c r="D416" s="118"/>
      <c r="F416" s="50"/>
      <c r="BG416" s="118"/>
      <c r="BK416" s="50"/>
    </row>
    <row r="417" spans="1:63">
      <c r="A417" s="50"/>
      <c r="B417" s="56"/>
      <c r="D417" s="118"/>
      <c r="F417" s="50"/>
      <c r="BG417" s="118"/>
      <c r="BK417" s="50"/>
    </row>
    <row r="418" spans="1:63">
      <c r="A418" s="50"/>
      <c r="B418" s="56"/>
      <c r="D418" s="118"/>
      <c r="F418" s="50"/>
      <c r="BG418" s="118"/>
      <c r="BK418" s="50"/>
    </row>
    <row r="419" spans="1:63">
      <c r="A419" s="50"/>
      <c r="B419" s="56"/>
      <c r="D419" s="118"/>
      <c r="F419" s="50"/>
      <c r="BG419" s="118"/>
      <c r="BK419" s="50"/>
    </row>
    <row r="420" spans="1:63">
      <c r="A420" s="50"/>
      <c r="B420" s="56"/>
      <c r="D420" s="118"/>
      <c r="F420" s="50"/>
      <c r="BG420" s="118"/>
      <c r="BK420" s="50"/>
    </row>
    <row r="421" spans="1:63">
      <c r="A421" s="50"/>
      <c r="B421" s="56"/>
      <c r="D421" s="118"/>
      <c r="F421" s="50"/>
      <c r="BG421" s="118"/>
      <c r="BK421" s="50"/>
    </row>
    <row r="422" spans="1:63">
      <c r="A422" s="50"/>
      <c r="B422" s="56"/>
      <c r="D422" s="118"/>
      <c r="F422" s="50"/>
      <c r="BG422" s="118"/>
      <c r="BK422" s="50"/>
    </row>
    <row r="423" spans="1:63">
      <c r="A423" s="50"/>
      <c r="B423" s="56"/>
      <c r="D423" s="118"/>
      <c r="F423" s="50"/>
      <c r="BG423" s="118"/>
      <c r="BK423" s="50"/>
    </row>
    <row r="424" spans="1:63">
      <c r="A424" s="50"/>
      <c r="B424" s="56"/>
      <c r="D424" s="118"/>
      <c r="F424" s="50"/>
      <c r="BG424" s="118"/>
      <c r="BK424" s="50"/>
    </row>
    <row r="425" spans="1:63">
      <c r="A425" s="50"/>
      <c r="B425" s="56"/>
      <c r="D425" s="118"/>
      <c r="F425" s="50"/>
      <c r="BG425" s="118"/>
      <c r="BK425" s="50"/>
    </row>
    <row r="426" spans="1:63">
      <c r="A426" s="50"/>
      <c r="B426" s="56"/>
      <c r="D426" s="118"/>
      <c r="F426" s="50"/>
      <c r="BG426" s="118"/>
      <c r="BK426" s="50"/>
    </row>
    <row r="427" spans="1:63">
      <c r="A427" s="50"/>
      <c r="B427" s="56"/>
      <c r="D427" s="118"/>
      <c r="F427" s="50"/>
      <c r="BG427" s="118"/>
      <c r="BK427" s="50"/>
    </row>
    <row r="428" spans="1:63">
      <c r="A428" s="50"/>
      <c r="B428" s="56"/>
      <c r="D428" s="118"/>
      <c r="F428" s="50"/>
      <c r="BG428" s="118"/>
      <c r="BK428" s="50"/>
    </row>
    <row r="429" spans="1:63">
      <c r="A429" s="50"/>
      <c r="B429" s="56"/>
      <c r="D429" s="118"/>
      <c r="F429" s="50"/>
      <c r="BG429" s="118"/>
      <c r="BK429" s="50"/>
    </row>
    <row r="430" spans="1:63">
      <c r="A430" s="50"/>
      <c r="B430" s="56"/>
      <c r="D430" s="118"/>
      <c r="F430" s="50"/>
      <c r="BG430" s="118"/>
      <c r="BK430" s="50"/>
    </row>
    <row r="431" spans="1:63">
      <c r="A431" s="50"/>
      <c r="B431" s="56"/>
      <c r="D431" s="118"/>
      <c r="F431" s="50"/>
      <c r="BG431" s="118"/>
      <c r="BK431" s="50"/>
    </row>
    <row r="432" spans="1:63">
      <c r="A432" s="50"/>
      <c r="B432" s="56"/>
      <c r="D432" s="118"/>
      <c r="F432" s="50"/>
      <c r="BG432" s="118"/>
      <c r="BK432" s="50"/>
    </row>
    <row r="433" spans="1:63">
      <c r="A433" s="50"/>
      <c r="B433" s="56"/>
      <c r="D433" s="118"/>
      <c r="F433" s="50"/>
      <c r="BG433" s="118"/>
      <c r="BK433" s="50"/>
    </row>
    <row r="434" spans="1:63">
      <c r="A434" s="50"/>
      <c r="B434" s="56"/>
      <c r="D434" s="118"/>
      <c r="F434" s="50"/>
      <c r="BG434" s="118"/>
      <c r="BK434" s="50"/>
    </row>
    <row r="435" spans="1:63">
      <c r="A435" s="50"/>
      <c r="B435" s="56"/>
      <c r="D435" s="118"/>
      <c r="F435" s="50"/>
      <c r="BG435" s="118"/>
      <c r="BK435" s="50"/>
    </row>
    <row r="436" spans="1:63">
      <c r="A436" s="50"/>
      <c r="B436" s="56"/>
      <c r="D436" s="118"/>
      <c r="F436" s="50"/>
      <c r="BG436" s="118"/>
      <c r="BK436" s="50"/>
    </row>
    <row r="437" spans="1:63">
      <c r="A437" s="50"/>
      <c r="B437" s="56"/>
      <c r="D437" s="118"/>
      <c r="F437" s="50"/>
      <c r="BG437" s="118"/>
      <c r="BK437" s="50"/>
    </row>
    <row r="438" spans="1:63">
      <c r="A438" s="50"/>
      <c r="B438" s="56"/>
      <c r="D438" s="118"/>
      <c r="F438" s="50"/>
      <c r="BG438" s="118"/>
      <c r="BK438" s="50"/>
    </row>
    <row r="439" spans="1:63">
      <c r="A439" s="50"/>
      <c r="B439" s="56"/>
      <c r="D439" s="118"/>
      <c r="F439" s="50"/>
      <c r="BG439" s="118"/>
      <c r="BK439" s="50"/>
    </row>
    <row r="440" spans="1:63">
      <c r="A440" s="50"/>
      <c r="B440" s="56"/>
      <c r="D440" s="118"/>
      <c r="F440" s="50"/>
      <c r="BG440" s="118"/>
      <c r="BK440" s="50"/>
    </row>
    <row r="441" spans="1:63">
      <c r="A441" s="50"/>
      <c r="B441" s="56"/>
      <c r="D441" s="118"/>
      <c r="F441" s="50"/>
      <c r="BG441" s="118"/>
      <c r="BK441" s="50"/>
    </row>
    <row r="442" spans="1:63">
      <c r="A442" s="50"/>
      <c r="B442" s="56"/>
      <c r="D442" s="118"/>
      <c r="F442" s="50"/>
      <c r="BG442" s="118"/>
      <c r="BK442" s="50"/>
    </row>
    <row r="443" spans="1:63">
      <c r="A443" s="50"/>
      <c r="B443" s="56"/>
      <c r="D443" s="118"/>
      <c r="F443" s="50"/>
      <c r="BG443" s="118"/>
      <c r="BK443" s="50"/>
    </row>
    <row r="444" spans="1:63">
      <c r="A444" s="50"/>
      <c r="B444" s="56"/>
      <c r="D444" s="118"/>
      <c r="F444" s="50"/>
      <c r="BG444" s="118"/>
      <c r="BK444" s="50"/>
    </row>
    <row r="445" spans="1:63">
      <c r="A445" s="50"/>
      <c r="B445" s="56"/>
      <c r="D445" s="118"/>
      <c r="F445" s="50"/>
      <c r="BG445" s="118"/>
      <c r="BK445" s="50"/>
    </row>
    <row r="446" spans="1:63">
      <c r="A446" s="50"/>
      <c r="B446" s="56"/>
      <c r="D446" s="118"/>
      <c r="F446" s="50"/>
      <c r="BG446" s="118"/>
      <c r="BK446" s="50"/>
    </row>
    <row r="447" spans="1:63">
      <c r="A447" s="50"/>
      <c r="B447" s="56"/>
      <c r="D447" s="118"/>
      <c r="F447" s="50"/>
      <c r="BG447" s="118"/>
      <c r="BK447" s="50"/>
    </row>
    <row r="448" spans="1:63">
      <c r="A448" s="50"/>
      <c r="B448" s="56"/>
      <c r="D448" s="118"/>
      <c r="F448" s="50"/>
      <c r="BG448" s="118"/>
      <c r="BK448" s="50"/>
    </row>
    <row r="449" spans="1:63">
      <c r="A449" s="50"/>
      <c r="B449" s="56"/>
      <c r="D449" s="118"/>
      <c r="F449" s="50"/>
      <c r="BG449" s="118"/>
      <c r="BK449" s="50"/>
    </row>
    <row r="450" spans="1:63">
      <c r="A450" s="50"/>
      <c r="B450" s="56"/>
      <c r="D450" s="118"/>
      <c r="F450" s="50"/>
      <c r="BG450" s="118"/>
      <c r="BK450" s="50"/>
    </row>
    <row r="451" spans="1:63">
      <c r="A451" s="50"/>
      <c r="B451" s="56"/>
      <c r="D451" s="118"/>
      <c r="F451" s="50"/>
      <c r="BG451" s="118"/>
      <c r="BK451" s="50"/>
    </row>
    <row r="452" spans="1:63">
      <c r="A452" s="50"/>
      <c r="B452" s="56"/>
      <c r="D452" s="118"/>
      <c r="F452" s="50"/>
      <c r="BG452" s="118"/>
      <c r="BK452" s="50"/>
    </row>
    <row r="453" spans="1:63">
      <c r="A453" s="50"/>
      <c r="B453" s="56"/>
      <c r="D453" s="118"/>
      <c r="F453" s="50"/>
      <c r="BG453" s="118"/>
      <c r="BK453" s="50"/>
    </row>
    <row r="454" spans="1:63">
      <c r="A454" s="50"/>
      <c r="B454" s="56"/>
      <c r="D454" s="118"/>
      <c r="F454" s="50"/>
      <c r="BG454" s="118"/>
      <c r="BK454" s="50"/>
    </row>
    <row r="455" spans="1:63">
      <c r="A455" s="50"/>
      <c r="B455" s="56"/>
      <c r="D455" s="118"/>
      <c r="F455" s="50"/>
      <c r="BG455" s="118"/>
      <c r="BK455" s="50"/>
    </row>
    <row r="456" spans="1:63">
      <c r="A456" s="50"/>
      <c r="B456" s="56"/>
      <c r="D456" s="118"/>
      <c r="F456" s="50"/>
      <c r="BG456" s="118"/>
      <c r="BK456" s="50"/>
    </row>
    <row r="457" spans="1:63">
      <c r="A457" s="50"/>
      <c r="B457" s="56"/>
      <c r="D457" s="118"/>
      <c r="F457" s="50"/>
      <c r="BG457" s="118"/>
      <c r="BK457" s="50"/>
    </row>
    <row r="458" spans="1:63">
      <c r="A458" s="50"/>
      <c r="B458" s="56"/>
      <c r="D458" s="118"/>
      <c r="F458" s="50"/>
      <c r="BG458" s="118"/>
      <c r="BK458" s="50"/>
    </row>
    <row r="459" spans="1:63">
      <c r="A459" s="50"/>
      <c r="B459" s="56"/>
      <c r="D459" s="118"/>
      <c r="F459" s="50"/>
      <c r="BG459" s="118"/>
      <c r="BK459" s="50"/>
    </row>
    <row r="460" spans="1:63">
      <c r="A460" s="50"/>
      <c r="B460" s="56"/>
      <c r="D460" s="118"/>
      <c r="F460" s="50"/>
      <c r="BG460" s="118"/>
      <c r="BK460" s="50"/>
    </row>
    <row r="461" spans="1:63">
      <c r="A461" s="50"/>
      <c r="B461" s="56"/>
      <c r="D461" s="118"/>
      <c r="F461" s="50"/>
      <c r="BG461" s="118"/>
      <c r="BK461" s="50"/>
    </row>
    <row r="462" spans="1:63">
      <c r="A462" s="50"/>
      <c r="B462" s="56"/>
      <c r="D462" s="118"/>
      <c r="F462" s="50"/>
      <c r="BI462" s="118"/>
      <c r="BK462" s="50"/>
    </row>
    <row r="463" spans="1:63">
      <c r="A463" s="50"/>
      <c r="B463" s="56"/>
      <c r="D463" s="118"/>
      <c r="F463" s="50"/>
      <c r="BI463" s="118"/>
      <c r="BK463" s="50"/>
    </row>
    <row r="464" spans="1:63">
      <c r="A464" s="50"/>
      <c r="B464" s="56"/>
      <c r="D464" s="118"/>
      <c r="F464" s="50"/>
      <c r="BI464" s="118"/>
      <c r="BK464" s="50"/>
    </row>
    <row r="465" spans="1:63">
      <c r="A465" s="50"/>
      <c r="B465" s="56"/>
      <c r="D465" s="118"/>
      <c r="F465" s="50"/>
      <c r="BI465" s="118"/>
      <c r="BK465" s="50"/>
    </row>
    <row r="466" spans="1:63">
      <c r="A466" s="50"/>
      <c r="B466" s="56"/>
      <c r="D466" s="118"/>
      <c r="F466" s="50"/>
      <c r="BI466" s="118"/>
      <c r="BK466" s="50"/>
    </row>
    <row r="467" spans="1:63">
      <c r="A467" s="50"/>
      <c r="B467" s="56"/>
      <c r="D467" s="118"/>
      <c r="F467" s="50"/>
      <c r="BI467" s="118"/>
      <c r="BK467" s="50"/>
    </row>
    <row r="468" spans="1:63">
      <c r="A468" s="50"/>
      <c r="B468" s="56"/>
      <c r="D468" s="118"/>
      <c r="F468" s="50"/>
      <c r="BI468" s="118"/>
      <c r="BK468" s="50"/>
    </row>
    <row r="469" spans="1:63">
      <c r="A469" s="50"/>
      <c r="B469" s="56"/>
      <c r="D469" s="118"/>
      <c r="F469" s="50"/>
      <c r="BI469" s="118"/>
      <c r="BK469" s="50"/>
    </row>
    <row r="470" spans="1:63">
      <c r="A470" s="50"/>
      <c r="B470" s="56"/>
      <c r="D470" s="118"/>
      <c r="F470" s="50"/>
      <c r="BI470" s="118"/>
      <c r="BK470" s="50"/>
    </row>
    <row r="471" spans="1:63">
      <c r="A471" s="50"/>
      <c r="B471" s="56"/>
      <c r="D471" s="118"/>
      <c r="F471" s="50"/>
      <c r="BI471" s="118"/>
      <c r="BK471" s="50"/>
    </row>
    <row r="472" spans="1:63">
      <c r="A472" s="50"/>
      <c r="B472" s="56"/>
      <c r="D472" s="118"/>
      <c r="F472" s="50"/>
      <c r="BI472" s="118"/>
      <c r="BK472" s="50"/>
    </row>
    <row r="473" spans="1:63">
      <c r="A473" s="50"/>
      <c r="B473" s="56"/>
      <c r="D473" s="118"/>
      <c r="F473" s="50"/>
      <c r="BI473" s="118"/>
      <c r="BK473" s="50"/>
    </row>
    <row r="474" spans="1:63">
      <c r="A474" s="50"/>
      <c r="B474" s="56"/>
      <c r="D474" s="118"/>
      <c r="F474" s="50"/>
      <c r="BI474" s="118"/>
      <c r="BK474" s="50"/>
    </row>
    <row r="475" spans="1:63">
      <c r="A475" s="50"/>
      <c r="B475" s="56"/>
      <c r="D475" s="118"/>
      <c r="F475" s="50"/>
      <c r="BI475" s="118"/>
      <c r="BK475" s="50"/>
    </row>
    <row r="476" spans="1:63">
      <c r="A476" s="50"/>
      <c r="B476" s="56"/>
      <c r="D476" s="118"/>
      <c r="F476" s="50"/>
      <c r="BI476" s="118"/>
      <c r="BK476" s="50"/>
    </row>
    <row r="477" spans="1:63">
      <c r="A477" s="50"/>
      <c r="B477" s="56"/>
      <c r="D477" s="118"/>
      <c r="F477" s="50"/>
      <c r="BI477" s="118"/>
      <c r="BK477" s="50"/>
    </row>
    <row r="478" spans="1:63">
      <c r="A478" s="50"/>
      <c r="B478" s="56"/>
      <c r="D478" s="118"/>
      <c r="F478" s="50"/>
      <c r="BI478" s="118"/>
      <c r="BK478" s="50"/>
    </row>
    <row r="479" spans="1:63">
      <c r="A479" s="50"/>
      <c r="B479" s="56"/>
      <c r="D479" s="118"/>
      <c r="F479" s="50"/>
      <c r="BI479" s="118"/>
      <c r="BK479" s="50"/>
    </row>
    <row r="480" spans="1:63">
      <c r="A480" s="50"/>
      <c r="B480" s="56"/>
      <c r="D480" s="118"/>
      <c r="F480" s="50"/>
      <c r="BI480" s="118"/>
      <c r="BK480" s="50"/>
    </row>
    <row r="481" spans="1:63">
      <c r="A481" s="50"/>
      <c r="B481" s="56"/>
      <c r="D481" s="118"/>
      <c r="F481" s="50"/>
      <c r="BI481" s="118"/>
      <c r="BK481" s="50"/>
    </row>
    <row r="482" spans="1:63">
      <c r="A482" s="50"/>
      <c r="B482" s="56"/>
      <c r="D482" s="118"/>
      <c r="F482" s="50"/>
      <c r="BI482" s="118"/>
      <c r="BK482" s="50"/>
    </row>
    <row r="483" spans="1:63">
      <c r="A483" s="50"/>
      <c r="B483" s="56"/>
      <c r="D483" s="118"/>
      <c r="F483" s="50"/>
      <c r="BI483" s="118"/>
      <c r="BK483" s="50"/>
    </row>
    <row r="484" spans="1:63">
      <c r="A484" s="50"/>
      <c r="B484" s="56"/>
      <c r="D484" s="118"/>
      <c r="F484" s="50"/>
      <c r="BI484" s="118"/>
      <c r="BK484" s="50"/>
    </row>
    <row r="485" spans="1:63">
      <c r="A485" s="50"/>
      <c r="B485" s="56"/>
      <c r="D485" s="118"/>
      <c r="F485" s="50"/>
      <c r="BI485" s="118"/>
      <c r="BK485" s="50"/>
    </row>
    <row r="486" spans="1:63">
      <c r="A486" s="50"/>
      <c r="B486" s="56"/>
      <c r="D486" s="118"/>
      <c r="F486" s="50"/>
      <c r="BI486" s="118"/>
      <c r="BK486" s="50"/>
    </row>
    <row r="487" spans="1:63">
      <c r="A487" s="50"/>
      <c r="B487" s="56"/>
      <c r="D487" s="118"/>
      <c r="F487" s="50"/>
      <c r="BI487" s="118"/>
      <c r="BK487" s="50"/>
    </row>
    <row r="488" spans="1:63">
      <c r="A488" s="50"/>
      <c r="B488" s="56"/>
      <c r="D488" s="118"/>
      <c r="F488" s="50"/>
      <c r="BI488" s="118"/>
      <c r="BK488" s="50"/>
    </row>
    <row r="489" spans="1:63">
      <c r="A489" s="50"/>
      <c r="B489" s="56"/>
      <c r="D489" s="118"/>
      <c r="F489" s="50"/>
      <c r="BI489" s="118"/>
      <c r="BK489" s="50"/>
    </row>
    <row r="490" spans="1:63">
      <c r="A490" s="50"/>
      <c r="B490" s="56"/>
      <c r="D490" s="118"/>
      <c r="F490" s="50"/>
      <c r="BI490" s="118"/>
      <c r="BK490" s="50"/>
    </row>
    <row r="491" spans="1:63">
      <c r="A491" s="50"/>
      <c r="B491" s="56"/>
      <c r="D491" s="118"/>
      <c r="F491" s="50"/>
      <c r="BI491" s="118"/>
      <c r="BK491" s="50"/>
    </row>
    <row r="492" spans="1:63">
      <c r="A492" s="50"/>
      <c r="B492" s="56"/>
      <c r="D492" s="118"/>
      <c r="F492" s="50"/>
      <c r="BI492" s="118"/>
      <c r="BK492" s="50"/>
    </row>
    <row r="493" spans="1:63">
      <c r="A493" s="50"/>
      <c r="B493" s="56"/>
      <c r="D493" s="118"/>
      <c r="F493" s="50"/>
      <c r="BI493" s="118"/>
      <c r="BK493" s="50"/>
    </row>
    <row r="494" spans="1:63">
      <c r="A494" s="50"/>
      <c r="B494" s="56"/>
      <c r="D494" s="118"/>
      <c r="F494" s="50"/>
      <c r="BI494" s="118"/>
      <c r="BK494" s="50"/>
    </row>
    <row r="495" spans="1:63">
      <c r="A495" s="50"/>
      <c r="B495" s="56"/>
      <c r="D495" s="118"/>
      <c r="F495" s="50"/>
      <c r="BI495" s="118"/>
      <c r="BK495" s="50"/>
    </row>
    <row r="496" spans="1:63">
      <c r="A496" s="50"/>
      <c r="B496" s="56"/>
      <c r="D496" s="118"/>
      <c r="F496" s="50"/>
      <c r="BI496" s="118"/>
      <c r="BK496" s="50"/>
    </row>
    <row r="497" spans="1:63">
      <c r="A497" s="50"/>
      <c r="B497" s="56"/>
      <c r="D497" s="118"/>
      <c r="F497" s="50"/>
      <c r="BI497" s="118"/>
      <c r="BK497" s="50"/>
    </row>
    <row r="498" spans="1:63">
      <c r="A498" s="50"/>
      <c r="B498" s="56"/>
      <c r="D498" s="118"/>
      <c r="F498" s="50"/>
      <c r="BI498" s="118"/>
      <c r="BK498" s="50"/>
    </row>
    <row r="499" spans="1:63">
      <c r="A499" s="50"/>
      <c r="B499" s="56"/>
      <c r="D499" s="118"/>
      <c r="F499" s="50"/>
      <c r="BI499" s="118"/>
      <c r="BK499" s="50"/>
    </row>
    <row r="500" spans="1:63">
      <c r="A500" s="50"/>
      <c r="B500" s="56"/>
      <c r="D500" s="118"/>
      <c r="F500" s="50"/>
      <c r="BI500" s="118"/>
      <c r="BK500" s="50"/>
    </row>
    <row r="501" spans="1:63">
      <c r="A501" s="50"/>
      <c r="B501" s="56"/>
      <c r="D501" s="118"/>
      <c r="F501" s="50"/>
      <c r="BI501" s="118"/>
      <c r="BK501" s="50"/>
    </row>
    <row r="502" spans="1:63">
      <c r="A502" s="50"/>
      <c r="B502" s="56"/>
      <c r="D502" s="118"/>
      <c r="F502" s="50"/>
      <c r="BI502" s="118"/>
      <c r="BK502" s="50"/>
    </row>
    <row r="503" spans="1:63">
      <c r="A503" s="50"/>
      <c r="B503" s="56"/>
      <c r="D503" s="118"/>
      <c r="F503" s="50"/>
      <c r="BI503" s="118"/>
      <c r="BK503" s="50"/>
    </row>
    <row r="504" spans="1:63">
      <c r="A504" s="50"/>
      <c r="B504" s="56"/>
      <c r="D504" s="118"/>
      <c r="F504" s="50"/>
      <c r="BI504" s="118"/>
      <c r="BK504" s="50"/>
    </row>
    <row r="505" spans="1:63">
      <c r="A505" s="50"/>
      <c r="B505" s="56"/>
      <c r="D505" s="118"/>
      <c r="F505" s="50"/>
      <c r="BI505" s="118"/>
      <c r="BK505" s="50"/>
    </row>
    <row r="506" spans="1:63">
      <c r="A506" s="50"/>
      <c r="B506" s="56"/>
      <c r="D506" s="118"/>
      <c r="F506" s="50"/>
      <c r="BI506" s="118"/>
      <c r="BK506" s="50"/>
    </row>
    <row r="507" spans="1:63">
      <c r="A507" s="50"/>
      <c r="B507" s="56"/>
      <c r="D507" s="118"/>
      <c r="F507" s="50"/>
      <c r="BI507" s="118"/>
      <c r="BK507" s="50"/>
    </row>
    <row r="508" spans="1:63">
      <c r="A508" s="50"/>
      <c r="B508" s="56"/>
      <c r="D508" s="118"/>
      <c r="F508" s="50"/>
      <c r="BI508" s="118"/>
      <c r="BK508" s="50"/>
    </row>
    <row r="509" spans="1:63">
      <c r="A509" s="50"/>
      <c r="B509" s="56"/>
      <c r="D509" s="118"/>
      <c r="F509" s="50"/>
      <c r="BI509" s="118"/>
      <c r="BK509" s="50"/>
    </row>
    <row r="510" spans="1:63">
      <c r="A510" s="50"/>
      <c r="B510" s="56"/>
      <c r="D510" s="118"/>
      <c r="F510" s="50"/>
      <c r="BI510" s="118"/>
      <c r="BK510" s="50"/>
    </row>
    <row r="511" spans="1:63">
      <c r="A511" s="50"/>
      <c r="B511" s="56"/>
      <c r="D511" s="118"/>
      <c r="F511" s="50"/>
      <c r="BI511" s="118"/>
      <c r="BK511" s="50"/>
    </row>
    <row r="512" spans="1:63">
      <c r="A512" s="50"/>
      <c r="B512" s="56"/>
      <c r="D512" s="118"/>
      <c r="F512" s="50"/>
      <c r="BI512" s="118"/>
      <c r="BK512" s="50"/>
    </row>
    <row r="513" spans="1:63">
      <c r="A513" s="50"/>
      <c r="B513" s="56"/>
      <c r="D513" s="118"/>
      <c r="F513" s="50"/>
      <c r="BI513" s="118"/>
      <c r="BK513" s="50"/>
    </row>
    <row r="514" spans="1:63">
      <c r="A514" s="50"/>
      <c r="B514" s="56"/>
      <c r="D514" s="118"/>
      <c r="F514" s="50"/>
      <c r="BI514" s="118"/>
      <c r="BK514" s="50"/>
    </row>
    <row r="515" spans="1:63">
      <c r="A515" s="50"/>
      <c r="B515" s="56"/>
      <c r="D515" s="118"/>
      <c r="F515" s="50"/>
      <c r="BJ515" s="118"/>
      <c r="BK515" s="50"/>
    </row>
    <row r="516" spans="1:63">
      <c r="A516" s="50"/>
      <c r="B516" s="56"/>
      <c r="D516" s="118"/>
      <c r="F516" s="50"/>
      <c r="BJ516" s="118"/>
      <c r="BK516" s="50"/>
    </row>
    <row r="517" spans="1:63">
      <c r="A517" s="50"/>
      <c r="B517" s="56"/>
      <c r="D517" s="118"/>
      <c r="F517" s="50"/>
      <c r="BJ517" s="118"/>
      <c r="BK517" s="50"/>
    </row>
    <row r="518" spans="1:63">
      <c r="A518" s="50"/>
      <c r="B518" s="56"/>
      <c r="C518" s="56"/>
      <c r="D518" s="50"/>
      <c r="E518" s="118"/>
      <c r="F518" s="50"/>
      <c r="BJ518" s="118"/>
      <c r="BK518" s="50"/>
    </row>
    <row r="519" spans="1:63">
      <c r="A519" s="50"/>
      <c r="B519" s="56"/>
      <c r="C519" s="56"/>
      <c r="D519" s="50"/>
      <c r="E519" s="118"/>
      <c r="F519" s="50"/>
      <c r="BJ519" s="118"/>
      <c r="BK519" s="50"/>
    </row>
    <row r="520" spans="1:63">
      <c r="A520" s="50"/>
      <c r="B520" s="56"/>
      <c r="C520" s="56"/>
      <c r="D520" s="50"/>
      <c r="E520" s="118"/>
      <c r="F520" s="50"/>
      <c r="BJ520" s="118"/>
      <c r="BK520" s="50"/>
    </row>
    <row r="521" spans="1:63">
      <c r="A521" s="50"/>
      <c r="B521" s="56"/>
      <c r="C521" s="56"/>
      <c r="D521" s="50"/>
      <c r="E521" s="118"/>
      <c r="F521" s="50"/>
      <c r="BJ521" s="118"/>
      <c r="BK521" s="50"/>
    </row>
    <row r="522" spans="1:63">
      <c r="A522" s="50"/>
      <c r="B522" s="56"/>
      <c r="C522" s="56"/>
      <c r="D522" s="50"/>
      <c r="E522" s="118"/>
      <c r="F522" s="50"/>
      <c r="BJ522" s="118"/>
      <c r="BK522" s="50"/>
    </row>
    <row r="523" spans="1:63">
      <c r="A523" s="50"/>
      <c r="B523" s="56"/>
      <c r="C523" s="56"/>
      <c r="D523" s="50"/>
      <c r="E523" s="118"/>
      <c r="F523" s="50"/>
      <c r="BJ523" s="118"/>
      <c r="BK523" s="50"/>
    </row>
    <row r="524" spans="1:63">
      <c r="A524" s="50"/>
      <c r="B524" s="56"/>
      <c r="C524" s="56"/>
      <c r="D524" s="50"/>
      <c r="E524" s="118"/>
      <c r="F524" s="50"/>
      <c r="BJ524" s="118"/>
      <c r="BK524" s="50"/>
    </row>
    <row r="525" spans="1:63">
      <c r="A525" s="50"/>
      <c r="B525" s="56"/>
      <c r="C525" s="56"/>
      <c r="D525" s="50"/>
      <c r="E525" s="118"/>
      <c r="F525" s="50"/>
      <c r="BJ525" s="118"/>
      <c r="BK525" s="50"/>
    </row>
    <row r="526" spans="1:63">
      <c r="A526" s="50"/>
      <c r="B526" s="56"/>
      <c r="C526" s="56"/>
      <c r="D526" s="50"/>
      <c r="E526" s="118"/>
      <c r="F526" s="50"/>
      <c r="BJ526" s="118"/>
      <c r="BK526" s="50"/>
    </row>
    <row r="527" spans="1:63">
      <c r="A527" s="50"/>
      <c r="B527" s="56"/>
      <c r="C527" s="56"/>
      <c r="D527" s="50"/>
      <c r="E527" s="118"/>
      <c r="F527" s="50"/>
      <c r="BJ527" s="118"/>
      <c r="BK527" s="50"/>
    </row>
    <row r="528" spans="1:63">
      <c r="A528" s="50"/>
      <c r="B528" s="56"/>
      <c r="C528" s="56"/>
      <c r="D528" s="50"/>
      <c r="E528" s="118"/>
      <c r="F528" s="50"/>
      <c r="BJ528" s="118"/>
      <c r="BK528" s="50"/>
    </row>
    <row r="529" spans="1:63">
      <c r="A529" s="50"/>
      <c r="B529" s="56"/>
      <c r="C529" s="56"/>
      <c r="D529" s="50"/>
      <c r="E529" s="118"/>
      <c r="F529" s="50"/>
      <c r="BJ529" s="118"/>
      <c r="BK529" s="50"/>
    </row>
    <row r="530" spans="1:63">
      <c r="A530" s="50"/>
      <c r="B530" s="56"/>
      <c r="C530" s="56"/>
      <c r="D530" s="50"/>
      <c r="E530" s="118"/>
      <c r="F530" s="50"/>
      <c r="BJ530" s="118"/>
      <c r="BK530" s="50"/>
    </row>
    <row r="531" spans="1:63">
      <c r="A531" s="50"/>
      <c r="B531" s="56"/>
      <c r="C531" s="56"/>
      <c r="D531" s="50"/>
      <c r="E531" s="118"/>
      <c r="F531" s="50"/>
      <c r="BJ531" s="118"/>
      <c r="BK531" s="50"/>
    </row>
    <row r="532" spans="1:63">
      <c r="A532" s="50"/>
      <c r="B532" s="56"/>
      <c r="C532" s="56"/>
      <c r="D532" s="50"/>
      <c r="E532" s="118"/>
      <c r="F532" s="50"/>
      <c r="BJ532" s="118"/>
      <c r="BK532" s="50"/>
    </row>
    <row r="533" spans="1:63">
      <c r="A533" s="50"/>
      <c r="B533" s="56"/>
      <c r="C533" s="56"/>
      <c r="D533" s="50"/>
      <c r="E533" s="118"/>
      <c r="F533" s="50"/>
      <c r="BJ533" s="118"/>
      <c r="BK533" s="50"/>
    </row>
    <row r="534" spans="1:63">
      <c r="A534" s="50"/>
      <c r="B534" s="56"/>
      <c r="C534" s="56"/>
      <c r="D534" s="50"/>
      <c r="E534" s="118"/>
      <c r="F534" s="50"/>
      <c r="BJ534" s="118"/>
      <c r="BK534" s="50"/>
    </row>
    <row r="535" spans="1:63">
      <c r="A535" s="50"/>
      <c r="B535" s="56"/>
      <c r="C535" s="56"/>
      <c r="D535" s="50"/>
      <c r="E535" s="118"/>
      <c r="F535" s="50"/>
      <c r="BJ535" s="118"/>
      <c r="BK535" s="50"/>
    </row>
    <row r="536" spans="1:63">
      <c r="A536" s="50"/>
      <c r="B536" s="56"/>
      <c r="C536" s="56"/>
      <c r="D536" s="50"/>
      <c r="E536" s="118"/>
      <c r="F536" s="50"/>
      <c r="BJ536" s="118"/>
      <c r="BK536" s="50"/>
    </row>
    <row r="537" spans="1:63">
      <c r="A537" s="50"/>
      <c r="B537" s="56"/>
      <c r="C537" s="56"/>
      <c r="D537" s="50"/>
      <c r="E537" s="118"/>
      <c r="F537" s="50"/>
      <c r="BJ537" s="118"/>
      <c r="BK537" s="50"/>
    </row>
    <row r="538" spans="1:63">
      <c r="A538" s="50"/>
      <c r="B538" s="56"/>
      <c r="C538" s="56"/>
      <c r="D538" s="50"/>
      <c r="E538" s="118"/>
      <c r="F538" s="50"/>
      <c r="BJ538" s="118"/>
      <c r="BK538" s="50"/>
    </row>
    <row r="539" spans="1:63">
      <c r="A539" s="50"/>
      <c r="B539" s="56"/>
      <c r="C539" s="56"/>
      <c r="D539" s="50"/>
      <c r="E539" s="118"/>
      <c r="F539" s="50"/>
      <c r="BJ539" s="118"/>
      <c r="BK539" s="50"/>
    </row>
    <row r="540" spans="1:63">
      <c r="A540" s="50"/>
      <c r="B540" s="56"/>
      <c r="C540" s="56"/>
      <c r="D540" s="50"/>
      <c r="E540" s="118"/>
      <c r="F540" s="50"/>
      <c r="BJ540" s="118"/>
      <c r="BK540" s="50"/>
    </row>
    <row r="541" spans="1:63">
      <c r="A541" s="50"/>
      <c r="B541" s="56"/>
      <c r="C541" s="56"/>
      <c r="D541" s="50"/>
      <c r="E541" s="118"/>
      <c r="F541" s="50"/>
      <c r="BJ541" s="118"/>
      <c r="BK541" s="50"/>
    </row>
    <row r="542" spans="1:63">
      <c r="A542" s="50"/>
      <c r="B542" s="56"/>
      <c r="C542" s="56"/>
      <c r="D542" s="50"/>
      <c r="E542" s="118"/>
      <c r="F542" s="50"/>
      <c r="BJ542" s="118"/>
      <c r="BK542" s="50"/>
    </row>
    <row r="543" spans="1:63">
      <c r="A543" s="50"/>
      <c r="B543" s="56"/>
      <c r="C543" s="56"/>
      <c r="D543" s="50"/>
      <c r="E543" s="118"/>
      <c r="F543" s="50"/>
      <c r="BJ543" s="118"/>
      <c r="BK543" s="50"/>
    </row>
    <row r="544" spans="1:63">
      <c r="A544" s="50"/>
      <c r="B544" s="56"/>
      <c r="C544" s="56"/>
      <c r="D544" s="50"/>
      <c r="E544" s="118"/>
      <c r="F544" s="50"/>
      <c r="BJ544" s="118"/>
      <c r="BK544" s="50"/>
    </row>
    <row r="545" spans="1:63">
      <c r="A545" s="50"/>
      <c r="B545" s="56"/>
      <c r="C545" s="56"/>
      <c r="D545" s="50"/>
      <c r="E545" s="118"/>
      <c r="F545" s="50"/>
      <c r="BJ545" s="118"/>
      <c r="BK545" s="50"/>
    </row>
    <row r="546" spans="1:63">
      <c r="A546" s="50"/>
      <c r="B546" s="56"/>
      <c r="C546" s="56"/>
      <c r="D546" s="50"/>
      <c r="E546" s="118"/>
      <c r="F546" s="50"/>
      <c r="BJ546" s="118"/>
      <c r="BK546" s="50"/>
    </row>
    <row r="547" spans="1:63">
      <c r="A547" s="50"/>
      <c r="B547" s="56"/>
      <c r="C547" s="56"/>
      <c r="D547" s="50"/>
      <c r="E547" s="118"/>
      <c r="F547" s="50"/>
      <c r="BJ547" s="118"/>
      <c r="BK547" s="50"/>
    </row>
    <row r="548" spans="1:63">
      <c r="A548" s="50"/>
      <c r="B548" s="56"/>
      <c r="C548" s="56"/>
      <c r="D548" s="50"/>
      <c r="E548" s="118"/>
      <c r="F548" s="50"/>
      <c r="BJ548" s="118"/>
      <c r="BK548" s="50"/>
    </row>
    <row r="549" spans="1:63">
      <c r="A549" s="50"/>
      <c r="B549" s="56"/>
      <c r="C549" s="56"/>
      <c r="D549" s="50"/>
      <c r="E549" s="118"/>
      <c r="F549" s="50"/>
      <c r="BJ549" s="118"/>
      <c r="BK549" s="50"/>
    </row>
    <row r="550" spans="1:63">
      <c r="A550" s="50"/>
      <c r="B550" s="56"/>
      <c r="C550" s="56"/>
      <c r="D550" s="50"/>
      <c r="E550" s="118"/>
      <c r="F550" s="50"/>
      <c r="BJ550" s="118"/>
      <c r="BK550" s="50"/>
    </row>
    <row r="551" spans="1:63">
      <c r="A551" s="50"/>
      <c r="B551" s="56"/>
      <c r="C551" s="56"/>
      <c r="D551" s="50"/>
      <c r="E551" s="118"/>
      <c r="F551" s="50"/>
      <c r="BJ551" s="118"/>
      <c r="BK551" s="50"/>
    </row>
    <row r="552" spans="1:63">
      <c r="A552" s="50"/>
      <c r="B552" s="56"/>
      <c r="C552" s="56"/>
      <c r="D552" s="50"/>
      <c r="E552" s="118"/>
      <c r="F552" s="50"/>
      <c r="BJ552" s="118"/>
      <c r="BK552" s="50"/>
    </row>
    <row r="553" spans="1:63">
      <c r="A553" s="50"/>
      <c r="B553" s="56"/>
      <c r="C553" s="56"/>
      <c r="D553" s="50"/>
      <c r="E553" s="118"/>
      <c r="F553" s="50"/>
      <c r="BJ553" s="118"/>
      <c r="BK553" s="50"/>
    </row>
    <row r="554" spans="1:63">
      <c r="A554" s="50"/>
      <c r="B554" s="56"/>
      <c r="C554" s="56"/>
      <c r="D554" s="50"/>
      <c r="E554" s="118"/>
      <c r="F554" s="50"/>
      <c r="BJ554" s="118"/>
      <c r="BK554" s="50"/>
    </row>
    <row r="555" spans="1:63">
      <c r="A555" s="50"/>
      <c r="B555" s="56"/>
      <c r="C555" s="56"/>
      <c r="D555" s="50"/>
      <c r="E555" s="118"/>
      <c r="F555" s="50"/>
      <c r="BJ555" s="118"/>
      <c r="BK555" s="50"/>
    </row>
    <row r="556" spans="1:63">
      <c r="A556" s="50"/>
      <c r="B556" s="56"/>
      <c r="C556" s="56"/>
      <c r="D556" s="50"/>
      <c r="E556" s="118"/>
      <c r="F556" s="50"/>
      <c r="BJ556" s="118"/>
      <c r="BK556" s="50"/>
    </row>
    <row r="557" spans="1:63">
      <c r="A557" s="50"/>
      <c r="B557" s="56"/>
      <c r="C557" s="56"/>
      <c r="D557" s="50"/>
      <c r="E557" s="118"/>
      <c r="F557" s="50"/>
      <c r="BJ557" s="118"/>
      <c r="BK557" s="50"/>
    </row>
    <row r="558" spans="1:63">
      <c r="A558" s="50"/>
      <c r="B558" s="56"/>
      <c r="C558" s="56"/>
      <c r="D558" s="50"/>
      <c r="E558" s="118"/>
      <c r="F558" s="50"/>
      <c r="BJ558" s="118"/>
      <c r="BK558" s="50"/>
    </row>
    <row r="559" spans="1:63">
      <c r="A559" s="50"/>
      <c r="B559" s="56"/>
      <c r="C559" s="56"/>
      <c r="D559" s="50"/>
      <c r="E559" s="118"/>
      <c r="F559" s="50"/>
      <c r="BJ559" s="118"/>
      <c r="BK559" s="50"/>
    </row>
    <row r="560" spans="1:63">
      <c r="A560" s="50"/>
      <c r="B560" s="56"/>
      <c r="C560" s="56"/>
      <c r="D560" s="50"/>
      <c r="E560" s="118"/>
      <c r="F560" s="50"/>
      <c r="BJ560" s="118"/>
      <c r="BK560" s="50"/>
    </row>
    <row r="561" spans="1:63">
      <c r="A561" s="50"/>
      <c r="B561" s="56"/>
      <c r="C561" s="56"/>
      <c r="D561" s="50"/>
      <c r="E561" s="118"/>
      <c r="F561" s="50"/>
      <c r="BJ561" s="118"/>
      <c r="BK561" s="50"/>
    </row>
    <row r="562" spans="1:63">
      <c r="A562" s="50"/>
      <c r="B562" s="56"/>
      <c r="C562" s="56"/>
      <c r="D562" s="50"/>
      <c r="E562" s="118"/>
      <c r="F562" s="50"/>
      <c r="BJ562" s="118"/>
      <c r="BK562" s="50"/>
    </row>
    <row r="563" spans="1:63">
      <c r="A563" s="50"/>
      <c r="B563" s="56"/>
      <c r="C563" s="56"/>
      <c r="D563" s="50"/>
      <c r="E563" s="118"/>
      <c r="F563" s="50"/>
      <c r="BJ563" s="118"/>
      <c r="BK563" s="50"/>
    </row>
    <row r="564" spans="1:63">
      <c r="A564" s="50"/>
      <c r="B564" s="56"/>
      <c r="C564" s="56"/>
      <c r="D564" s="50"/>
      <c r="E564" s="118"/>
      <c r="F564" s="50"/>
      <c r="BJ564" s="118"/>
      <c r="BK564" s="50"/>
    </row>
    <row r="565" spans="1:63">
      <c r="A565" s="50"/>
      <c r="B565" s="56"/>
      <c r="C565" s="56"/>
      <c r="D565" s="50"/>
      <c r="E565" s="118"/>
      <c r="F565" s="50"/>
      <c r="BJ565" s="118"/>
      <c r="BK565" s="50"/>
    </row>
    <row r="566" spans="1:63">
      <c r="A566" s="50"/>
      <c r="B566" s="56"/>
      <c r="C566" s="56"/>
      <c r="D566" s="50"/>
      <c r="E566" s="118"/>
      <c r="F566" s="50"/>
      <c r="BJ566" s="118"/>
      <c r="BK566" s="50"/>
    </row>
    <row r="567" spans="1:63">
      <c r="A567" s="50"/>
      <c r="B567" s="56"/>
      <c r="C567" s="56"/>
      <c r="D567" s="50"/>
      <c r="E567" s="118"/>
      <c r="F567" s="50"/>
      <c r="BJ567" s="118"/>
      <c r="BK567" s="50"/>
    </row>
    <row r="568" spans="1:63">
      <c r="A568" s="50"/>
      <c r="B568" s="56"/>
      <c r="C568" s="56"/>
      <c r="D568" s="50"/>
      <c r="E568" s="118"/>
      <c r="F568" s="50"/>
      <c r="BJ568" s="118"/>
      <c r="BK568" s="50"/>
    </row>
    <row r="569" spans="1:63">
      <c r="A569" s="50"/>
      <c r="B569" s="56"/>
      <c r="C569" s="56"/>
      <c r="D569" s="50"/>
      <c r="E569" s="118"/>
      <c r="F569" s="50"/>
      <c r="BJ569" s="118"/>
      <c r="BK569" s="50"/>
    </row>
    <row r="570" spans="1:63">
      <c r="A570" s="50"/>
      <c r="B570" s="56"/>
      <c r="C570" s="56"/>
      <c r="D570" s="50"/>
      <c r="E570" s="118"/>
      <c r="F570" s="50"/>
      <c r="BJ570" s="118"/>
      <c r="BK570" s="50"/>
    </row>
    <row r="571" spans="1:63">
      <c r="A571" s="50"/>
      <c r="B571" s="56"/>
      <c r="C571" s="56"/>
      <c r="D571" s="50"/>
      <c r="E571" s="118"/>
      <c r="F571" s="50"/>
      <c r="BJ571" s="118"/>
      <c r="BK571" s="50"/>
    </row>
    <row r="572" spans="1:63">
      <c r="A572" s="50"/>
      <c r="B572" s="56"/>
      <c r="C572" s="56"/>
      <c r="D572" s="50"/>
      <c r="E572" s="118"/>
      <c r="F572" s="50"/>
      <c r="BJ572" s="118"/>
      <c r="BK572" s="50"/>
    </row>
    <row r="573" spans="1:63">
      <c r="A573" s="50"/>
      <c r="B573" s="56"/>
      <c r="C573" s="56"/>
      <c r="D573" s="50"/>
      <c r="E573" s="118"/>
      <c r="F573" s="50"/>
      <c r="BJ573" s="118"/>
      <c r="BK573" s="50"/>
    </row>
    <row r="574" spans="1:63">
      <c r="A574" s="50"/>
      <c r="B574" s="56"/>
      <c r="C574" s="56"/>
      <c r="D574" s="50"/>
      <c r="E574" s="118"/>
      <c r="F574" s="50"/>
      <c r="BJ574" s="118"/>
      <c r="BK574" s="50"/>
    </row>
    <row r="575" spans="1:63">
      <c r="A575" s="50"/>
      <c r="B575" s="56"/>
      <c r="C575" s="56"/>
      <c r="D575" s="50"/>
      <c r="E575" s="118"/>
      <c r="F575" s="50"/>
      <c r="BJ575" s="118"/>
      <c r="BK575" s="50"/>
    </row>
    <row r="576" spans="1:63">
      <c r="A576" s="50"/>
      <c r="B576" s="56"/>
      <c r="C576" s="56"/>
      <c r="D576" s="50"/>
      <c r="E576" s="118"/>
      <c r="F576" s="50"/>
      <c r="BJ576" s="118"/>
      <c r="BK576" s="50"/>
    </row>
    <row r="577" spans="1:63">
      <c r="A577" s="50"/>
      <c r="B577" s="56"/>
      <c r="C577" s="56"/>
      <c r="D577" s="50"/>
      <c r="E577" s="118"/>
      <c r="F577" s="50"/>
      <c r="BJ577" s="118"/>
      <c r="BK577" s="50"/>
    </row>
    <row r="578" spans="1:63">
      <c r="A578" s="50"/>
      <c r="B578" s="56"/>
      <c r="C578" s="56"/>
      <c r="D578" s="50"/>
      <c r="E578" s="118"/>
      <c r="F578" s="50"/>
      <c r="BJ578" s="118"/>
      <c r="BK578" s="50"/>
    </row>
    <row r="579" spans="1:63">
      <c r="A579" s="50"/>
      <c r="B579" s="56"/>
      <c r="C579" s="56"/>
      <c r="D579" s="50"/>
      <c r="E579" s="118"/>
      <c r="F579" s="50"/>
      <c r="BJ579" s="118"/>
      <c r="BK579" s="50"/>
    </row>
    <row r="580" spans="1:63">
      <c r="A580" s="50"/>
      <c r="B580" s="56"/>
      <c r="C580" s="56"/>
      <c r="D580" s="50"/>
      <c r="E580" s="118"/>
      <c r="F580" s="50"/>
      <c r="BJ580" s="118"/>
      <c r="BK580" s="50"/>
    </row>
    <row r="581" spans="1:63">
      <c r="A581" s="50"/>
      <c r="B581" s="56"/>
      <c r="C581" s="56"/>
      <c r="D581" s="50"/>
      <c r="E581" s="118"/>
      <c r="F581" s="50"/>
      <c r="BJ581" s="118"/>
      <c r="BK581" s="50"/>
    </row>
    <row r="582" spans="1:63">
      <c r="A582" s="50"/>
      <c r="B582" s="56"/>
      <c r="C582" s="56"/>
      <c r="D582" s="50"/>
      <c r="E582" s="118"/>
      <c r="F582" s="50"/>
      <c r="BJ582" s="118"/>
      <c r="BK582" s="50"/>
    </row>
    <row r="583" spans="1:63">
      <c r="A583" s="50"/>
      <c r="B583" s="56"/>
      <c r="C583" s="56"/>
      <c r="D583" s="50"/>
      <c r="E583" s="118"/>
      <c r="F583" s="50"/>
      <c r="BJ583" s="118"/>
      <c r="BK583" s="50"/>
    </row>
    <row r="584" spans="1:63">
      <c r="A584" s="50"/>
      <c r="B584" s="56"/>
      <c r="C584" s="56"/>
      <c r="D584" s="50"/>
      <c r="E584" s="118"/>
      <c r="F584" s="50"/>
      <c r="BJ584" s="118"/>
      <c r="BK584" s="50"/>
    </row>
    <row r="585" spans="1:63">
      <c r="A585" s="50"/>
      <c r="B585" s="56"/>
      <c r="C585" s="56"/>
      <c r="D585" s="50"/>
      <c r="E585" s="118"/>
      <c r="F585" s="50"/>
      <c r="BJ585" s="118"/>
      <c r="BK585" s="50"/>
    </row>
    <row r="586" spans="1:63">
      <c r="A586" s="50"/>
      <c r="B586" s="56"/>
      <c r="C586" s="56"/>
      <c r="D586" s="50"/>
      <c r="E586" s="118"/>
      <c r="F586" s="50"/>
      <c r="BJ586" s="118"/>
      <c r="BK586" s="50"/>
    </row>
    <row r="587" spans="1:63">
      <c r="A587" s="50"/>
      <c r="B587" s="56"/>
      <c r="C587" s="56"/>
      <c r="D587" s="50"/>
      <c r="E587" s="118"/>
      <c r="F587" s="50"/>
      <c r="BJ587" s="118"/>
      <c r="BK587" s="50"/>
    </row>
    <row r="588" spans="1:63">
      <c r="A588" s="50"/>
      <c r="B588" s="56"/>
      <c r="C588" s="56"/>
      <c r="D588" s="50"/>
      <c r="E588" s="118"/>
      <c r="F588" s="50"/>
      <c r="BJ588" s="118"/>
      <c r="BK588" s="50"/>
    </row>
    <row r="589" spans="1:63">
      <c r="A589" s="50"/>
      <c r="B589" s="56"/>
      <c r="C589" s="56"/>
      <c r="D589" s="50"/>
      <c r="E589" s="118"/>
      <c r="F589" s="50"/>
      <c r="BJ589" s="118"/>
      <c r="BK589" s="50"/>
    </row>
    <row r="590" spans="1:63">
      <c r="A590" s="50"/>
      <c r="B590" s="56"/>
      <c r="C590" s="56"/>
      <c r="D590" s="50"/>
      <c r="E590" s="118"/>
      <c r="F590" s="50"/>
      <c r="BJ590" s="118"/>
      <c r="BK590" s="50"/>
    </row>
    <row r="591" spans="1:63">
      <c r="A591" s="50"/>
      <c r="B591" s="56"/>
      <c r="C591" s="56"/>
      <c r="D591" s="50"/>
      <c r="E591" s="118"/>
      <c r="F591" s="50"/>
      <c r="BJ591" s="118"/>
      <c r="BK591" s="50"/>
    </row>
    <row r="592" spans="1:63">
      <c r="A592" s="50"/>
      <c r="B592" s="56"/>
      <c r="C592" s="56"/>
      <c r="D592" s="50"/>
      <c r="E592" s="118"/>
      <c r="F592" s="50"/>
      <c r="BJ592" s="118"/>
      <c r="BK592" s="50"/>
    </row>
    <row r="593" spans="1:63">
      <c r="A593" s="50"/>
      <c r="B593" s="56"/>
      <c r="C593" s="56"/>
      <c r="D593" s="50"/>
      <c r="E593" s="118"/>
      <c r="F593" s="50"/>
      <c r="BJ593" s="118"/>
      <c r="BK593" s="50"/>
    </row>
    <row r="594" spans="1:63">
      <c r="A594" s="50"/>
      <c r="B594" s="56"/>
      <c r="C594" s="56"/>
      <c r="D594" s="50"/>
      <c r="E594" s="118"/>
      <c r="F594" s="50"/>
      <c r="BJ594" s="118"/>
      <c r="BK594" s="50"/>
    </row>
    <row r="595" spans="1:63">
      <c r="A595" s="50"/>
      <c r="B595" s="56"/>
      <c r="C595" s="56"/>
      <c r="D595" s="50"/>
      <c r="E595" s="118"/>
      <c r="F595" s="50"/>
      <c r="BJ595" s="118"/>
      <c r="BK595" s="50"/>
    </row>
    <row r="596" spans="1:63">
      <c r="A596" s="50"/>
      <c r="B596" s="56"/>
      <c r="C596" s="56"/>
      <c r="D596" s="50"/>
      <c r="E596" s="118"/>
      <c r="F596" s="50"/>
      <c r="BJ596" s="118"/>
      <c r="BK596" s="50"/>
    </row>
    <row r="597" spans="1:63">
      <c r="A597" s="50"/>
      <c r="B597" s="56"/>
      <c r="C597" s="56"/>
      <c r="D597" s="50"/>
      <c r="E597" s="118"/>
      <c r="F597" s="50"/>
      <c r="BJ597" s="118"/>
      <c r="BK597" s="50"/>
    </row>
    <row r="598" spans="1:63">
      <c r="A598" s="50"/>
      <c r="B598" s="56"/>
      <c r="C598" s="56"/>
      <c r="D598" s="50"/>
      <c r="E598" s="118"/>
      <c r="F598" s="50"/>
      <c r="BJ598" s="118"/>
      <c r="BK598" s="50"/>
    </row>
    <row r="599" spans="1:63">
      <c r="BJ599" s="118"/>
      <c r="BK599" s="50"/>
    </row>
    <row r="600" spans="1:63">
      <c r="BJ600" s="118"/>
      <c r="BK600" s="50"/>
    </row>
  </sheetData>
  <mergeCells count="109">
    <mergeCell ref="AH130:AJ130"/>
    <mergeCell ref="AK130:AM130"/>
    <mergeCell ref="AN130:AQ130"/>
    <mergeCell ref="B91:C91"/>
    <mergeCell ref="B92:C92"/>
    <mergeCell ref="B93:C93"/>
    <mergeCell ref="B94:C94"/>
    <mergeCell ref="B95:C95"/>
    <mergeCell ref="B96:C96"/>
    <mergeCell ref="B85:C85"/>
    <mergeCell ref="B86:C86"/>
    <mergeCell ref="B87:C87"/>
    <mergeCell ref="B88:C88"/>
    <mergeCell ref="B89:C89"/>
    <mergeCell ref="B90:C90"/>
    <mergeCell ref="B79:C79"/>
    <mergeCell ref="B80:C80"/>
    <mergeCell ref="B81:C81"/>
    <mergeCell ref="B82:C82"/>
    <mergeCell ref="B83:C83"/>
    <mergeCell ref="B84:C84"/>
    <mergeCell ref="B73:C73"/>
    <mergeCell ref="B74:C74"/>
    <mergeCell ref="B75:C75"/>
    <mergeCell ref="B76:C76"/>
    <mergeCell ref="B77:C77"/>
    <mergeCell ref="B78:C78"/>
    <mergeCell ref="B67:C67"/>
    <mergeCell ref="B68:C68"/>
    <mergeCell ref="B69:C69"/>
    <mergeCell ref="B70:C70"/>
    <mergeCell ref="B71:C71"/>
    <mergeCell ref="B72:C72"/>
    <mergeCell ref="V64:V65"/>
    <mergeCell ref="W64:W65"/>
    <mergeCell ref="A65:A66"/>
    <mergeCell ref="B65:C65"/>
    <mergeCell ref="R65:T65"/>
    <mergeCell ref="B66:C66"/>
    <mergeCell ref="G60:I60"/>
    <mergeCell ref="G61:I61"/>
    <mergeCell ref="F62:H63"/>
    <mergeCell ref="I63:U63"/>
    <mergeCell ref="F64:G65"/>
    <mergeCell ref="H64:H65"/>
    <mergeCell ref="I64:L64"/>
    <mergeCell ref="M64:M65"/>
    <mergeCell ref="N64:U64"/>
    <mergeCell ref="G54:I54"/>
    <mergeCell ref="G55:I55"/>
    <mergeCell ref="G56:I56"/>
    <mergeCell ref="G57:I57"/>
    <mergeCell ref="G58:I58"/>
    <mergeCell ref="G59:I59"/>
    <mergeCell ref="G46:I46"/>
    <mergeCell ref="G47:I47"/>
    <mergeCell ref="G48:I48"/>
    <mergeCell ref="G49:I49"/>
    <mergeCell ref="G50:I50"/>
    <mergeCell ref="G51:I51"/>
    <mergeCell ref="G39:I39"/>
    <mergeCell ref="G40:I40"/>
    <mergeCell ref="G41:I41"/>
    <mergeCell ref="F43:H43"/>
    <mergeCell ref="G44:I44"/>
    <mergeCell ref="G45:I45"/>
    <mergeCell ref="F30:H30"/>
    <mergeCell ref="G34:I34"/>
    <mergeCell ref="G35:I35"/>
    <mergeCell ref="G36:I36"/>
    <mergeCell ref="G37:I37"/>
    <mergeCell ref="G38:I38"/>
    <mergeCell ref="G22:I22"/>
    <mergeCell ref="G23:I23"/>
    <mergeCell ref="F25:H25"/>
    <mergeCell ref="F26:H26"/>
    <mergeCell ref="F27:H27"/>
    <mergeCell ref="F28:H28"/>
    <mergeCell ref="CX15:CY15"/>
    <mergeCell ref="CX16:CY16"/>
    <mergeCell ref="CX17:CY17"/>
    <mergeCell ref="CX18:CY18"/>
    <mergeCell ref="CX20:CY20"/>
    <mergeCell ref="G21:I21"/>
    <mergeCell ref="Z11:AD11"/>
    <mergeCell ref="CX11:CX13"/>
    <mergeCell ref="CZ11:CZ13"/>
    <mergeCell ref="DA11:DA13"/>
    <mergeCell ref="DB11:DB13"/>
    <mergeCell ref="CX14:CY14"/>
    <mergeCell ref="Z8:AD8"/>
    <mergeCell ref="CX8:CY8"/>
    <mergeCell ref="Z9:AD9"/>
    <mergeCell ref="CX9:CY9"/>
    <mergeCell ref="Z10:AD10"/>
    <mergeCell ref="CX10:CY10"/>
    <mergeCell ref="Z5:AD5"/>
    <mergeCell ref="CX5:CY5"/>
    <mergeCell ref="Z6:AD6"/>
    <mergeCell ref="CX6:CY6"/>
    <mergeCell ref="Z7:AD7"/>
    <mergeCell ref="CX7:CY7"/>
    <mergeCell ref="M1:N1"/>
    <mergeCell ref="CX2:CY2"/>
    <mergeCell ref="B3:D3"/>
    <mergeCell ref="Z3:AD3"/>
    <mergeCell ref="CX3:CY3"/>
    <mergeCell ref="Z4:AD4"/>
    <mergeCell ref="CX4:CY4"/>
  </mergeCells>
  <phoneticPr fontId="26"/>
  <conditionalFormatting sqref="B67:B96">
    <cfRule type="expression" dxfId="25" priority="1">
      <formula>B67=""</formula>
    </cfRule>
  </conditionalFormatting>
  <conditionalFormatting sqref="B99:B128">
    <cfRule type="cellIs" dxfId="24" priority="16" operator="equal">
      <formula>""</formula>
    </cfRule>
  </conditionalFormatting>
  <conditionalFormatting sqref="B36:C38">
    <cfRule type="expression" dxfId="23" priority="7">
      <formula>OR($D$35=$BK$4,$D$35=$BK$5,$D$35=$BK$6)</formula>
    </cfRule>
  </conditionalFormatting>
  <conditionalFormatting sqref="D20:D28 D31:D37 D55:D57 D60:D61">
    <cfRule type="cellIs" dxfId="22" priority="15" operator="equal">
      <formula>""</formula>
    </cfRule>
  </conditionalFormatting>
  <conditionalFormatting sqref="D40">
    <cfRule type="expression" dxfId="21" priority="14">
      <formula>$D$40&lt;&gt;$BL$2</formula>
    </cfRule>
  </conditionalFormatting>
  <conditionalFormatting sqref="D40:D41 D43:D44 D47:D52">
    <cfRule type="cellIs" dxfId="20" priority="3" operator="equal">
      <formula>""</formula>
    </cfRule>
  </conditionalFormatting>
  <conditionalFormatting sqref="D47">
    <cfRule type="expression" dxfId="19" priority="17">
      <formula>$D$47&lt;&gt;$BR$2</formula>
    </cfRule>
  </conditionalFormatting>
  <conditionalFormatting sqref="D67:F96">
    <cfRule type="expression" dxfId="18" priority="10">
      <formula>D67=""</formula>
    </cfRule>
  </conditionalFormatting>
  <conditionalFormatting sqref="F33:I41">
    <cfRule type="expression" dxfId="17" priority="6">
      <formula>$D$55&lt;&gt;$BS$3</formula>
    </cfRule>
  </conditionalFormatting>
  <conditionalFormatting sqref="F43:I51">
    <cfRule type="expression" dxfId="16" priority="5">
      <formula>$D$56&lt;&gt;$BJ$4</formula>
    </cfRule>
  </conditionalFormatting>
  <conditionalFormatting sqref="F53:I61">
    <cfRule type="expression" dxfId="15" priority="2">
      <formula>$D$61&lt;&gt;$BO$5</formula>
    </cfRule>
  </conditionalFormatting>
  <conditionalFormatting sqref="G34:I41">
    <cfRule type="cellIs" dxfId="14" priority="21" operator="equal">
      <formula>""</formula>
    </cfRule>
  </conditionalFormatting>
  <conditionalFormatting sqref="G44:I51">
    <cfRule type="cellIs" dxfId="13" priority="22" operator="equal">
      <formula>""</formula>
    </cfRule>
  </conditionalFormatting>
  <conditionalFormatting sqref="G54:I61">
    <cfRule type="cellIs" dxfId="12" priority="23" operator="equal">
      <formula>""</formula>
    </cfRule>
  </conditionalFormatting>
  <conditionalFormatting sqref="H67:H96">
    <cfRule type="expression" dxfId="11" priority="12">
      <formula>H67=""</formula>
    </cfRule>
    <cfRule type="expression" dxfId="10" priority="13">
      <formula>COUNTIF(予想濃度確認項目,$F67)</formula>
    </cfRule>
  </conditionalFormatting>
  <conditionalFormatting sqref="I63:K63">
    <cfRule type="expression" dxfId="9" priority="8">
      <formula>COUNTIF($F$67:$F$96,$CX$11)&gt;=1</formula>
    </cfRule>
  </conditionalFormatting>
  <conditionalFormatting sqref="I67:L96">
    <cfRule type="expression" dxfId="8" priority="18">
      <formula>$F67=$CI$11</formula>
    </cfRule>
  </conditionalFormatting>
  <conditionalFormatting sqref="M67:M96">
    <cfRule type="expression" dxfId="7" priority="19">
      <formula>OR($F67=$CO$6,$F67=$CO$7,$F67=$CO$8)</formula>
    </cfRule>
  </conditionalFormatting>
  <conditionalFormatting sqref="N67:U96">
    <cfRule type="expression" dxfId="6" priority="20">
      <formula>$F67=$CX$3</formula>
    </cfRule>
  </conditionalFormatting>
  <conditionalFormatting sqref="V67:W96">
    <cfRule type="expression" dxfId="5" priority="4">
      <formula>V67=""</formula>
    </cfRule>
  </conditionalFormatting>
  <dataValidations count="55">
    <dataValidation imeMode="on" allowBlank="1" showInputMessage="1" showErrorMessage="1" sqref="U68:U96" xr:uid="{00000000-0002-0000-0200-000000000000}"/>
    <dataValidation type="list" allowBlank="1" showInputMessage="1" sqref="H67:H96" xr:uid="{00000000-0002-0000-0200-000001000000}">
      <formula1>OFFSET($CI$3,MATCH($F67,$CI$3:$CI$18,0)-1,1,1,4)</formula1>
    </dataValidation>
    <dataValidation type="list" imeMode="on" allowBlank="1" showInputMessage="1" showErrorMessage="1" sqref="I67:I96" xr:uid="{00000000-0002-0000-0200-000002000000}">
      <formula1>OFFSET($CO$2,MATCH($F67,$CO$2,0)-1,1,1,3)</formula1>
    </dataValidation>
    <dataValidation type="list" imeMode="on" allowBlank="1" showInputMessage="1" showErrorMessage="1" sqref="J67:J96" xr:uid="{00000000-0002-0000-0200-000003000000}">
      <formula1>OFFSET($CO$11,MATCH($F67,$CO$11,0)-1,1,1,3)</formula1>
    </dataValidation>
    <dataValidation type="list" imeMode="on" allowBlank="1" showInputMessage="1" showErrorMessage="1" sqref="L67:L96" xr:uid="{00000000-0002-0000-0200-000004000000}">
      <formula1>OFFSET($CO$13,MATCH($F67,$CO$13,0)-1,1,1,4)</formula1>
    </dataValidation>
    <dataValidation type="list" imeMode="on" allowBlank="1" showInputMessage="1" showErrorMessage="1" sqref="K67:K96" xr:uid="{00000000-0002-0000-0200-000005000000}">
      <formula1>OFFSET($CO$12,MATCH($F67,$CO$12,0)-1,1,1,3)</formula1>
    </dataValidation>
    <dataValidation imeMode="halfAlpha" allowBlank="1" showInputMessage="1" showErrorMessage="1" sqref="M67:M96" xr:uid="{00000000-0002-0000-0200-000006000000}"/>
    <dataValidation type="list" allowBlank="1" showInputMessage="1" showErrorMessage="1" error="＊＊＊セル右側の▼をクリックしてプルダウンより選択ください＊＊＊" promptTitle="プルダウンより選択ください。" prompt="着払いでの返却となります。" sqref="D61" xr:uid="{00000000-0002-0000-0200-000007000000}">
      <formula1>$BO$2:$BO$5</formula1>
    </dataValidation>
    <dataValidation imeMode="on" allowBlank="1" showInputMessage="1" showErrorMessage="1" prompt="〒は不要です。_x000a_英数字・カタカナは証明書/報告書で半角になります。_x000a_改行は証明書等に反映されません。" sqref="D67:D96" xr:uid="{00000000-0002-0000-0200-000008000000}"/>
    <dataValidation imeMode="off" allowBlank="1" showInputMessage="1" showErrorMessage="1" promptTitle="英数字・カタカナは証明書/報告書で半角になります。" prompt="特殊文字のご使用はお控えください。_x000a_改行は証明書等に反映されません。" sqref="B67:B96 C69:C96" xr:uid="{00000000-0002-0000-0200-000009000000}"/>
    <dataValidation type="list" imeMode="off" allowBlank="1" showInputMessage="1" promptTitle="単位をプルダウンより選択ください。" prompt="_x000a_単位の該当がない際は、_x000a_　直接入力ください。" sqref="P67:P96" xr:uid="{00000000-0002-0000-0200-00000A000000}">
      <formula1>$CD$2:$CD$6</formula1>
    </dataValidation>
    <dataValidation type="list" allowBlank="1" showInputMessage="1" sqref="F67:F96" xr:uid="{00000000-0002-0000-0200-00000B000000}">
      <formula1>$CI$3:$CI$18</formula1>
    </dataValidation>
    <dataValidation type="list" errorStyle="warning" allowBlank="1" showInputMessage="1" showErrorMessage="1" error="＊＊＊セル右側の▼をクリックしてプルダウンより選択ください＊＊＊" promptTitle="プルダウンより選択ください。" prompt="サンプルのお持ち込み方法について、選択ください。_x000a_③~⑤の際は、問合せ担当にご相談ください。" sqref="D35" xr:uid="{00000000-0002-0000-0200-00000C000000}">
      <formula1>$BK$2:$BK$6</formula1>
    </dataValidation>
    <dataValidation type="list" errorStyle="warning" allowBlank="1" showInputMessage="1" error="＊＊＊セル右側の▼をクリックしてプルダウンより選択ください＊＊＊" promptTitle="プルダウンより選択ください。" prompt="通常はPDFでお送りします。" sqref="D41" xr:uid="{00000000-0002-0000-0200-00000D000000}">
      <formula1>$CB$2:$CB$3</formula1>
    </dataValidation>
    <dataValidation type="list" allowBlank="1" showInputMessage="1" promptTitle="プルダウンより選択ください。" prompt="_x000a_該当がない際は、_x000a_　直接ご入力ください。" sqref="R67:R96" xr:uid="{00000000-0002-0000-0200-00000E000000}">
      <formula1>$CE$2:$CE$6</formula1>
    </dataValidation>
    <dataValidation imeMode="disabled" operator="greaterThanOrEqual" allowBlank="1" showInputMessage="1" showErrorMessage="1" promptTitle="数字のみ入力ください" prompt="　例：100" sqref="O67:O96" xr:uid="{00000000-0002-0000-0200-00000F000000}"/>
    <dataValidation imeMode="off" allowBlank="1" showInputMessage="1" showErrorMessage="1" promptTitle="英数字・カタカナは証明書/報告書で半角になります。" prompt="  " sqref="Q67:Q96" xr:uid="{00000000-0002-0000-0200-000010000000}"/>
    <dataValidation type="list" operator="lessThanOrEqual" allowBlank="1" showInputMessage="1" showErrorMessage="1" error="＊＊＊セル右側の▼をクリックしてプルダウンより選択ください＊＊＊" promptTitle="プルダウンより選択ください。" prompt="成果品の証明書/報告書をお送りする住所です。_x000a_お客様情報と異なる場所への送付の際は、別途を選択の上、右側に表示された箇所に入力をお願いします。" sqref="D55" xr:uid="{00000000-0002-0000-0200-000011000000}">
      <formula1>$BS$2:$BS$3</formula1>
    </dataValidation>
    <dataValidation type="list" imeMode="on" allowBlank="1" showInputMessage="1" showErrorMessage="1" error="＊＊＊セル右側の▼をクリックしてプルダウンより選択ください＊＊＊" promptTitle="プルダウンより選択ください。" prompt="請求先・送付先をお送りする住所です。_x000a_お客様情報/報告書送付先と異なる場所への送付の際は、別途を選択の上、右側に表示された箇所に入力をお願いします。" sqref="D56" xr:uid="{00000000-0002-0000-0200-000012000000}">
      <formula1>$BJ$2:$BJ$4</formula1>
    </dataValidation>
    <dataValidation type="list" allowBlank="1" showInputMessage="1" showErrorMessage="1" error="＊＊＊セル右側の▼をクリックしてプルダウンより選択ください＊＊＊" promptTitle="プルダウンより選択ください。" prompt="検出下限値の設定の参考とします。_x000a_ご不明の際は、問合せ担当にご相談ください。" sqref="D31" xr:uid="{00000000-0002-0000-0200-000013000000}">
      <formula1>$CG$2:$CG$3</formula1>
    </dataValidation>
    <dataValidation type="list" errorStyle="information" allowBlank="1" showInputMessage="1" promptTitle="プルダウンより選択ください。" prompt="_x000a_該当がない際は、_x000a_　直接ご入力ください。" sqref="N67:N96" xr:uid="{00000000-0002-0000-0200-000014000000}">
      <formula1>$CC$2:$CC$11</formula1>
    </dataValidation>
    <dataValidation type="list" allowBlank="1" showInputMessage="1" showErrorMessage="1" error="＊＊＊セル右側の▼をクリックしてプルダウンより選択ください＊＊＊" promptTitle="プルダウンより選択ください。" prompt="有の場合は別途料金が発生します。ご注意ください。_x000a_精度管理データのご提示内容につきましては、問合せ担当にご相談ください。" sqref="D50" xr:uid="{00000000-0002-0000-0200-000015000000}">
      <formula1>$BP$2:$BP$3</formula1>
    </dataValidation>
    <dataValidation type="list" allowBlank="1" showInputMessage="1" showErrorMessage="1" error="＊＊＊セル右側の▼をクリックしてプルダウンより選択ください＊＊＊" promptTitle="プルダウンより選択ください。" prompt="有の場合は別途料金が発生します。_x000a_ご注意ください。" sqref="D51" xr:uid="{00000000-0002-0000-0200-000016000000}">
      <formula1>$BP$2:$BP$3</formula1>
    </dataValidation>
    <dataValidation type="list" allowBlank="1" showInputMessage="1" showErrorMessage="1" error="＊＊＊セル右側の▼をクリックしてプルダウンより選択ください＊＊＊" promptTitle="プルダウンより選択ください。" prompt="ご選択にかかわらず、サンプル廃棄が困難な際は、ご返却させていただく場合があります。_x000a_着払いでのご返送となります。_x000a_" sqref="D60" xr:uid="{00000000-0002-0000-0200-000017000000}">
      <formula1>$BT$2:$BT$3</formula1>
    </dataValidation>
    <dataValidation type="list" errorStyle="information" allowBlank="1" showInputMessage="1" showErrorMessage="1" errorTitle="6部以上は別途料金が発生します" error="営業担当にご相談ください" promptTitle="プルダウンより選択ください。" prompt="5部までは分析料金に含まれます。_x000a_6部以上は問合せ担当にご相談ください。" sqref="D49" xr:uid="{00000000-0002-0000-0200-000018000000}">
      <formula1>$BN$2:$BN$6</formula1>
    </dataValidation>
    <dataValidation type="list" errorStyle="warning" allowBlank="1" showInputMessage="1" showErrorMessage="1" error="＊＊＊セル右側の▼をクリックしてプルダウンより選択ください＊＊＊" promptTitle="プルダウンより選択ください。" prompt="業務完了時/月末まとめて発送または都度発送。" sqref="D48" xr:uid="{00000000-0002-0000-0200-000019000000}">
      <formula1>$BM$2:$BM$4</formula1>
    </dataValidation>
    <dataValidation type="list" allowBlank="1" showInputMessage="1" showErrorMessage="1" error="＊＊＊セル右側の▼をクリックしてプルダウンより選択ください＊＊＊" promptTitle="プルダウンより選択ください。" prompt="有の場合は別途料金が発生します。_x000a_ご注意ください。_x000a_撮影内容等こちらからご連絡させていただきます。" sqref="D52" xr:uid="{00000000-0002-0000-0200-00001A000000}">
      <formula1>$BP$2:$BP$3</formula1>
    </dataValidation>
    <dataValidation type="list" allowBlank="1" showInputMessage="1" showErrorMessage="1" error="＊＊＊特急の対応可否については、問合せ担当よりご連絡させていただきます＊＊＊" promptTitle="プルダウンより選択ください。" prompt="特急対応は、事前に問合せ担当にご相談下さい。_x000a_別途料金が発生する場合があります。" sqref="D40" xr:uid="{00000000-0002-0000-0200-00001B000000}">
      <formula1>$BL$2:$BL$3</formula1>
    </dataValidation>
    <dataValidation type="list" imeMode="off" allowBlank="1" showInputMessage="1" promptTitle="プルダウンより選択ください。" prompt="発行日について「ご指定日あり」の際は、直接ご入力ください。ただし、速報予定日から大きく経過した日付についてはご相談させていただく場合がございます。" sqref="D47" xr:uid="{00000000-0002-0000-0200-00001C000000}">
      <formula1>$BR$2:$BR$3</formula1>
    </dataValidation>
    <dataValidation type="list" allowBlank="1" showInputMessage="1" showErrorMessage="1" prompt="長めにクリックしてください" sqref="Z5:AD5" xr:uid="{00000000-0002-0000-0200-00001D000000}">
      <formula1>$BU$3:$BU$10</formula1>
    </dataValidation>
    <dataValidation type="textLength" errorStyle="information" imeMode="off" operator="lessThanOrEqual" allowBlank="1" showInputMessage="1" showErrorMessage="1" promptTitle="電話番号" prompt="請求書送付先のお電話番号を記載ください_x000a_" sqref="G61 G41 G51" xr:uid="{00000000-0002-0000-0200-00001E000000}">
      <formula1>16</formula1>
    </dataValidation>
    <dataValidation type="custom" imeMode="halfAlpha" allowBlank="1" showInputMessage="1" showErrorMessage="1" prompt="未記入でも構いません" sqref="D43:D44" xr:uid="{00000000-0002-0000-0200-00001F000000}">
      <formula1>LENB(D43)=LEN(D43)</formula1>
    </dataValidation>
    <dataValidation type="custom" imeMode="halfAlpha" allowBlank="1" showInputMessage="1" showErrorMessage="1" prompt="ご連絡先をご記入ください" sqref="D28" xr:uid="{00000000-0002-0000-0200-000020000000}">
      <formula1>LENB(D28)=LEN(D28)</formula1>
    </dataValidation>
    <dataValidation allowBlank="1" showInputMessage="1" sqref="B99:B128" xr:uid="{00000000-0002-0000-0200-000021000000}"/>
    <dataValidation imeMode="off" allowBlank="1" showInputMessage="1" showErrorMessage="1" prompt="mm/dd       _x000a_でご記入ください_x000a_" sqref="E67:E96 D36:D37" xr:uid="{00000000-0002-0000-0200-000022000000}"/>
    <dataValidation type="whole" imeMode="off" operator="greaterThanOrEqual" allowBlank="1" showInputMessage="1" showErrorMessage="1" promptTitle="数字のみ入力ください。" prompt="_x000a_　「月」は不要です。_x000a_　" sqref="T67:T96" xr:uid="{00000000-0002-0000-0200-000023000000}">
      <formula1>0</formula1>
    </dataValidation>
    <dataValidation type="whole" imeMode="off" operator="greaterThanOrEqual" allowBlank="1" showInputMessage="1" showErrorMessage="1" promptTitle="数字のみ入力ください。" prompt="_x000a_　「年」は不要です。" sqref="S67:S96" xr:uid="{00000000-0002-0000-0200-000024000000}">
      <formula1>0</formula1>
    </dataValidation>
    <dataValidation errorStyle="information" imeMode="on" allowBlank="1" showInputMessage="1" showErrorMessage="1" prompt="(株)は使用せず株式会社とご記入ください。" sqref="V50 G34 G44:H44 G54" xr:uid="{00000000-0002-0000-0200-000025000000}"/>
    <dataValidation type="textLength" errorStyle="information" imeMode="on" operator="lessThanOrEqual" allowBlank="1" showInputMessage="1" showErrorMessage="1" sqref="V52 D22 G36 G46 G56" xr:uid="{00000000-0002-0000-0200-000026000000}">
      <formula1>25</formula1>
    </dataValidation>
    <dataValidation type="textLength" imeMode="on" operator="lessThanOrEqual" allowBlank="1" showInputMessage="1" showErrorMessage="1" promptTitle="町域/番地" prompt="●●１－１－１　(全角)" sqref="D25" xr:uid="{00000000-0002-0000-0200-000027000000}">
      <formula1>16</formula1>
    </dataValidation>
    <dataValidation type="textLength" errorStyle="information" imeMode="on" operator="lessThanOrEqual" allowBlank="1" showInputMessage="1" showErrorMessage="1" sqref="V51 D21 G35 G45 G55" xr:uid="{00000000-0002-0000-0200-000028000000}">
      <formula1>16</formula1>
    </dataValidation>
    <dataValidation imeMode="off" allowBlank="1" showInputMessage="1" showErrorMessage="1" promptTitle="お客様管理番号" prompt="  任意_x000a__x000a__x000a_" sqref="D57" xr:uid="{00000000-0002-0000-0200-000029000000}"/>
    <dataValidation type="textLength" imeMode="off" operator="lessThanOrEqual" allowBlank="1" showInputMessage="1" showErrorMessage="1" promptTitle="[-]　ハイフン入力不要です" prompt="報告書送付先をご記入ください" sqref="V53 G37 G47 G57" xr:uid="{00000000-0002-0000-0200-00002A000000}">
      <formula1>7</formula1>
    </dataValidation>
    <dataValidation allowBlank="1" showInputMessage="1" showErrorMessage="1" prompt="直接入力ください" sqref="Z4:AD4" xr:uid="{00000000-0002-0000-0200-00002B000000}"/>
    <dataValidation imeMode="off" allowBlank="1" showInputMessage="1" showErrorMessage="1" sqref="D42 G22:G23 L24" xr:uid="{00000000-0002-0000-0200-00002C000000}"/>
    <dataValidation imeMode="off" allowBlank="1" showInputMessage="1" showErrorMessage="1" prompt="ご連絡先をご記入ください" sqref="D27" xr:uid="{00000000-0002-0000-0200-00002D000000}"/>
    <dataValidation type="textLength" errorStyle="information" imeMode="on" operator="lessThanOrEqual" allowBlank="1" showInputMessage="1" showErrorMessage="1" promptTitle="町域/番地" prompt="●●１－１－１　(全角)" sqref="V55 G39 G49 G59" xr:uid="{00000000-0002-0000-0200-00002E000000}">
      <formula1>16</formula1>
    </dataValidation>
    <dataValidation type="textLength" errorStyle="information" imeMode="on" operator="lessThanOrEqual" allowBlank="1" showInputMessage="1" showErrorMessage="1" promptTitle="県/市町村名" prompt="東京都●●区/●●市●●区/●●県●●市" sqref="V54 D24 G38 G48 G58" xr:uid="{00000000-0002-0000-0200-00002F000000}">
      <formula1>16</formula1>
    </dataValidation>
    <dataValidation type="textLength" imeMode="off" operator="lessThanOrEqual" allowBlank="1" showInputMessage="1" showErrorMessage="1" promptTitle="[-]　ハイフン入力不要です" prompt="ご連絡先をご記入ください" sqref="D23" xr:uid="{00000000-0002-0000-0200-000030000000}">
      <formula1>7</formula1>
    </dataValidation>
    <dataValidation type="textLength" errorStyle="warning" imeMode="on" operator="lessThanOrEqual" allowBlank="1" showInputMessage="1" showErrorMessage="1" errorTitle="文字数制限" error="256文字を超えています。" promptTitle="ご入力ください。" prompt="成果品に記載する宛先名です。_x000a_(株)は使用せず株式会社とご記入ください。_x000a_殿、様など末尾敬称は不要です。" sqref="D33" xr:uid="{00000000-0002-0000-0200-000031000000}">
      <formula1>256</formula1>
    </dataValidation>
    <dataValidation type="textLength" errorStyle="warning" imeMode="on" operator="lessThanOrEqual" allowBlank="1" showInputMessage="1" showErrorMessage="1" errorTitle="文字数制限" error="128文字を超えています。" prompt="　未記入でも構いません。" sqref="D32" xr:uid="{00000000-0002-0000-0200-000032000000}">
      <formula1>128</formula1>
    </dataValidation>
    <dataValidation type="textLength" errorStyle="warning" imeMode="on" operator="lessThanOrEqual" allowBlank="1" showInputMessage="1" showErrorMessage="1" errorTitle="文字数制限" error="25文字を超えています。" promptTitle="未記入でも構いません。" prompt="証明書/報告書備考欄に記載します。_x000a_会社名をご記載ください。_x000a_　例：株式会社●●_x000a_" sqref="D34" xr:uid="{00000000-0002-0000-0200-000033000000}">
      <formula1>25</formula1>
    </dataValidation>
    <dataValidation imeMode="on" allowBlank="1" showInputMessage="1" showErrorMessage="1" promptTitle="ご連絡先をご記入ください" prompt="(株)は使用せず株式会社とご記入ください。" sqref="D20" xr:uid="{00000000-0002-0000-0200-000034000000}"/>
    <dataValidation type="textLength" errorStyle="information" imeMode="on" operator="lessThanOrEqual" allowBlank="1" showInputMessage="1" showErrorMessage="1" promptTitle="建物名" prompt="　任意" sqref="D26 G60 G50 V56 G40 I42:K42" xr:uid="{00000000-0002-0000-0200-000035000000}">
      <formula1>16</formula1>
    </dataValidation>
    <dataValidation type="list" imeMode="on" allowBlank="1" showInputMessage="1" sqref="U67" xr:uid="{00000000-0002-0000-0200-000036000000}">
      <formula1>$CF$2:$CF$24</formula1>
    </dataValidation>
  </dataValidations>
  <hyperlinks>
    <hyperlink ref="F66" location="分析項目一覧表!A1" display="分析項目一覧表!A1" xr:uid="{00000000-0004-0000-0200-000000000000}"/>
    <hyperlink ref="E40" location="分析項目一覧表!G2" display="通常納期　速報納期一覧" xr:uid="{00000000-0004-0000-0200-000001000000}"/>
    <hyperlink ref="I63:U63" location="分析項目一覧表!A1" display="[クリックください](※１)(※２)(※３)(※４)について（ご不明な点はお問い合わせ先までご連絡ください）" xr:uid="{00000000-0004-0000-0200-000002000000}"/>
    <hyperlink ref="I25" location="印刷用!A1" display="注文書(控)へ" xr:uid="{00000000-0004-0000-0200-000003000000}"/>
  </hyperlinks>
  <pageMargins left="0.70866141732283472" right="0.70866141732283472" top="0.74803149606299213" bottom="0.74803149606299213" header="0.31496062992125984" footer="0.31496062992125984"/>
  <pageSetup paperSize="9" scale="30" fitToHeight="0" orientation="landscape" r:id="rId1"/>
  <rowBreaks count="1" manualBreakCount="1">
    <brk id="62"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70657" r:id="rId4" name="Check Box 1">
              <controlPr locked="0" defaultSize="0" autoFill="0" autoLine="0" autoPict="0">
                <anchor moveWithCells="1">
                  <from>
                    <xdr:col>3</xdr:col>
                    <xdr:colOff>152400</xdr:colOff>
                    <xdr:row>16</xdr:row>
                    <xdr:rowOff>38100</xdr:rowOff>
                  </from>
                  <to>
                    <xdr:col>3</xdr:col>
                    <xdr:colOff>1666875</xdr:colOff>
                    <xdr:row>16</xdr:row>
                    <xdr:rowOff>381000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42"/>
  <sheetViews>
    <sheetView showGridLines="0" zoomScaleNormal="100" zoomScaleSheetLayoutView="100" workbookViewId="0">
      <selection activeCell="M17" sqref="M17"/>
    </sheetView>
  </sheetViews>
  <sheetFormatPr defaultColWidth="8.75" defaultRowHeight="15.75"/>
  <cols>
    <col min="1" max="1" width="2.375" style="383" customWidth="1"/>
    <col min="2" max="2" width="15.125" style="383" customWidth="1"/>
    <col min="3" max="3" width="31.375" style="383" customWidth="1"/>
    <col min="4" max="5" width="15.375" style="383" customWidth="1"/>
    <col min="6" max="6" width="10.625" style="384" customWidth="1"/>
    <col min="7" max="8" width="11.625" style="384" customWidth="1"/>
    <col min="9" max="9" width="13.5" style="384" customWidth="1"/>
    <col min="10" max="10" width="5.5" style="385" customWidth="1"/>
    <col min="11" max="11" width="5.5" style="383" customWidth="1"/>
    <col min="12" max="12" width="11.25" style="383" bestFit="1" customWidth="1"/>
    <col min="13" max="16384" width="8.75" style="383"/>
  </cols>
  <sheetData>
    <row r="1" spans="1:12" ht="20.25" customHeight="1">
      <c r="A1" s="382" t="s">
        <v>531</v>
      </c>
      <c r="F1" s="825" t="s">
        <v>789</v>
      </c>
      <c r="G1" s="825"/>
      <c r="H1" s="825"/>
      <c r="I1" s="825"/>
      <c r="L1" s="505">
        <v>44652</v>
      </c>
    </row>
    <row r="2" spans="1:12" ht="13.5" customHeight="1">
      <c r="B2" s="386"/>
      <c r="C2" s="387"/>
      <c r="D2" s="792" t="s">
        <v>404</v>
      </c>
      <c r="E2" s="793"/>
      <c r="F2" s="800" t="s">
        <v>507</v>
      </c>
      <c r="G2" s="802" t="s">
        <v>648</v>
      </c>
      <c r="H2" s="803"/>
      <c r="I2" s="804"/>
      <c r="J2" s="383"/>
    </row>
    <row r="3" spans="1:12" ht="60.95" customHeight="1">
      <c r="B3" s="823" t="s">
        <v>394</v>
      </c>
      <c r="C3" s="824"/>
      <c r="D3" s="159" t="s">
        <v>398</v>
      </c>
      <c r="E3" s="159" t="s">
        <v>481</v>
      </c>
      <c r="F3" s="801"/>
      <c r="G3" s="805"/>
      <c r="H3" s="806"/>
      <c r="I3" s="807"/>
      <c r="J3" s="383"/>
    </row>
    <row r="4" spans="1:12" ht="18.95" customHeight="1">
      <c r="B4" s="781" t="s">
        <v>678</v>
      </c>
      <c r="C4" s="782"/>
      <c r="D4" s="388" t="s">
        <v>371</v>
      </c>
      <c r="E4" s="429" t="s">
        <v>371</v>
      </c>
      <c r="F4" s="389">
        <v>5</v>
      </c>
      <c r="G4" s="390" t="s">
        <v>511</v>
      </c>
      <c r="H4" s="391" t="s">
        <v>512</v>
      </c>
      <c r="I4" s="392" t="s">
        <v>536</v>
      </c>
      <c r="J4" s="383"/>
    </row>
    <row r="5" spans="1:12" ht="18.95" customHeight="1">
      <c r="B5" s="781" t="s">
        <v>695</v>
      </c>
      <c r="C5" s="782"/>
      <c r="D5" s="388" t="s">
        <v>371</v>
      </c>
      <c r="E5" s="429" t="s">
        <v>372</v>
      </c>
      <c r="F5" s="393">
        <v>8</v>
      </c>
      <c r="G5" s="394" t="s">
        <v>513</v>
      </c>
      <c r="H5" s="395" t="s">
        <v>528</v>
      </c>
      <c r="I5" s="396" t="s">
        <v>537</v>
      </c>
      <c r="J5" s="383"/>
    </row>
    <row r="6" spans="1:12" ht="18.95" customHeight="1">
      <c r="B6" s="781" t="s">
        <v>680</v>
      </c>
      <c r="C6" s="782"/>
      <c r="D6" s="817" t="s">
        <v>445</v>
      </c>
      <c r="E6" s="818"/>
      <c r="F6" s="818"/>
      <c r="G6" s="818"/>
      <c r="H6" s="818"/>
      <c r="I6" s="819"/>
      <c r="J6" s="383"/>
    </row>
    <row r="7" spans="1:12" ht="18.95" customHeight="1">
      <c r="B7" s="781" t="s">
        <v>681</v>
      </c>
      <c r="C7" s="782"/>
      <c r="D7" s="388" t="s">
        <v>371</v>
      </c>
      <c r="E7" s="429" t="s">
        <v>369</v>
      </c>
      <c r="F7" s="393">
        <v>8</v>
      </c>
      <c r="G7" s="394" t="s">
        <v>514</v>
      </c>
      <c r="H7" s="395" t="s">
        <v>515</v>
      </c>
      <c r="I7" s="396" t="s">
        <v>537</v>
      </c>
      <c r="J7" s="383"/>
    </row>
    <row r="8" spans="1:12" ht="18.95" customHeight="1">
      <c r="B8" s="837" t="s">
        <v>682</v>
      </c>
      <c r="C8" s="838"/>
      <c r="D8" s="397" t="s">
        <v>367</v>
      </c>
      <c r="E8" s="429" t="s">
        <v>397</v>
      </c>
      <c r="F8" s="393">
        <v>8</v>
      </c>
      <c r="G8" s="808" t="s">
        <v>516</v>
      </c>
      <c r="H8" s="809"/>
      <c r="I8" s="392" t="s">
        <v>536</v>
      </c>
      <c r="J8" s="383"/>
    </row>
    <row r="9" spans="1:12" ht="18.95" customHeight="1">
      <c r="B9" s="781" t="s">
        <v>696</v>
      </c>
      <c r="C9" s="782"/>
      <c r="D9" s="397" t="s">
        <v>367</v>
      </c>
      <c r="E9" s="429" t="s">
        <v>397</v>
      </c>
      <c r="F9" s="393">
        <v>8</v>
      </c>
      <c r="G9" s="808" t="s">
        <v>516</v>
      </c>
      <c r="H9" s="809"/>
      <c r="I9" s="392" t="s">
        <v>536</v>
      </c>
      <c r="J9" s="383"/>
    </row>
    <row r="10" spans="1:12" ht="18.95" customHeight="1">
      <c r="B10" s="781" t="s">
        <v>684</v>
      </c>
      <c r="C10" s="782"/>
      <c r="D10" s="397" t="s">
        <v>367</v>
      </c>
      <c r="E10" s="429" t="s">
        <v>369</v>
      </c>
      <c r="F10" s="393">
        <v>8</v>
      </c>
      <c r="G10" s="394" t="s">
        <v>517</v>
      </c>
      <c r="H10" s="395" t="s">
        <v>518</v>
      </c>
      <c r="I10" s="396" t="s">
        <v>537</v>
      </c>
      <c r="J10" s="383"/>
    </row>
    <row r="11" spans="1:12" ht="18.95" customHeight="1">
      <c r="B11" s="781" t="s">
        <v>685</v>
      </c>
      <c r="C11" s="782"/>
      <c r="D11" s="397" t="s">
        <v>367</v>
      </c>
      <c r="E11" s="429" t="s">
        <v>369</v>
      </c>
      <c r="F11" s="393">
        <v>8</v>
      </c>
      <c r="G11" s="394" t="s">
        <v>517</v>
      </c>
      <c r="H11" s="395" t="s">
        <v>519</v>
      </c>
      <c r="I11" s="396" t="s">
        <v>537</v>
      </c>
      <c r="J11" s="383"/>
    </row>
    <row r="12" spans="1:12" s="382" customFormat="1" ht="17.25" customHeight="1">
      <c r="B12" s="820" t="s">
        <v>697</v>
      </c>
      <c r="C12" s="388" t="s">
        <v>568</v>
      </c>
      <c r="D12" s="794" t="s">
        <v>374</v>
      </c>
      <c r="E12" s="797" t="s">
        <v>369</v>
      </c>
      <c r="F12" s="398">
        <v>10</v>
      </c>
      <c r="G12" s="399" t="s">
        <v>514</v>
      </c>
      <c r="H12" s="400" t="s">
        <v>520</v>
      </c>
      <c r="I12" s="814" t="s">
        <v>537</v>
      </c>
    </row>
    <row r="13" spans="1:12" s="382" customFormat="1" ht="17.25" customHeight="1">
      <c r="B13" s="821"/>
      <c r="C13" s="388" t="s">
        <v>569</v>
      </c>
      <c r="D13" s="795"/>
      <c r="E13" s="798"/>
      <c r="F13" s="398">
        <v>14</v>
      </c>
      <c r="G13" s="810" t="s">
        <v>538</v>
      </c>
      <c r="H13" s="811"/>
      <c r="I13" s="815"/>
    </row>
    <row r="14" spans="1:12" s="382" customFormat="1" ht="17.25" customHeight="1">
      <c r="B14" s="822"/>
      <c r="C14" s="401" t="s">
        <v>506</v>
      </c>
      <c r="D14" s="796"/>
      <c r="E14" s="799"/>
      <c r="F14" s="398">
        <v>14</v>
      </c>
      <c r="G14" s="812"/>
      <c r="H14" s="813"/>
      <c r="I14" s="816"/>
    </row>
    <row r="15" spans="1:12" ht="18.95" customHeight="1">
      <c r="B15" s="781" t="s">
        <v>688</v>
      </c>
      <c r="C15" s="782"/>
      <c r="D15" s="388" t="s">
        <v>371</v>
      </c>
      <c r="E15" s="429" t="s">
        <v>369</v>
      </c>
      <c r="F15" s="389">
        <v>10</v>
      </c>
      <c r="G15" s="390" t="s">
        <v>521</v>
      </c>
      <c r="H15" s="391" t="s">
        <v>522</v>
      </c>
      <c r="I15" s="402" t="s">
        <v>537</v>
      </c>
      <c r="J15" s="383"/>
    </row>
    <row r="16" spans="1:12" ht="18.95" customHeight="1">
      <c r="B16" s="781" t="s">
        <v>689</v>
      </c>
      <c r="C16" s="782"/>
      <c r="D16" s="388" t="s">
        <v>371</v>
      </c>
      <c r="E16" s="429" t="s">
        <v>369</v>
      </c>
      <c r="F16" s="393">
        <v>11</v>
      </c>
      <c r="G16" s="394" t="s">
        <v>513</v>
      </c>
      <c r="H16" s="395" t="s">
        <v>523</v>
      </c>
      <c r="I16" s="402" t="s">
        <v>537</v>
      </c>
      <c r="J16" s="383"/>
    </row>
    <row r="17" spans="1:14" ht="18.95" customHeight="1">
      <c r="B17" s="781" t="s">
        <v>698</v>
      </c>
      <c r="C17" s="782"/>
      <c r="D17" s="388" t="s">
        <v>570</v>
      </c>
      <c r="E17" s="430" t="s">
        <v>367</v>
      </c>
      <c r="F17" s="393">
        <v>11</v>
      </c>
      <c r="G17" s="783" t="s">
        <v>524</v>
      </c>
      <c r="H17" s="784"/>
      <c r="I17" s="403" t="s">
        <v>536</v>
      </c>
      <c r="J17" s="383"/>
    </row>
    <row r="18" spans="1:14" ht="18.95" customHeight="1">
      <c r="B18" s="781" t="s">
        <v>699</v>
      </c>
      <c r="C18" s="782"/>
      <c r="D18" s="388" t="s">
        <v>793</v>
      </c>
      <c r="E18" s="430" t="s">
        <v>367</v>
      </c>
      <c r="F18" s="393">
        <v>11</v>
      </c>
      <c r="G18" s="783" t="s">
        <v>525</v>
      </c>
      <c r="H18" s="784"/>
      <c r="I18" s="403" t="s">
        <v>536</v>
      </c>
      <c r="J18" s="383"/>
    </row>
    <row r="19" spans="1:14" ht="18.95" customHeight="1">
      <c r="B19" s="781" t="s">
        <v>700</v>
      </c>
      <c r="C19" s="782"/>
      <c r="D19" s="388" t="s">
        <v>370</v>
      </c>
      <c r="E19" s="430" t="s">
        <v>367</v>
      </c>
      <c r="F19" s="393">
        <v>11</v>
      </c>
      <c r="G19" s="783" t="s">
        <v>526</v>
      </c>
      <c r="H19" s="784"/>
      <c r="I19" s="402" t="s">
        <v>537</v>
      </c>
      <c r="J19" s="383"/>
    </row>
    <row r="20" spans="1:14" ht="18.95" customHeight="1">
      <c r="B20" s="781" t="s">
        <v>701</v>
      </c>
      <c r="C20" s="782"/>
      <c r="D20" s="788" t="s">
        <v>529</v>
      </c>
      <c r="E20" s="789"/>
      <c r="F20" s="393">
        <v>10</v>
      </c>
      <c r="G20" s="783" t="s">
        <v>527</v>
      </c>
      <c r="H20" s="784"/>
      <c r="I20" s="402" t="s">
        <v>537</v>
      </c>
      <c r="J20" s="383"/>
    </row>
    <row r="21" spans="1:14" ht="33.950000000000003" customHeight="1">
      <c r="B21" s="383" t="s">
        <v>702</v>
      </c>
    </row>
    <row r="22" spans="1:14" ht="30.75" customHeight="1">
      <c r="B22" s="409" t="s">
        <v>643</v>
      </c>
      <c r="C22" s="409" t="s">
        <v>646</v>
      </c>
      <c r="D22" s="785" t="s">
        <v>644</v>
      </c>
      <c r="E22" s="786"/>
      <c r="F22" s="410" t="s">
        <v>654</v>
      </c>
      <c r="G22" s="431" t="s">
        <v>655</v>
      </c>
      <c r="H22" s="787" t="s">
        <v>647</v>
      </c>
      <c r="I22" s="787"/>
      <c r="J22" s="787"/>
      <c r="K22" s="787"/>
      <c r="L22" s="787"/>
    </row>
    <row r="23" spans="1:14" ht="24" customHeight="1">
      <c r="B23" s="828" t="s">
        <v>634</v>
      </c>
      <c r="C23" s="426" t="s">
        <v>615</v>
      </c>
      <c r="D23" s="834" t="s">
        <v>529</v>
      </c>
      <c r="E23" s="834"/>
      <c r="F23" s="411">
        <v>10</v>
      </c>
      <c r="G23" s="413" t="s">
        <v>656</v>
      </c>
      <c r="H23" s="790" t="s">
        <v>659</v>
      </c>
      <c r="I23" s="791"/>
      <c r="J23" s="791"/>
      <c r="K23" s="791"/>
      <c r="L23" s="791"/>
      <c r="M23" s="408"/>
      <c r="N23" s="408"/>
    </row>
    <row r="24" spans="1:14" ht="18" customHeight="1">
      <c r="B24" s="829"/>
      <c r="C24" s="426" t="s">
        <v>639</v>
      </c>
      <c r="D24" s="834" t="s">
        <v>640</v>
      </c>
      <c r="E24" s="834"/>
      <c r="F24" s="411">
        <v>10</v>
      </c>
      <c r="G24" s="413" t="s">
        <v>656</v>
      </c>
      <c r="H24" s="791" t="s">
        <v>651</v>
      </c>
      <c r="I24" s="791"/>
      <c r="J24" s="791"/>
      <c r="K24" s="791"/>
      <c r="L24" s="791"/>
      <c r="M24" s="408"/>
      <c r="N24" s="408"/>
    </row>
    <row r="25" spans="1:14" ht="27" customHeight="1">
      <c r="B25" s="828" t="s">
        <v>635</v>
      </c>
      <c r="C25" s="427" t="s">
        <v>618</v>
      </c>
      <c r="D25" s="835" t="s">
        <v>663</v>
      </c>
      <c r="E25" s="836"/>
      <c r="F25" s="412">
        <v>14</v>
      </c>
      <c r="G25" s="412" t="s">
        <v>657</v>
      </c>
      <c r="H25" s="790" t="s">
        <v>652</v>
      </c>
      <c r="I25" s="791"/>
      <c r="J25" s="791"/>
      <c r="K25" s="791"/>
      <c r="L25" s="791"/>
    </row>
    <row r="26" spans="1:14" ht="18.95" customHeight="1">
      <c r="B26" s="829"/>
      <c r="C26" s="427" t="s">
        <v>631</v>
      </c>
      <c r="D26" s="832" t="s">
        <v>662</v>
      </c>
      <c r="E26" s="832"/>
      <c r="F26" s="412">
        <v>10</v>
      </c>
      <c r="G26" s="412" t="s">
        <v>656</v>
      </c>
      <c r="H26" s="791" t="s">
        <v>637</v>
      </c>
      <c r="I26" s="791"/>
      <c r="J26" s="791"/>
      <c r="K26" s="791"/>
      <c r="L26" s="791"/>
    </row>
    <row r="27" spans="1:14" ht="18.95" customHeight="1">
      <c r="B27" s="826" t="s">
        <v>636</v>
      </c>
      <c r="C27" s="428" t="s">
        <v>638</v>
      </c>
      <c r="D27" s="833" t="s">
        <v>645</v>
      </c>
      <c r="E27" s="833"/>
      <c r="F27" s="412">
        <v>5</v>
      </c>
      <c r="G27" s="830" t="s">
        <v>658</v>
      </c>
      <c r="H27" s="790" t="s">
        <v>653</v>
      </c>
      <c r="I27" s="791"/>
      <c r="J27" s="791"/>
      <c r="K27" s="791"/>
      <c r="L27" s="791"/>
    </row>
    <row r="28" spans="1:14" ht="18.95" customHeight="1">
      <c r="B28" s="827"/>
      <c r="C28" s="428" t="s">
        <v>649</v>
      </c>
      <c r="D28" s="833" t="s">
        <v>645</v>
      </c>
      <c r="E28" s="833"/>
      <c r="F28" s="412">
        <v>5</v>
      </c>
      <c r="G28" s="831"/>
      <c r="H28" s="791"/>
      <c r="I28" s="791"/>
      <c r="J28" s="791"/>
      <c r="K28" s="791"/>
      <c r="L28" s="791"/>
    </row>
    <row r="29" spans="1:14">
      <c r="C29" s="383" t="s">
        <v>650</v>
      </c>
      <c r="F29" s="383"/>
    </row>
    <row r="31" spans="1:14" s="404" customFormat="1" ht="15.95" customHeight="1">
      <c r="A31" s="779" t="s">
        <v>505</v>
      </c>
      <c r="B31" s="779"/>
      <c r="C31" s="779"/>
      <c r="D31" s="779"/>
      <c r="E31" s="779"/>
      <c r="F31" s="779"/>
      <c r="G31" s="779"/>
      <c r="H31" s="779"/>
      <c r="I31" s="779"/>
      <c r="J31" s="779"/>
      <c r="K31" s="779"/>
    </row>
    <row r="32" spans="1:14" s="404" customFormat="1" ht="15.95" customHeight="1">
      <c r="A32" s="780" t="s">
        <v>504</v>
      </c>
      <c r="B32" s="779"/>
      <c r="C32" s="779"/>
      <c r="D32" s="779"/>
      <c r="E32" s="779"/>
      <c r="F32" s="779"/>
      <c r="G32" s="779"/>
      <c r="H32" s="779"/>
      <c r="I32" s="779"/>
      <c r="J32" s="778"/>
      <c r="K32" s="778"/>
    </row>
    <row r="33" spans="1:11" s="404" customFormat="1" ht="15.95" customHeight="1">
      <c r="A33" s="780" t="s">
        <v>503</v>
      </c>
      <c r="B33" s="779"/>
      <c r="C33" s="779"/>
      <c r="D33" s="779"/>
      <c r="E33" s="779"/>
      <c r="F33" s="779"/>
      <c r="G33" s="779"/>
      <c r="H33" s="779"/>
      <c r="I33" s="779"/>
      <c r="J33" s="778"/>
      <c r="K33" s="778"/>
    </row>
    <row r="34" spans="1:11" s="404" customFormat="1" ht="15.95" customHeight="1">
      <c r="A34" s="777" t="s">
        <v>395</v>
      </c>
      <c r="B34" s="777"/>
      <c r="C34" s="777"/>
      <c r="D34" s="777"/>
      <c r="E34" s="777"/>
      <c r="F34" s="777"/>
      <c r="G34" s="777"/>
      <c r="H34" s="777"/>
      <c r="I34" s="777"/>
      <c r="J34" s="778"/>
      <c r="K34" s="778"/>
    </row>
    <row r="35" spans="1:11" s="404" customFormat="1" ht="15.95" hidden="1" customHeight="1">
      <c r="A35" s="777" t="s">
        <v>396</v>
      </c>
      <c r="B35" s="777"/>
      <c r="C35" s="777"/>
      <c r="D35" s="777"/>
      <c r="E35" s="777"/>
      <c r="F35" s="777"/>
      <c r="G35" s="777"/>
      <c r="H35" s="777"/>
      <c r="I35" s="777"/>
      <c r="J35" s="778"/>
      <c r="K35" s="778"/>
    </row>
    <row r="36" spans="1:11" s="404" customFormat="1" ht="15.95" hidden="1" customHeight="1">
      <c r="A36" s="777" t="s">
        <v>405</v>
      </c>
      <c r="B36" s="777"/>
      <c r="C36" s="777"/>
      <c r="D36" s="777"/>
      <c r="E36" s="777"/>
      <c r="F36" s="777"/>
      <c r="G36" s="777"/>
      <c r="H36" s="777"/>
      <c r="I36" s="777"/>
      <c r="J36" s="778"/>
      <c r="K36" s="778"/>
    </row>
    <row r="37" spans="1:11" s="405" customFormat="1" ht="15.95" customHeight="1">
      <c r="A37" s="777" t="s">
        <v>530</v>
      </c>
      <c r="B37" s="777"/>
      <c r="C37" s="777"/>
      <c r="D37" s="777"/>
      <c r="E37" s="777"/>
      <c r="F37" s="777"/>
      <c r="G37" s="777"/>
      <c r="H37" s="777"/>
      <c r="I37" s="777"/>
      <c r="J37" s="778"/>
      <c r="K37" s="778"/>
    </row>
    <row r="38" spans="1:11" s="405" customFormat="1" ht="15.95" customHeight="1">
      <c r="A38" s="406"/>
      <c r="B38" s="406" t="s">
        <v>532</v>
      </c>
      <c r="C38" s="406"/>
      <c r="D38" s="406"/>
      <c r="E38" s="406"/>
      <c r="F38" s="406"/>
      <c r="G38" s="406"/>
      <c r="H38" s="406"/>
      <c r="I38" s="406"/>
      <c r="J38" s="407"/>
      <c r="K38" s="407"/>
    </row>
    <row r="39" spans="1:11" s="405" customFormat="1" ht="15.95" customHeight="1">
      <c r="A39" s="406"/>
      <c r="B39" s="406" t="s">
        <v>660</v>
      </c>
      <c r="C39" s="406"/>
      <c r="D39" s="406"/>
      <c r="E39" s="406"/>
      <c r="F39" s="406"/>
      <c r="G39" s="406"/>
      <c r="H39" s="406"/>
      <c r="I39" s="406"/>
      <c r="J39" s="407"/>
      <c r="K39" s="407"/>
    </row>
    <row r="40" spans="1:11" s="405" customFormat="1" ht="15.95" customHeight="1">
      <c r="A40" s="406"/>
      <c r="B40" s="406" t="s">
        <v>533</v>
      </c>
      <c r="C40" s="406"/>
      <c r="D40" s="406"/>
      <c r="E40" s="406"/>
      <c r="F40" s="406"/>
      <c r="G40" s="406"/>
      <c r="H40" s="406"/>
      <c r="I40" s="406"/>
      <c r="J40" s="407"/>
      <c r="K40" s="407"/>
    </row>
    <row r="41" spans="1:11">
      <c r="A41" s="777" t="s">
        <v>534</v>
      </c>
      <c r="B41" s="777"/>
      <c r="C41" s="777"/>
      <c r="D41" s="777"/>
      <c r="E41" s="777"/>
      <c r="F41" s="777"/>
      <c r="G41" s="777"/>
      <c r="H41" s="777"/>
      <c r="I41" s="777"/>
      <c r="J41" s="778"/>
      <c r="K41" s="778"/>
    </row>
    <row r="42" spans="1:11">
      <c r="A42" s="775" t="s">
        <v>535</v>
      </c>
      <c r="B42" s="775"/>
      <c r="C42" s="775"/>
      <c r="D42" s="775"/>
      <c r="E42" s="775"/>
      <c r="F42" s="775"/>
      <c r="G42" s="775"/>
      <c r="H42" s="775"/>
      <c r="I42" s="775"/>
      <c r="J42" s="776"/>
      <c r="K42" s="776"/>
    </row>
  </sheetData>
  <mergeCells count="58">
    <mergeCell ref="F1:I1"/>
    <mergeCell ref="H27:L28"/>
    <mergeCell ref="H23:L23"/>
    <mergeCell ref="H24:L24"/>
    <mergeCell ref="B27:B28"/>
    <mergeCell ref="B25:B26"/>
    <mergeCell ref="B23:B24"/>
    <mergeCell ref="G27:G28"/>
    <mergeCell ref="D26:E26"/>
    <mergeCell ref="D28:E28"/>
    <mergeCell ref="D27:E27"/>
    <mergeCell ref="D23:E23"/>
    <mergeCell ref="D24:E24"/>
    <mergeCell ref="D25:E25"/>
    <mergeCell ref="B8:C8"/>
    <mergeCell ref="B9:C9"/>
    <mergeCell ref="B10:C10"/>
    <mergeCell ref="B11:C11"/>
    <mergeCell ref="B12:B14"/>
    <mergeCell ref="B3:C3"/>
    <mergeCell ref="B4:C4"/>
    <mergeCell ref="B5:C5"/>
    <mergeCell ref="B6:C6"/>
    <mergeCell ref="B7:C7"/>
    <mergeCell ref="D2:E2"/>
    <mergeCell ref="D12:D14"/>
    <mergeCell ref="E12:E14"/>
    <mergeCell ref="F2:F3"/>
    <mergeCell ref="G2:I3"/>
    <mergeCell ref="G8:H8"/>
    <mergeCell ref="G9:H9"/>
    <mergeCell ref="G13:H14"/>
    <mergeCell ref="I12:I14"/>
    <mergeCell ref="D6:I6"/>
    <mergeCell ref="B18:C18"/>
    <mergeCell ref="B15:C15"/>
    <mergeCell ref="B16:C16"/>
    <mergeCell ref="B17:C17"/>
    <mergeCell ref="A41:K41"/>
    <mergeCell ref="G19:H19"/>
    <mergeCell ref="G20:H20"/>
    <mergeCell ref="G17:H17"/>
    <mergeCell ref="G18:H18"/>
    <mergeCell ref="D22:E22"/>
    <mergeCell ref="H22:L22"/>
    <mergeCell ref="B20:C20"/>
    <mergeCell ref="D20:E20"/>
    <mergeCell ref="B19:C19"/>
    <mergeCell ref="H25:L25"/>
    <mergeCell ref="H26:L26"/>
    <mergeCell ref="A42:K42"/>
    <mergeCell ref="A36:K36"/>
    <mergeCell ref="A37:K37"/>
    <mergeCell ref="A31:K31"/>
    <mergeCell ref="A32:K32"/>
    <mergeCell ref="A33:K33"/>
    <mergeCell ref="A34:K34"/>
    <mergeCell ref="A35:K35"/>
  </mergeCells>
  <phoneticPr fontId="26"/>
  <printOptions horizontalCentered="1"/>
  <pageMargins left="0.25" right="0.25" top="0.75" bottom="0.75" header="0.3" footer="0.3"/>
  <pageSetup paperSize="9" scale="83" fitToHeight="2" orientation="landscape" r:id="rId1"/>
  <rowBreaks count="1" manualBreakCount="1">
    <brk id="29" max="11" man="1"/>
  </rowBreaks>
  <ignoredErrors>
    <ignoredError sqref="D25"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F9F3F-00E9-4D1F-9991-759B16921B00}">
  <dimension ref="A2:K2"/>
  <sheetViews>
    <sheetView showGridLines="0" workbookViewId="0">
      <selection activeCell="A2" sqref="A2:K2"/>
    </sheetView>
  </sheetViews>
  <sheetFormatPr defaultRowHeight="13.5"/>
  <sheetData>
    <row r="2" spans="1:11" ht="409.5" customHeight="1">
      <c r="A2" s="839" t="s">
        <v>830</v>
      </c>
      <c r="B2" s="839"/>
      <c r="C2" s="839"/>
      <c r="D2" s="839"/>
      <c r="E2" s="839"/>
      <c r="F2" s="839"/>
      <c r="G2" s="839"/>
      <c r="H2" s="839"/>
      <c r="I2" s="839"/>
      <c r="J2" s="839"/>
      <c r="K2" s="839"/>
    </row>
  </sheetData>
  <sheetProtection sheet="1" objects="1" scenarios="1"/>
  <mergeCells count="1">
    <mergeCell ref="A2:K2"/>
  </mergeCells>
  <phoneticPr fontId="26"/>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7F6FF"/>
  </sheetPr>
  <dimension ref="A1:C30"/>
  <sheetViews>
    <sheetView topLeftCell="A2" workbookViewId="0">
      <selection activeCell="A33" sqref="A33"/>
    </sheetView>
  </sheetViews>
  <sheetFormatPr defaultRowHeight="13.5"/>
  <cols>
    <col min="1" max="1" width="11.625" style="139" bestFit="1" customWidth="1"/>
    <col min="2" max="2" width="4.125" customWidth="1"/>
  </cols>
  <sheetData>
    <row r="1" spans="1:3">
      <c r="A1" s="139" t="s">
        <v>541</v>
      </c>
    </row>
    <row r="2" spans="1:3">
      <c r="A2" s="139">
        <v>44287</v>
      </c>
      <c r="B2" t="s">
        <v>551</v>
      </c>
      <c r="C2" t="s">
        <v>544</v>
      </c>
    </row>
    <row r="3" spans="1:3">
      <c r="B3" t="s">
        <v>551</v>
      </c>
      <c r="C3" t="s">
        <v>542</v>
      </c>
    </row>
    <row r="4" spans="1:3">
      <c r="B4" t="s">
        <v>551</v>
      </c>
      <c r="C4" t="s">
        <v>543</v>
      </c>
    </row>
    <row r="5" spans="1:3">
      <c r="B5" t="s">
        <v>551</v>
      </c>
      <c r="C5" t="s">
        <v>545</v>
      </c>
    </row>
    <row r="6" spans="1:3">
      <c r="B6" t="s">
        <v>551</v>
      </c>
      <c r="C6" t="s">
        <v>552</v>
      </c>
    </row>
    <row r="7" spans="1:3">
      <c r="B7" t="s">
        <v>551</v>
      </c>
      <c r="C7" t="s">
        <v>546</v>
      </c>
    </row>
    <row r="8" spans="1:3">
      <c r="B8" t="s">
        <v>551</v>
      </c>
      <c r="C8" t="s">
        <v>547</v>
      </c>
    </row>
    <row r="9" spans="1:3">
      <c r="B9" t="s">
        <v>551</v>
      </c>
      <c r="C9" t="s">
        <v>548</v>
      </c>
    </row>
    <row r="10" spans="1:3">
      <c r="B10" t="s">
        <v>551</v>
      </c>
      <c r="C10" t="s">
        <v>549</v>
      </c>
    </row>
    <row r="11" spans="1:3">
      <c r="B11" t="s">
        <v>551</v>
      </c>
      <c r="C11" t="s">
        <v>554</v>
      </c>
    </row>
    <row r="12" spans="1:3">
      <c r="B12" t="s">
        <v>551</v>
      </c>
      <c r="C12" t="s">
        <v>556</v>
      </c>
    </row>
    <row r="13" spans="1:3">
      <c r="B13" t="s">
        <v>551</v>
      </c>
      <c r="C13" t="s">
        <v>557</v>
      </c>
    </row>
    <row r="14" spans="1:3">
      <c r="B14" t="s">
        <v>551</v>
      </c>
      <c r="C14" t="s">
        <v>558</v>
      </c>
    </row>
    <row r="15" spans="1:3">
      <c r="A15" s="139">
        <v>44309</v>
      </c>
      <c r="B15" t="s">
        <v>551</v>
      </c>
      <c r="C15" t="s">
        <v>759</v>
      </c>
    </row>
    <row r="16" spans="1:3">
      <c r="B16" t="s">
        <v>551</v>
      </c>
      <c r="C16" t="s">
        <v>760</v>
      </c>
    </row>
    <row r="17" spans="1:3">
      <c r="B17" t="s">
        <v>551</v>
      </c>
      <c r="C17" t="s">
        <v>761</v>
      </c>
    </row>
    <row r="18" spans="1:3">
      <c r="B18" t="s">
        <v>551</v>
      </c>
      <c r="C18" t="s">
        <v>763</v>
      </c>
    </row>
    <row r="19" spans="1:3">
      <c r="A19" s="139">
        <v>44409</v>
      </c>
      <c r="B19" t="s">
        <v>551</v>
      </c>
      <c r="C19" t="s">
        <v>767</v>
      </c>
    </row>
    <row r="20" spans="1:3">
      <c r="C20" t="s">
        <v>768</v>
      </c>
    </row>
    <row r="21" spans="1:3">
      <c r="B21" t="s">
        <v>551</v>
      </c>
      <c r="C21" t="s">
        <v>769</v>
      </c>
    </row>
    <row r="22" spans="1:3">
      <c r="A22" s="139">
        <v>44462</v>
      </c>
      <c r="B22" t="s">
        <v>551</v>
      </c>
      <c r="C22" t="s">
        <v>772</v>
      </c>
    </row>
    <row r="23" spans="1:3">
      <c r="B23" t="s">
        <v>551</v>
      </c>
      <c r="C23" t="s">
        <v>773</v>
      </c>
    </row>
    <row r="24" spans="1:3">
      <c r="B24" t="s">
        <v>551</v>
      </c>
      <c r="C24" t="s">
        <v>774</v>
      </c>
    </row>
    <row r="25" spans="1:3">
      <c r="A25" s="139">
        <v>44610</v>
      </c>
      <c r="B25" t="s">
        <v>551</v>
      </c>
      <c r="C25" t="s">
        <v>790</v>
      </c>
    </row>
    <row r="26" spans="1:3">
      <c r="A26" s="139">
        <v>44740</v>
      </c>
      <c r="B26" t="s">
        <v>551</v>
      </c>
      <c r="C26" t="s">
        <v>794</v>
      </c>
    </row>
    <row r="27" spans="1:3">
      <c r="A27" s="139">
        <v>44767</v>
      </c>
      <c r="B27" t="s">
        <v>551</v>
      </c>
      <c r="C27" t="s">
        <v>795</v>
      </c>
    </row>
    <row r="28" spans="1:3">
      <c r="A28" s="139">
        <v>44785</v>
      </c>
      <c r="B28" t="s">
        <v>798</v>
      </c>
      <c r="C28" t="s">
        <v>799</v>
      </c>
    </row>
    <row r="29" spans="1:3">
      <c r="A29" s="139">
        <v>45282</v>
      </c>
      <c r="C29" t="s">
        <v>800</v>
      </c>
    </row>
    <row r="30" spans="1:3">
      <c r="A30" s="508"/>
    </row>
  </sheetData>
  <phoneticPr fontId="26"/>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79998168889431442"/>
  </sheetPr>
  <dimension ref="C10:L17"/>
  <sheetViews>
    <sheetView topLeftCell="B1" workbookViewId="0">
      <selection activeCell="B22" sqref="B22"/>
    </sheetView>
  </sheetViews>
  <sheetFormatPr defaultColWidth="8.75" defaultRowHeight="13.5"/>
  <cols>
    <col min="3" max="12" width="15.75" customWidth="1"/>
  </cols>
  <sheetData>
    <row r="10" spans="3:12" ht="19.5" thickBot="1">
      <c r="C10" s="121" t="s">
        <v>418</v>
      </c>
      <c r="H10" s="10"/>
    </row>
    <row r="11" spans="3:12" ht="15">
      <c r="C11" s="122" t="s">
        <v>419</v>
      </c>
      <c r="D11" s="123" t="s">
        <v>420</v>
      </c>
      <c r="E11" s="123" t="s">
        <v>421</v>
      </c>
      <c r="F11" s="123" t="s">
        <v>422</v>
      </c>
      <c r="G11" s="123" t="s">
        <v>423</v>
      </c>
      <c r="H11" s="123" t="s">
        <v>424</v>
      </c>
      <c r="I11" s="123" t="s">
        <v>425</v>
      </c>
      <c r="J11" s="123" t="s">
        <v>426</v>
      </c>
      <c r="K11" s="123" t="s">
        <v>427</v>
      </c>
      <c r="L11" s="124" t="s">
        <v>428</v>
      </c>
    </row>
    <row r="12" spans="3:12" ht="15">
      <c r="C12" s="125" t="s">
        <v>429</v>
      </c>
      <c r="D12" s="126" t="str">
        <f>D15</f>
        <v>OK</v>
      </c>
      <c r="E12" s="127">
        <f>IF($D$12="確認まち","-",IF($D$12="OK",E15))</f>
        <v>6</v>
      </c>
      <c r="F12" s="126">
        <f>IF($D$12="確認まち","-",IF($D$12="OK",F15))</f>
        <v>5</v>
      </c>
      <c r="G12" s="126">
        <f>IF($D$12="確認まち","-",IF($D$12="OK",G15))</f>
        <v>1</v>
      </c>
      <c r="H12" s="126">
        <f>IF($D$12="確認まち","-",IF($D$12="OK",H15))</f>
        <v>3</v>
      </c>
      <c r="I12" s="126">
        <f>IF($D$12="確認まち","-",IF($D$12="OK",I15))</f>
        <v>2</v>
      </c>
      <c r="J12" s="126" t="str">
        <f>IF(J16=TRUE,J15,"-")</f>
        <v>-</v>
      </c>
      <c r="K12" s="126" t="str">
        <f>IF(K16=TRUE,K15,"-")</f>
        <v>-</v>
      </c>
      <c r="L12" s="128">
        <f>IF($D$12="確認まち","-",IF($D$12="OK",L15))</f>
        <v>2</v>
      </c>
    </row>
    <row r="13" spans="3:12">
      <c r="C13" s="840" t="s">
        <v>430</v>
      </c>
      <c r="D13" s="841"/>
      <c r="E13" s="844" t="str">
        <f>IF(AND(注文フォーム!BT23=TRUE,注文フォーム!B69&lt;&gt;"",注文フォーム!F69&lt;&gt;""),注文フォーム!BU48,"")</f>
        <v/>
      </c>
      <c r="F13" s="846"/>
      <c r="G13" s="846"/>
      <c r="H13" s="846"/>
      <c r="I13" s="846"/>
      <c r="J13" s="846"/>
      <c r="K13" s="846"/>
      <c r="L13" s="847"/>
    </row>
    <row r="14" spans="3:12" ht="14.25" thickBot="1">
      <c r="C14" s="842"/>
      <c r="D14" s="843"/>
      <c r="E14" s="845"/>
      <c r="F14" s="848"/>
      <c r="G14" s="848"/>
      <c r="H14" s="848"/>
      <c r="I14" s="848"/>
      <c r="J14" s="848"/>
      <c r="K14" s="848"/>
      <c r="L14" s="849"/>
    </row>
    <row r="15" spans="3:12">
      <c r="D15" t="str">
        <f>注文フォーム!BV23</f>
        <v>OK</v>
      </c>
      <c r="E15">
        <f>注文フォーム!BT28</f>
        <v>6</v>
      </c>
      <c r="F15">
        <f>注文フォーム!BX28</f>
        <v>5</v>
      </c>
      <c r="G15">
        <f>注文フォーム!BT33</f>
        <v>1</v>
      </c>
      <c r="H15">
        <f>注文フォーム!BX33</f>
        <v>3</v>
      </c>
      <c r="I15">
        <f>注文フォーム!BT44</f>
        <v>2</v>
      </c>
      <c r="J15">
        <f>注文フォーム!BT38</f>
        <v>5</v>
      </c>
      <c r="K15">
        <f>注文フォーム!BX38</f>
        <v>5</v>
      </c>
      <c r="L15">
        <f>注文フォーム!BX44</f>
        <v>2</v>
      </c>
    </row>
    <row r="16" spans="3:12">
      <c r="H16" s="10"/>
      <c r="J16" t="b">
        <f>注文フォーム!D57=注文フォーム!BS3</f>
        <v>0</v>
      </c>
      <c r="K16" t="b">
        <f>注文フォーム!D58=注文フォーム!BJ4</f>
        <v>0</v>
      </c>
    </row>
    <row r="17" spans="10:11">
      <c r="J17">
        <v>0</v>
      </c>
      <c r="K17" s="1"/>
    </row>
  </sheetData>
  <mergeCells count="3">
    <mergeCell ref="C13:D14"/>
    <mergeCell ref="E13:E14"/>
    <mergeCell ref="F13:L14"/>
  </mergeCells>
  <phoneticPr fontId="26"/>
  <conditionalFormatting sqref="E13:E14">
    <cfRule type="cellIs" dxfId="2" priority="5" operator="greaterThan">
      <formula>60</formula>
    </cfRule>
  </conditionalFormatting>
  <conditionalFormatting sqref="E12:L12">
    <cfRule type="cellIs" dxfId="1" priority="3" operator="greaterThanOrEqual">
      <formula>1</formula>
    </cfRule>
    <cfRule type="cellIs" dxfId="0" priority="4" operator="equal">
      <formula>0</formula>
    </cfRule>
  </conditionalFormatting>
  <dataValidations count="1">
    <dataValidation imeMode="off" operator="lessThanOrEqual" allowBlank="1" showInputMessage="1" showErrorMessage="1" error="半角入力" prompt="半角12文字まで" sqref="C10:E24 F15:L24 F13 F10:L12" xr:uid="{00000000-0002-0000-0500-000000000000}"/>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notContainsText" priority="2" operator="notContains" text="OK" id="{FBAC047A-47AA-4F2D-B27E-B5AF5DB59989}">
            <xm:f>ISERROR(SEARCH("OK",'C:\北関東グループ\Leanプロジェクト\2020年度　北関東change project\1st step\依頼書\注文書（ダイオキシン）\[注文書(ダイオキシン類)ver1.02.xlsx]読込み用'!#REF!))</xm:f>
            <x14:dxf>
              <fill>
                <patternFill>
                  <bgColor theme="5" tint="0.79998168889431442"/>
                </patternFill>
              </fill>
            </x14:dxf>
          </x14:cfRule>
          <xm:sqref>D12</xm:sqref>
        </x14:conditionalFormatting>
        <x14:conditionalFormatting xmlns:xm="http://schemas.microsoft.com/office/excel/2006/main">
          <x14:cfRule type="containsBlanks" priority="1" id="{DED37FEA-9669-460F-AE7F-3555974AF1E1}">
            <xm:f>LEN(TRIM('C:\北関東グループ\Leanプロジェクト\2020年度　北関東change project\1st step\依頼書\注文書（ダイオキシン）\[注文書(ダイオキシン類)ver1.02.xlsx]読込み用'!#REF!))=0</xm:f>
            <x14:dxf>
              <fill>
                <patternFill patternType="none">
                  <bgColor auto="1"/>
                </patternFill>
              </fill>
            </x14:dxf>
          </x14:cfRule>
          <xm:sqref>E13:E14</xm:sqref>
        </x14:conditionalFormatting>
      </x14:conditionalFormatting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79998168889431442"/>
  </sheetPr>
  <dimension ref="A1:AD119"/>
  <sheetViews>
    <sheetView showGridLines="0" zoomScale="70" zoomScaleNormal="70" workbookViewId="0">
      <pane xSplit="2" ySplit="3" topLeftCell="C4" activePane="bottomRight" state="frozen"/>
      <selection activeCell="B22" sqref="B22"/>
      <selection pane="topRight" activeCell="B22" sqref="B22"/>
      <selection pane="bottomLeft" activeCell="B22" sqref="B22"/>
      <selection pane="bottomRight" activeCell="Q102" sqref="Q102"/>
    </sheetView>
  </sheetViews>
  <sheetFormatPr defaultColWidth="9" defaultRowHeight="13.5"/>
  <cols>
    <col min="1" max="1" width="14.625" customWidth="1"/>
    <col min="2" max="2" width="11.125" customWidth="1"/>
    <col min="3" max="3" width="58.125" style="38" customWidth="1"/>
    <col min="4" max="4" width="16.375" customWidth="1"/>
    <col min="5" max="8" width="10.875" customWidth="1"/>
    <col min="9" max="9" width="10.875" style="10" customWidth="1"/>
    <col min="10" max="13" width="10.875" customWidth="1"/>
    <col min="14" max="16" width="2.875" customWidth="1"/>
    <col min="17" max="17" width="44.5" style="38" customWidth="1"/>
    <col min="18" max="26" width="9" customWidth="1"/>
    <col min="27" max="27" width="24.75" style="1" customWidth="1"/>
    <col min="28" max="29" width="9" customWidth="1"/>
  </cols>
  <sheetData>
    <row r="1" spans="1:30" s="1" customFormat="1" ht="22.5" customHeight="1">
      <c r="A1" s="458" t="s">
        <v>50</v>
      </c>
      <c r="C1" s="3"/>
      <c r="J1" s="4"/>
      <c r="K1" s="4"/>
      <c r="L1" s="4"/>
      <c r="M1" s="4"/>
      <c r="N1" s="105"/>
      <c r="O1" s="106"/>
      <c r="P1" s="106"/>
      <c r="Q1" s="107" t="s">
        <v>792</v>
      </c>
      <c r="R1" s="106"/>
      <c r="S1" s="106"/>
      <c r="T1" s="106"/>
      <c r="U1" s="106"/>
      <c r="X1" s="459"/>
      <c r="AA1" s="460"/>
      <c r="AD1" s="459"/>
    </row>
    <row r="2" spans="1:30" s="1" customFormat="1" ht="22.5" customHeight="1">
      <c r="A2" s="850"/>
      <c r="B2" s="850"/>
      <c r="C2" s="106"/>
      <c r="J2" s="4"/>
      <c r="K2" s="4"/>
      <c r="L2" s="4"/>
      <c r="M2" s="4"/>
      <c r="N2" s="105"/>
      <c r="O2" s="4"/>
      <c r="P2" s="4"/>
      <c r="Q2" s="461"/>
      <c r="R2" s="107"/>
      <c r="S2" s="107"/>
      <c r="T2" s="107"/>
      <c r="U2" s="107"/>
      <c r="X2" s="459"/>
      <c r="AA2" s="460"/>
      <c r="AD2" s="459"/>
    </row>
    <row r="3" spans="1:30" s="1" customFormat="1" ht="22.5" customHeight="1">
      <c r="A3" s="851"/>
      <c r="B3" s="851"/>
      <c r="C3" s="462"/>
      <c r="J3" s="4"/>
      <c r="K3" s="4"/>
      <c r="L3" s="4"/>
      <c r="M3" s="4"/>
      <c r="N3" s="105">
        <v>13</v>
      </c>
      <c r="O3" s="107"/>
      <c r="P3" s="107"/>
      <c r="Q3" s="463" t="s">
        <v>51</v>
      </c>
      <c r="R3" s="107"/>
      <c r="S3" s="107"/>
      <c r="T3" s="107"/>
      <c r="U3" s="107"/>
      <c r="X3" s="459"/>
      <c r="AA3" s="464"/>
      <c r="AD3" s="459"/>
    </row>
    <row r="4" spans="1:30" ht="20.100000000000001" customHeight="1">
      <c r="A4" s="465" t="s">
        <v>29</v>
      </c>
      <c r="B4" s="466"/>
      <c r="C4" s="467"/>
      <c r="P4" s="486" t="s">
        <v>52</v>
      </c>
      <c r="Q4" s="38">
        <v>1</v>
      </c>
      <c r="AA4" s="12"/>
    </row>
    <row r="5" spans="1:30" ht="20.100000000000001" customHeight="1">
      <c r="A5" s="465" t="s">
        <v>30</v>
      </c>
      <c r="B5" s="466"/>
      <c r="C5" s="467"/>
      <c r="P5" s="486"/>
      <c r="Q5" s="38" t="str">
        <f>C5&amp;""</f>
        <v/>
      </c>
      <c r="AA5" s="13"/>
    </row>
    <row r="6" spans="1:30" ht="20.100000000000001" customHeight="1">
      <c r="A6" s="465" t="s">
        <v>5</v>
      </c>
      <c r="B6" s="466"/>
      <c r="C6" s="467"/>
      <c r="E6">
        <v>1</v>
      </c>
      <c r="F6">
        <v>2</v>
      </c>
      <c r="G6" s="473">
        <f>VLOOKUP(注文フォーム!Z5,注文フォーム!BU3:CA12,注文フォーム!BZ1,FALSE)</f>
        <v>2</v>
      </c>
      <c r="H6" s="47" t="s">
        <v>777</v>
      </c>
      <c r="P6" s="486"/>
      <c r="Q6" s="38" t="str">
        <f>Q7&amp;"  "&amp;Q8&amp;"  "&amp;Q9</f>
        <v xml:space="preserve">ユーロフィンアーステクノ株式会社金沢支店    </v>
      </c>
      <c r="AA6" s="13"/>
    </row>
    <row r="7" spans="1:30" ht="20.100000000000001" customHeight="1">
      <c r="A7" s="465" t="s">
        <v>14</v>
      </c>
      <c r="B7" s="468" t="s">
        <v>23</v>
      </c>
      <c r="C7" s="467" t="str">
        <f>SUBSTITUTE(SUBSTITUTE(G7, CHAR(10),""), "　", "")&amp;""</f>
        <v>ユーロフィンアーステクノ株式会社金沢支店</v>
      </c>
      <c r="D7">
        <v>1</v>
      </c>
      <c r="E7" s="47" t="str">
        <f>IF(注文フォーム!D22="","",注文フォーム!D22)</f>
        <v/>
      </c>
      <c r="F7" s="491" t="str">
        <f>IF(注文フォーム!Z13="","",注文フォーム!Z13)</f>
        <v>ユーロフィンアーステクノ株式会社金沢支店</v>
      </c>
      <c r="G7" s="47" t="str">
        <f>IF(F7="",E7,IFERROR(INDEX($E$7:$F$17,D7,$G$6),""))</f>
        <v>ユーロフィンアーステクノ株式会社金沢支店</v>
      </c>
      <c r="H7" s="47" t="str">
        <f>E7</f>
        <v/>
      </c>
      <c r="P7" s="486"/>
      <c r="Q7" s="38" t="str">
        <f>C7&amp;""</f>
        <v>ユーロフィンアーステクノ株式会社金沢支店</v>
      </c>
      <c r="AA7" s="12" t="s">
        <v>35</v>
      </c>
    </row>
    <row r="8" spans="1:30" ht="20.100000000000001" customHeight="1">
      <c r="A8" s="465"/>
      <c r="B8" s="468" t="s">
        <v>0</v>
      </c>
      <c r="C8" s="467" t="str">
        <f>G8&amp;""</f>
        <v/>
      </c>
      <c r="D8">
        <v>2</v>
      </c>
      <c r="E8" s="47" t="str">
        <f>IF(注文フォーム!D23="","",注文フォーム!D23)</f>
        <v/>
      </c>
      <c r="F8" s="492" t="str">
        <f>IF(注文フォーム!Z14="","",注文フォーム!Z14)</f>
        <v/>
      </c>
      <c r="G8" s="47" t="str">
        <f t="shared" ref="G8:G17" si="0">IF(F8="",E8,IFERROR(INDEX($E$7:$F$17,D8,$G$6),""))</f>
        <v/>
      </c>
      <c r="H8" s="47" t="str">
        <f t="shared" ref="H8:H9" si="1">E8</f>
        <v/>
      </c>
      <c r="P8" s="486"/>
      <c r="Q8" s="38" t="str">
        <f t="shared" ref="Q8:Q24" si="2">C8&amp;""</f>
        <v/>
      </c>
      <c r="AA8" s="12"/>
    </row>
    <row r="9" spans="1:30" ht="20.100000000000001" customHeight="1">
      <c r="A9" s="465"/>
      <c r="B9" s="468" t="s">
        <v>21</v>
      </c>
      <c r="C9" s="467" t="str">
        <f>G9&amp;""</f>
        <v/>
      </c>
      <c r="D9">
        <v>3</v>
      </c>
      <c r="E9" s="47" t="str">
        <f>IF(注文フォーム!D24="","",注文フォーム!D24)</f>
        <v/>
      </c>
      <c r="F9" s="491" t="str">
        <f>IF(注文フォーム!Z15="","",注文フォーム!Z15)</f>
        <v/>
      </c>
      <c r="G9" s="47" t="str">
        <f t="shared" si="0"/>
        <v/>
      </c>
      <c r="H9" s="47" t="str">
        <f t="shared" si="1"/>
        <v/>
      </c>
      <c r="P9" s="486"/>
      <c r="Q9" s="38" t="str">
        <f t="shared" si="2"/>
        <v/>
      </c>
      <c r="AA9" s="12" t="s">
        <v>35</v>
      </c>
    </row>
    <row r="10" spans="1:30" ht="20.100000000000001" customHeight="1">
      <c r="A10" s="465" t="s">
        <v>15</v>
      </c>
      <c r="B10" s="468"/>
      <c r="C10" s="467" t="str">
        <f>G10&amp;""</f>
        <v>9218001</v>
      </c>
      <c r="D10">
        <v>4</v>
      </c>
      <c r="E10" s="47" t="str">
        <f>IF(注文フォーム!D25="","",注文フォーム!D25)</f>
        <v/>
      </c>
      <c r="F10" s="493">
        <f>IF(注文フォーム!Z16="","",注文フォーム!Z16)</f>
        <v>9218001</v>
      </c>
      <c r="G10" s="47">
        <f t="shared" si="0"/>
        <v>9218001</v>
      </c>
      <c r="H10" s="47"/>
      <c r="P10" s="486"/>
      <c r="Q10" s="38" t="str">
        <f t="shared" si="2"/>
        <v>9218001</v>
      </c>
      <c r="AA10" s="12" t="s">
        <v>35</v>
      </c>
    </row>
    <row r="11" spans="1:30" ht="20.100000000000001" customHeight="1">
      <c r="A11" s="465"/>
      <c r="B11" s="468" t="s">
        <v>7</v>
      </c>
      <c r="C11" s="467" t="str">
        <f>G11&amp;""</f>
        <v>石川県金沢市</v>
      </c>
      <c r="D11">
        <v>5</v>
      </c>
      <c r="E11" s="47" t="str">
        <f>IF(注文フォーム!D26="","",注文フォーム!D26)</f>
        <v/>
      </c>
      <c r="F11" s="492" t="str">
        <f>IF(注文フォーム!Z17="","",注文フォーム!Z17)</f>
        <v>石川県金沢市</v>
      </c>
      <c r="G11" s="47" t="str">
        <f t="shared" si="0"/>
        <v>石川県金沢市</v>
      </c>
      <c r="H11" s="47"/>
      <c r="P11" s="486"/>
      <c r="Q11" s="38" t="str">
        <f t="shared" si="2"/>
        <v>石川県金沢市</v>
      </c>
      <c r="AA11" s="12" t="s">
        <v>35</v>
      </c>
    </row>
    <row r="12" spans="1:30" ht="20.100000000000001" customHeight="1">
      <c r="A12" s="465"/>
      <c r="B12" s="468" t="s">
        <v>8</v>
      </c>
      <c r="C12" s="467" t="str">
        <f>DBCS(G12)&amp;""</f>
        <v>高畠３丁目７６番地</v>
      </c>
      <c r="D12">
        <v>6</v>
      </c>
      <c r="E12" s="47" t="str">
        <f>IF(注文フォーム!D27="","",注文フォーム!D27)</f>
        <v/>
      </c>
      <c r="F12" s="491" t="str">
        <f>IF(注文フォーム!Z18="","",注文フォーム!Z18)</f>
        <v>高畠3丁目76番地</v>
      </c>
      <c r="G12" s="47" t="str">
        <f t="shared" si="0"/>
        <v>高畠3丁目76番地</v>
      </c>
      <c r="H12" s="47"/>
      <c r="P12" s="486"/>
      <c r="Q12" s="38" t="str">
        <f t="shared" si="2"/>
        <v>高畠３丁目７６番地</v>
      </c>
      <c r="AA12" s="12" t="s">
        <v>35</v>
      </c>
    </row>
    <row r="13" spans="1:30" ht="20.100000000000001" customHeight="1">
      <c r="A13" s="465"/>
      <c r="B13" s="468" t="s">
        <v>9</v>
      </c>
      <c r="C13" s="467" t="str">
        <f>G13&amp;""</f>
        <v>パールビル2階</v>
      </c>
      <c r="D13">
        <v>7</v>
      </c>
      <c r="E13" s="47" t="str">
        <f>IF(注文フォーム!D28="","",注文フォーム!D28)</f>
        <v/>
      </c>
      <c r="F13" s="492" t="str">
        <f>IF(注文フォーム!Z19="","",注文フォーム!Z19)</f>
        <v>パールビル2階</v>
      </c>
      <c r="G13" s="47" t="str">
        <f t="shared" si="0"/>
        <v>パールビル2階</v>
      </c>
      <c r="H13" s="47"/>
      <c r="P13" s="486"/>
      <c r="Q13" s="38" t="str">
        <f t="shared" si="2"/>
        <v>パールビル2階</v>
      </c>
      <c r="AA13" s="12"/>
    </row>
    <row r="14" spans="1:30" ht="20.100000000000001" customHeight="1">
      <c r="A14" s="465"/>
      <c r="B14" s="468" t="s">
        <v>1</v>
      </c>
      <c r="C14" s="467" t="str">
        <f>IF(G14="","",G14)</f>
        <v xml:space="preserve">076-256-3918  </v>
      </c>
      <c r="D14">
        <v>8</v>
      </c>
      <c r="E14" s="47" t="str">
        <f>IF(注文フォーム!D29="","",注文フォーム!D29)</f>
        <v/>
      </c>
      <c r="F14" s="493" t="str">
        <f>IF(注文フォーム!Z20="","",注文フォーム!Z20)</f>
        <v xml:space="preserve">076-256-3918  </v>
      </c>
      <c r="G14" s="47" t="str">
        <f t="shared" si="0"/>
        <v xml:space="preserve">076-256-3918  </v>
      </c>
      <c r="H14" s="47"/>
      <c r="P14" s="486"/>
      <c r="Q14" s="38" t="str">
        <f>C14&amp;""</f>
        <v xml:space="preserve">076-256-3918  </v>
      </c>
      <c r="AA14" s="13"/>
    </row>
    <row r="15" spans="1:30" ht="20.100000000000001" customHeight="1">
      <c r="A15" s="465"/>
      <c r="B15" s="468" t="s">
        <v>2</v>
      </c>
      <c r="C15" s="467" t="str">
        <f>IF(G15="","",IF(COUNTIF(G15,"*@*"),"",TEXT(G15,"0000000000")))&amp;""</f>
        <v/>
      </c>
      <c r="D15">
        <v>9</v>
      </c>
      <c r="E15" s="47" t="str">
        <f>IF(注文フォーム!D30="","",注文フォーム!D30)</f>
        <v/>
      </c>
      <c r="F15" s="494" t="str">
        <f>IF(注文フォーム!Z21="","",注文フォーム!Z21)</f>
        <v>Taiyo_info@etjp.eurofinsasia.com</v>
      </c>
      <c r="G15" s="47" t="str">
        <f t="shared" si="0"/>
        <v>Taiyo_info@etjp.eurofinsasia.com</v>
      </c>
      <c r="H15" s="47"/>
      <c r="P15" s="486"/>
      <c r="Q15" s="38" t="str">
        <f t="shared" si="2"/>
        <v/>
      </c>
      <c r="AA15" s="12"/>
    </row>
    <row r="16" spans="1:30" ht="20.100000000000001" customHeight="1">
      <c r="A16" s="465"/>
      <c r="B16" s="468" t="s">
        <v>3</v>
      </c>
      <c r="C16" s="467"/>
      <c r="D16">
        <v>10</v>
      </c>
      <c r="E16" s="47"/>
      <c r="F16" s="47"/>
      <c r="G16" s="47">
        <f t="shared" si="0"/>
        <v>0</v>
      </c>
      <c r="H16" s="47"/>
      <c r="P16" s="486" t="str">
        <f>TEXT(C16,"00000000000")</f>
        <v>00000000000</v>
      </c>
      <c r="Q16" s="38" t="str">
        <f t="shared" si="2"/>
        <v/>
      </c>
      <c r="AA16" s="14" t="s">
        <v>35</v>
      </c>
    </row>
    <row r="17" spans="1:27" ht="20.100000000000001" customHeight="1">
      <c r="A17" s="465"/>
      <c r="B17" s="468" t="s">
        <v>24</v>
      </c>
      <c r="C17" s="467" t="str">
        <f>IF(COUNTIF(G17,"*@*"),G17,"")&amp;""</f>
        <v>Taiyo_info@etjp.eurofinsasia.com
Junya.Seki@etjp.eurofinsasia.com</v>
      </c>
      <c r="D17">
        <v>11</v>
      </c>
      <c r="E17" s="47" t="str">
        <f>IF(注文フォーム!D30="","",注文フォーム!D30)</f>
        <v/>
      </c>
      <c r="F17" s="47" t="str">
        <f>注文フォーム!Z6&amp;CHAR(10)&amp;注文フォーム!Z7&amp;""</f>
        <v>Taiyo_info@etjp.eurofinsasia.com
Junya.Seki@etjp.eurofinsasia.com</v>
      </c>
      <c r="G17" s="47" t="str">
        <f t="shared" si="0"/>
        <v>Taiyo_info@etjp.eurofinsasia.com
Junya.Seki@etjp.eurofinsasia.com</v>
      </c>
      <c r="H17" s="47" t="str">
        <f>E17</f>
        <v/>
      </c>
      <c r="P17" s="486"/>
      <c r="Q17" s="38" t="str">
        <f t="shared" si="2"/>
        <v>Taiyo_info@etjp.eurofinsasia.com
Junya.Seki@etjp.eurofinsasia.com</v>
      </c>
      <c r="AA17" s="12"/>
    </row>
    <row r="18" spans="1:27" ht="20.100000000000001" customHeight="1">
      <c r="A18" s="465" t="s">
        <v>4</v>
      </c>
      <c r="B18" s="468" t="s">
        <v>1</v>
      </c>
      <c r="C18" s="467" t="str">
        <f>IFERROR(VLOOKUP(注文フォーム!D57,読込み用!E27:M29,9,FALSE),"")</f>
        <v/>
      </c>
      <c r="F18" s="47" t="str">
        <f>注文フォーム!Z22&amp;""</f>
        <v>関</v>
      </c>
      <c r="H18" s="47" t="str">
        <f>C31</f>
        <v/>
      </c>
      <c r="P18" s="487" t="s">
        <v>385</v>
      </c>
      <c r="Q18" s="38" t="str">
        <f>C18</f>
        <v/>
      </c>
      <c r="AA18" s="12" t="s">
        <v>35</v>
      </c>
    </row>
    <row r="19" spans="1:27" ht="20.100000000000001" customHeight="1">
      <c r="A19" s="465"/>
      <c r="B19" s="468" t="s">
        <v>13</v>
      </c>
      <c r="C19" s="467" t="str">
        <f>IFERROR(VLOOKUP(注文フォーム!D57,読込み用!E27:M29,5,FALSE),"")</f>
        <v/>
      </c>
      <c r="F19" s="50"/>
      <c r="H19" s="47" t="str">
        <f>C32</f>
        <v/>
      </c>
      <c r="P19" s="486"/>
      <c r="Q19" s="38" t="str">
        <f t="shared" si="2"/>
        <v/>
      </c>
      <c r="AA19" s="13" t="s">
        <v>64</v>
      </c>
    </row>
    <row r="20" spans="1:27" ht="20.100000000000001" customHeight="1">
      <c r="A20" s="465" t="s">
        <v>35</v>
      </c>
      <c r="B20" s="468" t="s">
        <v>53</v>
      </c>
      <c r="C20" s="467" t="str">
        <f>IFERROR(VLOOKUP(注文フォーム!D57,読込み用!E27:M29,6,FALSE),"")</f>
        <v/>
      </c>
      <c r="F20" s="46"/>
      <c r="H20" s="47" t="str">
        <f>IF(G6=F6,F17,"")</f>
        <v>Taiyo_info@etjp.eurofinsasia.com
Junya.Seki@etjp.eurofinsasia.com</v>
      </c>
      <c r="P20" s="486"/>
      <c r="Q20" s="38" t="str">
        <f t="shared" si="2"/>
        <v/>
      </c>
      <c r="AA20" s="13" t="s">
        <v>64</v>
      </c>
    </row>
    <row r="21" spans="1:27" ht="20.100000000000001" customHeight="1">
      <c r="A21" s="465"/>
      <c r="B21" s="468" t="s">
        <v>54</v>
      </c>
      <c r="C21" s="467" t="str">
        <f>IFERROR(VLOOKUP(注文フォーム!D57,読込み用!E27:M29,7,FALSE),"")</f>
        <v/>
      </c>
      <c r="F21" s="46"/>
      <c r="P21" s="486"/>
      <c r="Q21" s="38" t="str">
        <f t="shared" si="2"/>
        <v/>
      </c>
      <c r="AA21" s="13" t="s">
        <v>64</v>
      </c>
    </row>
    <row r="22" spans="1:27" ht="20.100000000000001" customHeight="1">
      <c r="A22" s="465"/>
      <c r="B22" s="468" t="s">
        <v>10</v>
      </c>
      <c r="C22" s="467" t="str">
        <f>IFERROR(VLOOKUP(注文フォーム!D57,読込み用!E27:M29,8,FALSE),"")</f>
        <v/>
      </c>
      <c r="F22" s="46"/>
      <c r="P22" s="486"/>
      <c r="Q22" s="38" t="str">
        <f t="shared" si="2"/>
        <v/>
      </c>
      <c r="AA22" s="13" t="s">
        <v>64</v>
      </c>
    </row>
    <row r="23" spans="1:27" ht="20.100000000000001" customHeight="1">
      <c r="A23" s="465"/>
      <c r="B23" s="468" t="s">
        <v>11</v>
      </c>
      <c r="C23" s="467" t="str">
        <f>IFERROR(VLOOKUP(注文フォーム!D57,読込み用!E27:M29,2,FALSE),"")</f>
        <v/>
      </c>
      <c r="F23" s="46"/>
      <c r="P23" s="486"/>
      <c r="Q23" s="38" t="str">
        <f t="shared" si="2"/>
        <v/>
      </c>
      <c r="AA23" s="13" t="s">
        <v>64</v>
      </c>
    </row>
    <row r="24" spans="1:27" ht="20.100000000000001" customHeight="1">
      <c r="A24" s="465"/>
      <c r="B24" s="468" t="s">
        <v>12</v>
      </c>
      <c r="C24" s="467" t="str">
        <f>IFERROR(VLOOKUP(注文フォーム!D57,読込み用!E27:M29,3,FALSE),"")</f>
        <v/>
      </c>
      <c r="D24">
        <v>1</v>
      </c>
      <c r="E24">
        <v>2</v>
      </c>
      <c r="F24">
        <v>3</v>
      </c>
      <c r="G24">
        <v>4</v>
      </c>
      <c r="H24">
        <v>5</v>
      </c>
      <c r="I24">
        <v>6</v>
      </c>
      <c r="J24">
        <v>7</v>
      </c>
      <c r="K24">
        <v>8</v>
      </c>
      <c r="L24">
        <v>9</v>
      </c>
      <c r="M24">
        <v>10</v>
      </c>
      <c r="P24" s="486"/>
      <c r="Q24" s="38" t="str">
        <f t="shared" si="2"/>
        <v/>
      </c>
      <c r="AA24" s="13" t="s">
        <v>64</v>
      </c>
    </row>
    <row r="25" spans="1:27" ht="20.100000000000001" customHeight="1">
      <c r="A25" s="465"/>
      <c r="B25" s="468" t="s">
        <v>55</v>
      </c>
      <c r="C25" s="467" t="str">
        <f>IFERROR(VLOOKUP(注文フォーム!D57,読込み用!E27:M29,4,FALSE),"")</f>
        <v/>
      </c>
      <c r="E25" s="46"/>
      <c r="F25" s="47">
        <v>1</v>
      </c>
      <c r="G25" s="47">
        <v>2</v>
      </c>
      <c r="H25" s="47">
        <v>3</v>
      </c>
      <c r="I25" s="47">
        <v>4</v>
      </c>
      <c r="J25" s="47">
        <v>5</v>
      </c>
      <c r="K25" s="47">
        <v>6</v>
      </c>
      <c r="L25" s="47">
        <v>7</v>
      </c>
      <c r="M25" s="47">
        <v>8</v>
      </c>
      <c r="P25" s="486"/>
      <c r="Q25" s="38" t="str">
        <f>C25&amp;""</f>
        <v/>
      </c>
      <c r="AA25" s="13" t="s">
        <v>64</v>
      </c>
    </row>
    <row r="26" spans="1:27" ht="20.100000000000001" customHeight="1">
      <c r="A26" s="465" t="s">
        <v>6</v>
      </c>
      <c r="B26" s="468"/>
      <c r="C26" s="467"/>
      <c r="D26" t="s">
        <v>410</v>
      </c>
      <c r="E26" t="s">
        <v>409</v>
      </c>
      <c r="F26" s="48" t="s">
        <v>240</v>
      </c>
      <c r="G26" s="469" t="s">
        <v>241</v>
      </c>
      <c r="H26" s="469" t="s">
        <v>242</v>
      </c>
      <c r="I26" s="469" t="s">
        <v>243</v>
      </c>
      <c r="J26" s="469" t="s">
        <v>244</v>
      </c>
      <c r="K26" s="469" t="s">
        <v>245</v>
      </c>
      <c r="L26" s="469" t="s">
        <v>246</v>
      </c>
      <c r="M26" s="47" t="s">
        <v>380</v>
      </c>
      <c r="P26" s="486"/>
      <c r="Q26" s="38" t="str">
        <f>Q23&amp;"  "&amp;Q24&amp;"  "&amp;Q25</f>
        <v xml:space="preserve">    </v>
      </c>
      <c r="AA26" s="13"/>
    </row>
    <row r="27" spans="1:27" ht="20.100000000000001" customHeight="1">
      <c r="A27" s="465" t="s">
        <v>25</v>
      </c>
      <c r="B27" s="468"/>
      <c r="C27" s="467" t="str">
        <f>注文フォーム!D35&amp;""</f>
        <v/>
      </c>
      <c r="D27" s="49" t="str">
        <f>注文フォーム!$BJ$2</f>
        <v>お客様情報と同じ</v>
      </c>
      <c r="E27" s="49" t="str">
        <f>注文フォーム!BS2</f>
        <v>お客様情報と同じ</v>
      </c>
      <c r="F27" s="470" t="str">
        <f>SUBSTITUTE(SUBSTITUTE(注文フォーム!D22,CHAR(10),""),"　","")&amp;""</f>
        <v/>
      </c>
      <c r="G27" s="470">
        <f>注文フォーム!D23</f>
        <v>0</v>
      </c>
      <c r="H27" s="470">
        <f>注文フォーム!D24</f>
        <v>0</v>
      </c>
      <c r="I27" s="471">
        <f>注文フォーム!D25</f>
        <v>0</v>
      </c>
      <c r="J27" s="470">
        <f>注文フォーム!D26</f>
        <v>0</v>
      </c>
      <c r="K27" s="470" t="str">
        <f>DBCS(注文フォーム!D27)</f>
        <v/>
      </c>
      <c r="L27" s="470">
        <f>注文フォーム!D28</f>
        <v>0</v>
      </c>
      <c r="M27" s="472">
        <f>注文フォーム!D29</f>
        <v>0</v>
      </c>
      <c r="P27" s="486"/>
      <c r="Q27" s="38" t="str">
        <f>C27&amp;""</f>
        <v/>
      </c>
      <c r="AA27" s="13" t="s">
        <v>63</v>
      </c>
    </row>
    <row r="28" spans="1:27" ht="20.100000000000001" customHeight="1">
      <c r="A28" s="465" t="s">
        <v>26</v>
      </c>
      <c r="B28" s="468"/>
      <c r="C28" s="467" t="str">
        <f>注文フォーム!D34&amp;""</f>
        <v/>
      </c>
      <c r="D28" s="49" t="str">
        <f>注文フォーム!$BJ$3</f>
        <v>報告書送付先と同じ</v>
      </c>
      <c r="E28" s="49" t="str">
        <f>注文フォーム!BS3</f>
        <v>別途(右に記載ください→)</v>
      </c>
      <c r="F28" s="470" t="str">
        <f>SUBSTITUTE(SUBSTITUTE(注文フォーム!G36, CHAR(10),""), "　", "")&amp;""</f>
        <v/>
      </c>
      <c r="G28" s="472">
        <f>注文フォーム!G37</f>
        <v>0</v>
      </c>
      <c r="H28" s="472">
        <f>注文フォーム!G38</f>
        <v>0</v>
      </c>
      <c r="I28" s="471">
        <f>注文フォーム!G39</f>
        <v>0</v>
      </c>
      <c r="J28" s="472">
        <f>注文フォーム!G40</f>
        <v>0</v>
      </c>
      <c r="K28" s="470" t="str">
        <f>DBCS(注文フォーム!G41)</f>
        <v/>
      </c>
      <c r="L28" s="472">
        <f>注文フォーム!G42</f>
        <v>0</v>
      </c>
      <c r="M28" s="472">
        <f>注文フォーム!G43</f>
        <v>0</v>
      </c>
      <c r="P28" s="486"/>
      <c r="Q28" s="38" t="str">
        <f>C28&amp;""</f>
        <v/>
      </c>
      <c r="AA28" s="13" t="s">
        <v>63</v>
      </c>
    </row>
    <row r="29" spans="1:27" ht="20.100000000000001" customHeight="1">
      <c r="A29" s="465" t="s">
        <v>27</v>
      </c>
      <c r="B29" s="468"/>
      <c r="C29" s="467">
        <f>注文フォーム!D51</f>
        <v>0</v>
      </c>
      <c r="D29" s="49" t="str">
        <f>注文フォーム!$BJ$4</f>
        <v>別途(右に記載ください→→)</v>
      </c>
      <c r="F29" s="470" t="str">
        <f>SUBSTITUTE(SUBSTITUTE(注文フォーム!G46,CHAR(10),""),"　","")&amp;""</f>
        <v/>
      </c>
      <c r="G29" s="470">
        <f>注文フォーム!G47</f>
        <v>0</v>
      </c>
      <c r="H29" s="470">
        <f>注文フォーム!G48</f>
        <v>0</v>
      </c>
      <c r="I29" s="471">
        <f>注文フォーム!G49</f>
        <v>0</v>
      </c>
      <c r="J29" s="470">
        <f>注文フォーム!G50</f>
        <v>0</v>
      </c>
      <c r="K29" s="470" t="str">
        <f>DBCS(注文フォーム!G51)</f>
        <v/>
      </c>
      <c r="L29" s="470">
        <f>注文フォーム!G52</f>
        <v>0</v>
      </c>
      <c r="M29" s="472">
        <f>注文フォーム!G53</f>
        <v>0</v>
      </c>
      <c r="P29" s="486"/>
      <c r="Q29" s="38" t="str">
        <f>C29&amp;""</f>
        <v>0</v>
      </c>
      <c r="AA29" s="13" t="s">
        <v>63</v>
      </c>
    </row>
    <row r="30" spans="1:27" ht="20.100000000000001" customHeight="1">
      <c r="A30" s="465" t="s">
        <v>34</v>
      </c>
      <c r="B30" s="468"/>
      <c r="C30" s="467" t="str">
        <f>IF(注文フォーム!D30="","",IF(COUNTIF(注文フォーム!D44,"*@*"),注文フォーム!D44,TEXT(注文フォーム!D44,"0000000000")))&amp;""</f>
        <v/>
      </c>
      <c r="F30" s="473" t="str">
        <f>SUBSTITUTE(SUBSTITUTE(注文フォーム!G56,CHAR(10),""),"　","")&amp;""</f>
        <v/>
      </c>
      <c r="G30" s="473">
        <f>注文フォーム!G57</f>
        <v>0</v>
      </c>
      <c r="H30" s="473">
        <f>注文フォーム!G58</f>
        <v>0</v>
      </c>
      <c r="I30" s="473">
        <f>注文フォーム!G59</f>
        <v>0</v>
      </c>
      <c r="J30" s="474">
        <f>注文フォーム!G60</f>
        <v>0</v>
      </c>
      <c r="K30" s="473" t="str">
        <f>DBCS(注文フォーム!G61)</f>
        <v/>
      </c>
      <c r="L30" s="474">
        <f>注文フォーム!G62</f>
        <v>0</v>
      </c>
      <c r="M30" s="474">
        <f>注文フォーム!G63</f>
        <v>0</v>
      </c>
      <c r="P30" s="486"/>
      <c r="Q30" s="38" t="str">
        <f>IF(注文フォーム!D30="","",H7&amp;CHAR(10)&amp;H8&amp;CHAR(10)&amp;H9&amp;"  様"&amp;CHAR(10)&amp;H17&amp;CHAR(10)&amp;H18&amp;CHAR(10)&amp;H19&amp;CHAR(10)&amp;H20&amp;"")</f>
        <v/>
      </c>
      <c r="AA30" s="12" t="s">
        <v>35</v>
      </c>
    </row>
    <row r="31" spans="1:27" ht="20.100000000000001" customHeight="1">
      <c r="A31" s="465"/>
      <c r="B31" s="468" t="s">
        <v>32</v>
      </c>
      <c r="C31" s="467" t="str">
        <f>注文フォーム!D45&amp;""</f>
        <v/>
      </c>
      <c r="D31" s="475" t="str">
        <f>注文フォーム!BO2</f>
        <v>お客様情報と同じ</v>
      </c>
      <c r="E31" s="47"/>
      <c r="F31" s="47" t="str">
        <f>F27</f>
        <v/>
      </c>
      <c r="G31" s="47">
        <f t="shared" ref="G31:M31" si="3">G27</f>
        <v>0</v>
      </c>
      <c r="H31" s="47">
        <f t="shared" si="3"/>
        <v>0</v>
      </c>
      <c r="I31" s="47">
        <f t="shared" si="3"/>
        <v>0</v>
      </c>
      <c r="J31" s="47">
        <f t="shared" si="3"/>
        <v>0</v>
      </c>
      <c r="K31" s="47" t="str">
        <f t="shared" si="3"/>
        <v/>
      </c>
      <c r="L31" s="47">
        <f t="shared" si="3"/>
        <v>0</v>
      </c>
      <c r="M31" s="47">
        <f t="shared" si="3"/>
        <v>0</v>
      </c>
      <c r="P31" s="486"/>
      <c r="AA31" s="12"/>
    </row>
    <row r="32" spans="1:27" ht="20.100000000000001" customHeight="1">
      <c r="A32" s="465"/>
      <c r="B32" s="468" t="s">
        <v>33</v>
      </c>
      <c r="C32" s="467" t="str">
        <f>注文フォーム!D46&amp;""</f>
        <v/>
      </c>
      <c r="D32" s="475" t="str">
        <f>注文フォーム!BO3</f>
        <v>報告書送付先と同じ</v>
      </c>
      <c r="E32" s="47"/>
      <c r="F32" s="47" t="str">
        <f t="shared" ref="F32:M32" si="4">F28</f>
        <v/>
      </c>
      <c r="G32" s="47">
        <f t="shared" si="4"/>
        <v>0</v>
      </c>
      <c r="H32" s="47">
        <f t="shared" si="4"/>
        <v>0</v>
      </c>
      <c r="I32" s="47">
        <f t="shared" si="4"/>
        <v>0</v>
      </c>
      <c r="J32" s="47">
        <f t="shared" si="4"/>
        <v>0</v>
      </c>
      <c r="K32" s="47" t="str">
        <f t="shared" si="4"/>
        <v/>
      </c>
      <c r="L32" s="47">
        <f t="shared" si="4"/>
        <v>0</v>
      </c>
      <c r="M32" s="47">
        <f t="shared" si="4"/>
        <v>0</v>
      </c>
      <c r="P32" s="486"/>
      <c r="AA32" s="12"/>
    </row>
    <row r="33" spans="1:27" ht="20.100000000000001" customHeight="1">
      <c r="A33" s="465"/>
      <c r="B33" s="468" t="s">
        <v>486</v>
      </c>
      <c r="C33" s="467">
        <f>注文フォーム!D43</f>
        <v>0</v>
      </c>
      <c r="D33" s="475" t="str">
        <f>注文フォーム!BO4</f>
        <v>請求書送付先と同じ</v>
      </c>
      <c r="E33" s="47"/>
      <c r="F33" s="47" t="str">
        <f t="shared" ref="F33:M33" si="5">F29</f>
        <v/>
      </c>
      <c r="G33" s="47">
        <f t="shared" si="5"/>
        <v>0</v>
      </c>
      <c r="H33" s="47">
        <f t="shared" si="5"/>
        <v>0</v>
      </c>
      <c r="I33" s="47">
        <f t="shared" si="5"/>
        <v>0</v>
      </c>
      <c r="J33" s="47">
        <f t="shared" si="5"/>
        <v>0</v>
      </c>
      <c r="K33" s="47" t="str">
        <f t="shared" si="5"/>
        <v/>
      </c>
      <c r="L33" s="47">
        <f t="shared" si="5"/>
        <v>0</v>
      </c>
      <c r="M33" s="47">
        <f t="shared" si="5"/>
        <v>0</v>
      </c>
      <c r="P33" s="486"/>
      <c r="Q33" s="38" t="str">
        <f>IFERROR(VLOOKUP($C$33,$F$36:$G$39,2,FALSE),"")</f>
        <v/>
      </c>
      <c r="AA33" s="12"/>
    </row>
    <row r="34" spans="1:27" ht="20.100000000000001" customHeight="1">
      <c r="A34" s="465" t="s">
        <v>16</v>
      </c>
      <c r="B34" s="468"/>
      <c r="C34" s="467">
        <f>IF(注文フォーム!D62=注文フォーム!BT3,1,0)</f>
        <v>0</v>
      </c>
      <c r="D34" s="475" t="str">
        <f>注文フォーム!BO5</f>
        <v>その他(右に記載ください→→→)</v>
      </c>
      <c r="E34" s="47"/>
      <c r="F34" s="47" t="str">
        <f t="shared" ref="F34:L34" si="6">F30</f>
        <v/>
      </c>
      <c r="G34" s="47">
        <f t="shared" si="6"/>
        <v>0</v>
      </c>
      <c r="H34" s="47">
        <f t="shared" si="6"/>
        <v>0</v>
      </c>
      <c r="I34" s="47">
        <f t="shared" si="6"/>
        <v>0</v>
      </c>
      <c r="J34" s="47">
        <f t="shared" si="6"/>
        <v>0</v>
      </c>
      <c r="K34" s="47" t="str">
        <f t="shared" si="6"/>
        <v/>
      </c>
      <c r="L34" s="47">
        <f t="shared" si="6"/>
        <v>0</v>
      </c>
      <c r="M34" s="476">
        <f>M30</f>
        <v>0</v>
      </c>
      <c r="P34" s="486"/>
      <c r="Q34" s="477">
        <f>C34</f>
        <v>0</v>
      </c>
      <c r="AA34" s="13" t="s">
        <v>63</v>
      </c>
    </row>
    <row r="35" spans="1:27" ht="55.5" customHeight="1">
      <c r="A35" s="478" t="s">
        <v>251</v>
      </c>
      <c r="B35" s="479"/>
      <c r="C35" s="480" t="str">
        <f>注文フォーム!D59&amp;""</f>
        <v/>
      </c>
      <c r="D35" t="str">
        <f>"[速報送付先]"&amp;Q30</f>
        <v>[速報送付先]</v>
      </c>
      <c r="P35" s="486"/>
      <c r="Q35" s="481" t="str">
        <f>C35</f>
        <v/>
      </c>
      <c r="AA35" s="13"/>
    </row>
    <row r="36" spans="1:27" ht="18.75">
      <c r="A36" s="482" t="s">
        <v>20</v>
      </c>
      <c r="B36" s="483"/>
      <c r="C36" s="490" t="str">
        <f>IFERROR(VLOOKUP(注文フォーム!Z5,注文フォーム!$BU$3:$CA$12,注文フォーム!CA1,0),"")</f>
        <v>ASM</v>
      </c>
      <c r="D36" s="15"/>
      <c r="E36" s="15"/>
      <c r="F36" s="484" t="s">
        <v>379</v>
      </c>
      <c r="G36" s="484">
        <v>1</v>
      </c>
      <c r="H36" s="16"/>
      <c r="I36" s="132" t="str">
        <f>注文フォーム!BK2</f>
        <v>宅配便・郵送等</v>
      </c>
      <c r="J36" s="47" t="s">
        <v>31</v>
      </c>
      <c r="K36" s="47">
        <v>3</v>
      </c>
      <c r="P36" s="486"/>
      <c r="Q36" s="38" t="str">
        <f>C36&amp;""</f>
        <v>ASM</v>
      </c>
    </row>
    <row r="37" spans="1:27" ht="18.75">
      <c r="A37" s="482" t="s">
        <v>18</v>
      </c>
      <c r="B37" s="483"/>
      <c r="C37" s="490" t="str">
        <f>IFERROR(IF(G6=1,注文フォーム!Z4,IF(G6=2,F18,"")),"")</f>
        <v>関</v>
      </c>
      <c r="D37" s="15"/>
      <c r="E37" s="15"/>
      <c r="F37" s="484" t="s">
        <v>487</v>
      </c>
      <c r="G37" s="484">
        <v>2</v>
      </c>
      <c r="H37" s="16"/>
      <c r="I37" s="132" t="str">
        <f>注文フォーム!BK3</f>
        <v>ご持参</v>
      </c>
      <c r="J37" s="47" t="s">
        <v>31</v>
      </c>
      <c r="K37" s="47">
        <v>3</v>
      </c>
      <c r="P37" s="486"/>
      <c r="Q37" s="38" t="str">
        <f>C37&amp;""</f>
        <v>関</v>
      </c>
    </row>
    <row r="38" spans="1:27" ht="18.75">
      <c r="A38" s="852" t="s">
        <v>19</v>
      </c>
      <c r="B38" s="651"/>
      <c r="C38" s="485"/>
      <c r="D38" s="15"/>
      <c r="E38" s="15"/>
      <c r="F38" s="484" t="s">
        <v>488</v>
      </c>
      <c r="G38" s="484">
        <v>3</v>
      </c>
      <c r="H38" s="39"/>
      <c r="I38" s="132" t="str">
        <f>注文フォーム!BK4</f>
        <v>お引き取り</v>
      </c>
      <c r="J38" s="47" t="s">
        <v>491</v>
      </c>
      <c r="K38" s="47">
        <v>2</v>
      </c>
      <c r="P38" s="486"/>
      <c r="Q38" s="38" t="str">
        <f>C38&amp;""</f>
        <v/>
      </c>
    </row>
    <row r="39" spans="1:27" ht="18.75">
      <c r="A39" t="s">
        <v>493</v>
      </c>
      <c r="C39" s="38">
        <f>注文フォーム!D37</f>
        <v>0</v>
      </c>
      <c r="F39" s="484" t="s">
        <v>489</v>
      </c>
      <c r="G39" s="484">
        <v>4</v>
      </c>
      <c r="I39" s="132" t="str">
        <f>注文フォーム!BK5</f>
        <v>ユーロフィンによる採取</v>
      </c>
      <c r="J39" s="47" t="s">
        <v>492</v>
      </c>
      <c r="K39" s="47">
        <v>1</v>
      </c>
      <c r="P39" s="486"/>
      <c r="Q39" s="38" t="str">
        <f>IFERROR(VLOOKUP(C39,I36:K40,3,FALSE),"")</f>
        <v/>
      </c>
    </row>
    <row r="40" spans="1:27">
      <c r="I40" s="132" t="str">
        <f>注文フォーム!BK6</f>
        <v>その他</v>
      </c>
      <c r="J40" s="47"/>
      <c r="K40" s="47"/>
      <c r="P40" s="486"/>
    </row>
    <row r="41" spans="1:27">
      <c r="A41" s="465" t="s">
        <v>238</v>
      </c>
      <c r="B41" s="468"/>
      <c r="C41" s="467">
        <f>C34</f>
        <v>0</v>
      </c>
      <c r="P41" s="486"/>
      <c r="Q41" s="477">
        <f>C41</f>
        <v>0</v>
      </c>
    </row>
    <row r="42" spans="1:27">
      <c r="A42" s="465" t="s">
        <v>199</v>
      </c>
      <c r="B42" s="468"/>
      <c r="C42" s="467">
        <f>IF(注文フォーム!D53=注文フォーム!BP3,1,0)</f>
        <v>0</v>
      </c>
      <c r="P42" s="486"/>
      <c r="Q42" s="477">
        <f>C42</f>
        <v>0</v>
      </c>
    </row>
    <row r="43" spans="1:27">
      <c r="A43" s="465" t="s">
        <v>209</v>
      </c>
      <c r="B43" s="468"/>
      <c r="C43" s="467">
        <f>IF(OR(注文フォーム!D52=注文フォーム!BP3,注文フォーム!D54=注文フォーム!BP3),1,0)</f>
        <v>0</v>
      </c>
      <c r="P43" s="486"/>
      <c r="Q43" s="477">
        <f>C43</f>
        <v>0</v>
      </c>
    </row>
    <row r="44" spans="1:27">
      <c r="A44" t="str">
        <f>注文フォーム!B50</f>
        <v>報告書形式(紙面/電子報告書)(併用不可)</v>
      </c>
      <c r="C44" s="38">
        <f>IF(注文フォーム!D50=注文フォーム!BM3,1,0)</f>
        <v>0</v>
      </c>
      <c r="P44" s="486"/>
      <c r="Q44" s="38">
        <f>C44</f>
        <v>0</v>
      </c>
    </row>
    <row r="45" spans="1:27">
      <c r="A45" s="465" t="s">
        <v>239</v>
      </c>
      <c r="B45" s="468" t="s">
        <v>386</v>
      </c>
      <c r="C45" s="467" t="str">
        <f>IFERROR(VLOOKUP(注文フォーム!D58,読込み用!D27:M29,10,FALSE),"")</f>
        <v/>
      </c>
      <c r="P45" s="486"/>
      <c r="Q45" s="38" t="str">
        <f>C45</f>
        <v/>
      </c>
    </row>
    <row r="46" spans="1:27">
      <c r="A46" s="465"/>
      <c r="B46" s="468" t="s">
        <v>13</v>
      </c>
      <c r="C46" s="467" t="str">
        <f>IFERROR(VLOOKUP(注文フォーム!D58,読込み用!D27:M29,6,FALSE),"")</f>
        <v/>
      </c>
      <c r="P46" s="486"/>
      <c r="Q46" s="38" t="str">
        <f t="shared" ref="Q46:Q51" si="7">C46&amp;""</f>
        <v/>
      </c>
    </row>
    <row r="47" spans="1:27">
      <c r="A47" s="465" t="s">
        <v>35</v>
      </c>
      <c r="B47" s="468" t="s">
        <v>53</v>
      </c>
      <c r="C47" s="467" t="str">
        <f>IFERROR(VLOOKUP(注文フォーム!D58,読込み用!D27:M29,7,FALSE),"")</f>
        <v/>
      </c>
      <c r="P47" s="486"/>
      <c r="Q47" s="38" t="str">
        <f t="shared" si="7"/>
        <v/>
      </c>
    </row>
    <row r="48" spans="1:27">
      <c r="A48" s="465"/>
      <c r="B48" s="468" t="s">
        <v>54</v>
      </c>
      <c r="C48" s="467" t="str">
        <f>IFERROR(VLOOKUP(注文フォーム!D58,読込み用!D27:M29,8,FALSE),"")</f>
        <v/>
      </c>
      <c r="P48" s="486"/>
      <c r="Q48" s="38" t="str">
        <f t="shared" si="7"/>
        <v/>
      </c>
    </row>
    <row r="49" spans="1:17">
      <c r="A49" s="465"/>
      <c r="B49" s="468" t="s">
        <v>10</v>
      </c>
      <c r="C49" s="467" t="str">
        <f>IFERROR(VLOOKUP(注文フォーム!D58,読込み用!D27:M29,9,FALSE),"")</f>
        <v/>
      </c>
      <c r="P49" s="486"/>
      <c r="Q49" s="38" t="str">
        <f t="shared" si="7"/>
        <v/>
      </c>
    </row>
    <row r="50" spans="1:17">
      <c r="A50" s="465"/>
      <c r="B50" s="468" t="s">
        <v>11</v>
      </c>
      <c r="C50" s="467" t="str">
        <f>IFERROR(VLOOKUP(注文フォーム!D58,読込み用!D27:M29,3,FALSE),"")</f>
        <v/>
      </c>
      <c r="P50" s="486"/>
      <c r="Q50" s="38" t="str">
        <f t="shared" si="7"/>
        <v/>
      </c>
    </row>
    <row r="51" spans="1:17">
      <c r="A51" s="465"/>
      <c r="B51" s="468" t="s">
        <v>12</v>
      </c>
      <c r="C51" s="467" t="str">
        <f>IFERROR(VLOOKUP(注文フォーム!D58,読込み用!D27:M29,4,FALSE),"")</f>
        <v/>
      </c>
      <c r="P51" s="486"/>
      <c r="Q51" s="38" t="str">
        <f t="shared" si="7"/>
        <v/>
      </c>
    </row>
    <row r="52" spans="1:17">
      <c r="A52" s="465"/>
      <c r="B52" s="468" t="s">
        <v>55</v>
      </c>
      <c r="C52" s="467" t="str">
        <f>IFERROR(VLOOKUP(注文フォーム!D58,読込み用!D27:M29,5,FALSE),"")</f>
        <v/>
      </c>
      <c r="P52" s="486"/>
      <c r="Q52" s="38" t="str">
        <f>C52&amp;""</f>
        <v/>
      </c>
    </row>
    <row r="53" spans="1:17">
      <c r="P53" s="486"/>
    </row>
    <row r="54" spans="1:17">
      <c r="P54" s="486"/>
    </row>
    <row r="55" spans="1:17">
      <c r="A55" s="465" t="s">
        <v>474</v>
      </c>
      <c r="B55" s="468" t="s">
        <v>1</v>
      </c>
      <c r="C55" s="467" t="str">
        <f>IFERROR(VLOOKUP(注文フォーム!D63,読込み用!D31:M34,10,FALSE),"")</f>
        <v/>
      </c>
      <c r="P55" s="486"/>
      <c r="Q55" s="38" t="str">
        <f>IF(注文フォーム!$D$63=注文フォーム!$BO$5,C55,"")</f>
        <v/>
      </c>
    </row>
    <row r="56" spans="1:17">
      <c r="A56" s="465"/>
      <c r="B56" s="468" t="s">
        <v>13</v>
      </c>
      <c r="C56" s="467" t="str">
        <f>IFERROR(VLOOKUP(注文フォーム!D63,読込み用!D31:M34,6,FALSE),"")</f>
        <v/>
      </c>
      <c r="P56" s="486"/>
      <c r="Q56" s="38" t="str">
        <f>IF(注文フォーム!$D$63=注文フォーム!$BO$5,C56,"")</f>
        <v/>
      </c>
    </row>
    <row r="57" spans="1:17">
      <c r="A57" s="465" t="s">
        <v>35</v>
      </c>
      <c r="B57" s="468" t="s">
        <v>53</v>
      </c>
      <c r="C57" s="467" t="str">
        <f>IFERROR(VLOOKUP(注文フォーム!D63,読込み用!D31:M34,7,FALSE),"")</f>
        <v/>
      </c>
      <c r="P57" s="486"/>
      <c r="Q57" s="38" t="str">
        <f>IF(注文フォーム!$D$63=注文フォーム!$BO$5,C57,"")</f>
        <v/>
      </c>
    </row>
    <row r="58" spans="1:17">
      <c r="A58" s="465"/>
      <c r="B58" s="468" t="s">
        <v>54</v>
      </c>
      <c r="C58" s="467" t="str">
        <f>IFERROR(VLOOKUP(注文フォーム!D63,読込み用!D31:M34,8,FALSE),"")</f>
        <v/>
      </c>
      <c r="P58" s="486"/>
      <c r="Q58" s="38" t="str">
        <f>IF(注文フォーム!$D$63=注文フォーム!$BO$5,C58,"")</f>
        <v/>
      </c>
    </row>
    <row r="59" spans="1:17">
      <c r="A59" s="465"/>
      <c r="B59" s="468" t="s">
        <v>10</v>
      </c>
      <c r="C59" s="467" t="str">
        <f>IFERROR(VLOOKUP(注文フォーム!D63,読込み用!D31:M34,9,FALSE),"")</f>
        <v/>
      </c>
      <c r="P59" s="486"/>
      <c r="Q59" s="38" t="str">
        <f>IF(注文フォーム!$D$63=注文フォーム!$BO$5,C59,"")</f>
        <v/>
      </c>
    </row>
    <row r="60" spans="1:17">
      <c r="A60" s="465"/>
      <c r="B60" s="468" t="s">
        <v>11</v>
      </c>
      <c r="C60" s="467" t="str">
        <f>IFERROR(VLOOKUP(注文フォーム!D63,読込み用!D31:M34,3,FALSE),"")</f>
        <v/>
      </c>
      <c r="P60" s="486"/>
      <c r="Q60" s="38" t="str">
        <f>IF(注文フォーム!$D$63=注文フォーム!$BO$5,C60,"")</f>
        <v/>
      </c>
    </row>
    <row r="61" spans="1:17">
      <c r="A61" s="465"/>
      <c r="B61" s="468" t="s">
        <v>12</v>
      </c>
      <c r="C61" s="467" t="str">
        <f>IFERROR(VLOOKUP(注文フォーム!D63,読込み用!D31:M34,4,FALSE),"")</f>
        <v/>
      </c>
      <c r="P61" s="486"/>
      <c r="Q61" s="38" t="str">
        <f>IF(注文フォーム!$D$63=注文フォーム!$BO$5,C61,"")</f>
        <v/>
      </c>
    </row>
    <row r="62" spans="1:17">
      <c r="A62" s="465"/>
      <c r="B62" s="468" t="s">
        <v>55</v>
      </c>
      <c r="C62" s="467" t="str">
        <f>IFERROR(VLOOKUP(注文フォーム!D63,読込み用!D31:M34,5,FALSE),"")</f>
        <v/>
      </c>
      <c r="P62" s="486"/>
      <c r="Q62" s="38" t="str">
        <f>IF(注文フォーム!$D$63=注文フォーム!$BO$5,C62,"")</f>
        <v/>
      </c>
    </row>
    <row r="63" spans="1:17">
      <c r="P63" s="486"/>
    </row>
    <row r="64" spans="1:17">
      <c r="P64" s="486"/>
    </row>
    <row r="65" spans="1:17">
      <c r="P65" s="486"/>
    </row>
    <row r="66" spans="1:17">
      <c r="P66" s="486"/>
    </row>
    <row r="67" spans="1:17">
      <c r="P67" s="486"/>
    </row>
    <row r="68" spans="1:17">
      <c r="P68" s="486"/>
      <c r="Q68" s="38" t="s">
        <v>266</v>
      </c>
    </row>
    <row r="69" spans="1:17">
      <c r="P69" s="486"/>
      <c r="Q69" s="38" t="str">
        <f>C70&amp;"_"&amp;C71&amp;"_"&amp;C72&amp;"_"&amp;C73&amp;" "&amp;C74&amp;"_"&amp;C75</f>
        <v>___ _</v>
      </c>
    </row>
    <row r="70" spans="1:17">
      <c r="A70" t="str">
        <f>注文フォーム!B53</f>
        <v>写真撮影</v>
      </c>
      <c r="B70" t="s">
        <v>260</v>
      </c>
      <c r="C70" s="38" t="str">
        <f>IF(注文フォーム!D53=注文フォーム!BP3,"【写真あり】","")</f>
        <v/>
      </c>
      <c r="P70" s="486"/>
    </row>
    <row r="71" spans="1:17">
      <c r="A71" t="str">
        <f>注文フォーム!B52</f>
        <v>分析記録の提出</v>
      </c>
      <c r="B71" t="s">
        <v>261</v>
      </c>
      <c r="C71" s="38" t="str">
        <f>IF(注文フォーム!D52=注文フォーム!BP3,"【野帳提出あり】","")</f>
        <v/>
      </c>
      <c r="P71" s="486"/>
    </row>
    <row r="72" spans="1:17">
      <c r="A72" t="str">
        <f>注文フォーム!B33</f>
        <v xml:space="preserve">分析依頼の目的 </v>
      </c>
      <c r="B72" t="s">
        <v>263</v>
      </c>
      <c r="C72" s="38" t="str">
        <f>IF(注文フォーム!D54=注文フォーム!BP3,"【精度管理データ提出】","")</f>
        <v/>
      </c>
      <c r="P72" s="486"/>
    </row>
    <row r="73" spans="1:17">
      <c r="P73" s="486"/>
    </row>
    <row r="74" spans="1:17">
      <c r="A74" t="str">
        <f>注文フォーム!B62</f>
        <v xml:space="preserve">試料の返却 </v>
      </c>
      <c r="B74" t="s">
        <v>259</v>
      </c>
      <c r="C74" s="38" t="str">
        <f>IF(注文フォーム!D62=注文フォーム!BT3,"【試料返却あり】","")</f>
        <v/>
      </c>
      <c r="P74" s="486"/>
    </row>
    <row r="75" spans="1:17">
      <c r="B75" t="s">
        <v>258</v>
      </c>
      <c r="P75" s="486"/>
    </row>
    <row r="76" spans="1:17">
      <c r="P76" s="486"/>
      <c r="Q76" s="38" t="s">
        <v>268</v>
      </c>
    </row>
    <row r="77" spans="1:17">
      <c r="A77" t="str">
        <f>注文フォーム!B42</f>
        <v xml:space="preserve">速報納期 </v>
      </c>
      <c r="B77" t="s">
        <v>256</v>
      </c>
      <c r="C77" s="38" t="str">
        <f>IF(注文フォーム!D42="","",IFERROR(IF(注文フォーム!D42=注文フォーム!BL2,"",(IF(注文フォーム!D41=注文フォーム!BL3,"","【速報納期指定】"))),""))</f>
        <v/>
      </c>
      <c r="P77" s="486"/>
      <c r="Q77" s="38" t="str">
        <f>C77&amp;"_"&amp;C78&amp;"_"&amp;C79&amp;"_"&amp;C85</f>
        <v>___</v>
      </c>
    </row>
    <row r="78" spans="1:17">
      <c r="A78" t="str">
        <f>注文フォーム!B49</f>
        <v xml:space="preserve">報告書発行日 </v>
      </c>
      <c r="B78" t="s">
        <v>257</v>
      </c>
      <c r="C78" s="38" t="str">
        <f>IF(注文フォーム!D49="","",IF(注文フォーム!D49=注文フォーム!BR2,"","【報告書提出日指定】:"&amp;IF(読込み用!C83=TRUE,TEXT(注文フォーム!D49,"m月d日"),注文フォーム!D49)))</f>
        <v/>
      </c>
      <c r="P78" s="486"/>
      <c r="Q78" s="38" t="str">
        <f>C84</f>
        <v xml:space="preserve">【特記】                                                                                                                                                                                                                                                                                                                                                                                                                /
</v>
      </c>
    </row>
    <row r="79" spans="1:17">
      <c r="A79" t="str">
        <f>注文フォーム!B36</f>
        <v>採取社名(報告書備考欄に記載されます）</v>
      </c>
      <c r="B79" t="s">
        <v>255</v>
      </c>
      <c r="C79" s="38" t="str">
        <f>IF(注文フォーム!D36="","","【報告書記載】採取者："&amp;注文フォーム!D36)</f>
        <v/>
      </c>
      <c r="P79" s="486"/>
      <c r="Q79" s="38" t="s">
        <v>771</v>
      </c>
    </row>
    <row r="80" spans="1:17">
      <c r="A80" t="str">
        <f>注文フォーム!B37</f>
        <v xml:space="preserve">搬入方法 </v>
      </c>
      <c r="B80" t="s">
        <v>198</v>
      </c>
      <c r="C80" s="38" t="str">
        <f>IF(注文フォーム!D37="","","["&amp;注文フォーム!D37&amp;"]")</f>
        <v/>
      </c>
      <c r="P80" s="486"/>
      <c r="Q80" s="38" t="str">
        <f>注文フォーム!A592&amp;注文フォーム!B592</f>
        <v/>
      </c>
    </row>
    <row r="81" spans="1:17">
      <c r="A81" t="str">
        <f>注文フォーム!B39</f>
        <v xml:space="preserve">試料到着予定日 </v>
      </c>
      <c r="B81" t="s">
        <v>262</v>
      </c>
      <c r="C81" s="38" t="str">
        <f>IF(注文フォーム!D39="","",MONTH(注文フォーム!D39)&amp;"/"&amp;DAY(注文フォーム!D39)&amp;"着予定")</f>
        <v/>
      </c>
      <c r="P81" s="486"/>
    </row>
    <row r="82" spans="1:17">
      <c r="A82" t="s">
        <v>770</v>
      </c>
      <c r="P82" s="486"/>
    </row>
    <row r="83" spans="1:17">
      <c r="C83" s="38" t="b">
        <f>ISNUMBER(注文フォーム!D49)</f>
        <v>0</v>
      </c>
      <c r="P83" s="486"/>
    </row>
    <row r="84" spans="1:17">
      <c r="A84" t="str">
        <f>注文フォーム!AU581</f>
        <v>備考欄</v>
      </c>
      <c r="C84" s="50" t="str">
        <f>IF(注文フォーム!AU582="","","【特記】"&amp;注文フォーム!AU579&amp;"/"&amp;CHAR(10))</f>
        <v xml:space="preserve">【特記】                                                                                                                                                                                                                                                                                                                                                                                                                /
</v>
      </c>
      <c r="P84" s="486"/>
      <c r="Q84" s="38" t="str">
        <f>C84</f>
        <v xml:space="preserve">【特記】                                                                                                                                                                                                                                                                                                                                                                                                                /
</v>
      </c>
    </row>
    <row r="85" spans="1:17">
      <c r="C85" s="38" t="str">
        <f>IF(注文フォーム!AT578&lt;&gt;"","【報告書記載その他：あり】","")</f>
        <v/>
      </c>
      <c r="P85" s="486"/>
      <c r="Q85" s="38" t="s">
        <v>269</v>
      </c>
    </row>
    <row r="86" spans="1:17">
      <c r="C86" s="38" t="str">
        <f>注文フォーム!A590</f>
        <v/>
      </c>
      <c r="P86" s="486"/>
      <c r="Q86" s="38" t="str">
        <f>C86</f>
        <v/>
      </c>
    </row>
    <row r="87" spans="1:17">
      <c r="P87" s="486"/>
      <c r="Q87" s="38" t="s">
        <v>778</v>
      </c>
    </row>
    <row r="88" spans="1:17">
      <c r="P88" s="486"/>
      <c r="Q88" s="38" t="str">
        <f>IF(G6=2,"依頼者："&amp;E7,"")</f>
        <v>依頼者：</v>
      </c>
    </row>
    <row r="89" spans="1:17">
      <c r="P89" s="486"/>
    </row>
    <row r="90" spans="1:17">
      <c r="P90" s="486"/>
    </row>
    <row r="91" spans="1:17">
      <c r="P91" s="486"/>
    </row>
    <row r="92" spans="1:17">
      <c r="P92" s="486"/>
      <c r="Q92" s="38" t="s">
        <v>267</v>
      </c>
    </row>
    <row r="93" spans="1:17">
      <c r="C93" s="38" t="str">
        <f>IF(注文フォーム!D50="","","[報告書発送方法]"&amp;注文フォーム!D50)</f>
        <v/>
      </c>
      <c r="P93" s="486"/>
      <c r="Q93" s="38" t="str">
        <f>IF(注文フォーム!D50="","",IF(注文フォーム!D50=注文フォーム!BM4,"","[報告書発送方法]"&amp;注文フォーム!D50))</f>
        <v/>
      </c>
    </row>
    <row r="94" spans="1:17">
      <c r="C94" s="38" t="str">
        <f>"〒"&amp;Q56&amp;" "&amp;Q57&amp;Q58&amp;Q59&amp;" "&amp;Q60&amp;" "&amp;Q61&amp;" "&amp;Q62&amp;"   tel"&amp;Q55</f>
        <v>〒       tel</v>
      </c>
      <c r="P94" s="486"/>
    </row>
    <row r="95" spans="1:17">
      <c r="A95" t="s">
        <v>560</v>
      </c>
      <c r="B95" s="495" t="str">
        <f>IF(注文フォーム!D63="","[容器・試料返却先]未入力",IF(注文フォーム!D63&lt;&gt;注文フォーム!BO2,"[容器・試料返却先]指定あり",""))</f>
        <v>[容器・試料返却先]未入力</v>
      </c>
      <c r="C95" s="38">
        <f>IF(注文フォーム!D63=注文フォーム!BO5,"その他："&amp;読込み用!C94,注文フォーム!D63)</f>
        <v>0</v>
      </c>
      <c r="P95" s="486"/>
      <c r="Q95" s="38" t="str">
        <f>IF(G6=2,"",B95)</f>
        <v/>
      </c>
    </row>
    <row r="96" spans="1:17">
      <c r="P96" s="486"/>
      <c r="Q96" s="38" t="str">
        <f>IF(G6=2,"",IF(注文フォーム!D63=注文フォーム!BO4,"",A95&amp;C95))</f>
        <v/>
      </c>
    </row>
    <row r="97" spans="1:17">
      <c r="A97" t="s">
        <v>494</v>
      </c>
      <c r="P97" s="486"/>
      <c r="Q97" s="38" t="str">
        <f>チェック用シート!E13</f>
        <v/>
      </c>
    </row>
    <row r="98" spans="1:17">
      <c r="C98" s="38" t="str">
        <f>"〒"&amp;Q19&amp;" "&amp;Q20&amp;Q21&amp;Q22&amp;" "&amp;Q23&amp;" "&amp;Q24&amp;" "&amp;Q25&amp;"   tel"&amp;Q18</f>
        <v>〒       tel</v>
      </c>
      <c r="P98" s="486"/>
      <c r="Q98" s="38" t="str">
        <f>IF(G6=2,"",B99)</f>
        <v/>
      </c>
    </row>
    <row r="99" spans="1:17">
      <c r="A99" t="s">
        <v>561</v>
      </c>
      <c r="B99" s="495" t="str">
        <f>IF(注文フォーム!D57="","[成果品送付先]未入力",IF(注文フォーム!D57&lt;&gt;注文フォーム!BS2,"[成果品送付先]指定あり",""))</f>
        <v>[成果品送付先]未入力</v>
      </c>
      <c r="C99" s="38">
        <f>IF(注文フォーム!D57=注文フォーム!BS3,"その他："&amp;読込み用!C98,注文フォーム!D57)</f>
        <v>0</v>
      </c>
      <c r="P99" s="486"/>
      <c r="Q99" s="38" t="str">
        <f>IF(G6=2,"",IF(注文フォーム!D57=注文フォーム!BQ2,"",A99&amp;C99))</f>
        <v/>
      </c>
    </row>
    <row r="100" spans="1:17">
      <c r="C100" s="38" t="str">
        <f>"〒"&amp;Q46&amp;" "&amp;Q47&amp;Q48&amp;Q49&amp;" "&amp;Q50&amp;" "&amp;Q51&amp;" "&amp;Q52&amp;"   tel"&amp;Q45</f>
        <v>〒       tel</v>
      </c>
      <c r="P100" s="486"/>
      <c r="Q100" s="38" t="str">
        <f>IF(G6=2,"",B101)</f>
        <v/>
      </c>
    </row>
    <row r="101" spans="1:17">
      <c r="A101" t="s">
        <v>562</v>
      </c>
      <c r="B101" s="495" t="str">
        <f>IF(注文フォーム!D58="","[請求書送付先]未入力",IF(注文フォーム!D58&lt;&gt;注文フォーム!BJ2,"[請求書送付先]指定あり",""))</f>
        <v>[請求書送付先]未入力</v>
      </c>
      <c r="C101" s="38">
        <f>IF(注文フォーム!D58=注文フォーム!BJ4,"その他："&amp;読込み用!C100,注文フォーム!D58)</f>
        <v>0</v>
      </c>
      <c r="P101" s="486"/>
      <c r="Q101" s="38" t="str">
        <f>IF(注文フォーム!D58=注文フォーム!BH2,"",A101&amp;C101)</f>
        <v/>
      </c>
    </row>
    <row r="102" spans="1:17">
      <c r="P102" s="486"/>
    </row>
    <row r="103" spans="1:17">
      <c r="A103" t="s">
        <v>563</v>
      </c>
      <c r="C103" s="38" t="str">
        <f>IF(注文フォーム!D59="","",注文フォーム!D59)</f>
        <v/>
      </c>
      <c r="P103" s="486"/>
      <c r="Q103" s="38" t="str">
        <f>IF(注文フォーム!D59="","",A103&amp;C103)</f>
        <v/>
      </c>
    </row>
    <row r="104" spans="1:17">
      <c r="P104" s="486"/>
    </row>
    <row r="105" spans="1:17">
      <c r="A105" t="s">
        <v>564</v>
      </c>
      <c r="C105" s="38" t="str">
        <f>C93&amp;"___"&amp;Q99&amp;"___"&amp;Q101&amp;"___"&amp;Q103&amp;"___"&amp;Q94</f>
        <v>____________</v>
      </c>
      <c r="P105" s="486"/>
    </row>
    <row r="106" spans="1:17">
      <c r="P106" s="486"/>
    </row>
    <row r="107" spans="1:17">
      <c r="A107" s="488" t="s">
        <v>786</v>
      </c>
      <c r="B107" s="488" t="s">
        <v>408</v>
      </c>
      <c r="C107" s="131" t="str">
        <f>IF(注文フォーム!Z23="","","[成果品送付先]"&amp;注文フォーム!Z23)</f>
        <v>[成果品送付先]アーステクノ金沢支店</v>
      </c>
      <c r="P107" s="486"/>
      <c r="Q107" s="131" t="str">
        <f>C107</f>
        <v>[成果品送付先]アーステクノ金沢支店</v>
      </c>
    </row>
    <row r="108" spans="1:17">
      <c r="A108" s="488"/>
      <c r="B108" s="488" t="s">
        <v>407</v>
      </c>
      <c r="C108" s="131" t="str">
        <f>IF(注文フォーム!Z24="","","[請求書送付先]"&amp;注文フォーム!Z24)</f>
        <v>[請求書送付先]アーステクノ金沢支店</v>
      </c>
      <c r="P108" s="486"/>
      <c r="Q108" s="131" t="str">
        <f t="shared" ref="Q108:Q109" si="8">C108</f>
        <v>[請求書送付先]アーステクノ金沢支店</v>
      </c>
    </row>
    <row r="109" spans="1:17">
      <c r="A109" s="488"/>
      <c r="B109" s="488" t="s">
        <v>787</v>
      </c>
      <c r="C109" s="131" t="str">
        <f>IF(注文フォーム!Z25="","","[容器試料返却先]"&amp;注文フォーム!Z25)</f>
        <v>[容器試料返却先]アーステクノ金沢支店</v>
      </c>
      <c r="P109" s="486"/>
      <c r="Q109" s="131" t="str">
        <f t="shared" si="8"/>
        <v>[容器試料返却先]アーステクノ金沢支店</v>
      </c>
    </row>
    <row r="110" spans="1:17">
      <c r="P110" s="486"/>
    </row>
    <row r="111" spans="1:17">
      <c r="A111" t="s">
        <v>788</v>
      </c>
      <c r="B111" s="488" t="s">
        <v>408</v>
      </c>
      <c r="C111" s="496" t="e">
        <f>IF(注文フォーム!Z23="","",IF(注文フォーム!Z23=注文フォーム!#REF!,"[成果品送付先]"&amp;注文フォーム!#REF!,""))</f>
        <v>#REF!</v>
      </c>
      <c r="P111" s="486"/>
    </row>
    <row r="112" spans="1:17">
      <c r="B112" s="488" t="s">
        <v>407</v>
      </c>
      <c r="C112" s="496" t="e">
        <f>IF(注文フォーム!Z24="","",IF(注文フォーム!Z24=注文フォーム!#REF!,"[請求書送付先]"&amp;注文フォーム!#REF!,""))</f>
        <v>#REF!</v>
      </c>
      <c r="P112" s="486"/>
    </row>
    <row r="113" spans="2:17">
      <c r="B113" s="488" t="s">
        <v>787</v>
      </c>
      <c r="C113" s="496" t="e">
        <f>IF(注文フォーム!Z25="","",IF(注文フォーム!Z25=注文フォーム!#REF!,"[容器試料返却先]"&amp;注文フォーム!#REF!,""))</f>
        <v>#REF!</v>
      </c>
      <c r="P113" s="486"/>
    </row>
    <row r="114" spans="2:17">
      <c r="C114" s="496" t="e">
        <f>C111&amp;C112&amp;C113</f>
        <v>#REF!</v>
      </c>
      <c r="P114" s="486"/>
      <c r="Q114" s="131" t="e">
        <f>C114</f>
        <v>#REF!</v>
      </c>
    </row>
    <row r="115" spans="2:17">
      <c r="P115" s="486"/>
    </row>
    <row r="116" spans="2:17">
      <c r="P116" s="486"/>
    </row>
    <row r="117" spans="2:17">
      <c r="P117" s="486"/>
    </row>
    <row r="118" spans="2:17">
      <c r="P118" s="486"/>
    </row>
    <row r="119" spans="2:17">
      <c r="P119" s="486"/>
    </row>
  </sheetData>
  <mergeCells count="3">
    <mergeCell ref="A2:B2"/>
    <mergeCell ref="A3:B3"/>
    <mergeCell ref="A38:B38"/>
  </mergeCells>
  <phoneticPr fontId="26"/>
  <dataValidations count="1">
    <dataValidation imeMode="off" operator="lessThanOrEqual" allowBlank="1" showInputMessage="1" showErrorMessage="1" error="半角入力" prompt="半角12文字まで" sqref="J19:M23 Q19:Q75 Q96:Q1048576 C1:C3 A85:B1048576 A68:B68 Q91:Q94 R19:XFD1048576 A1:B62 F40:G82 F18:G18 A70:B82 C76:E76 C86:C92 H30:M82 F29:L29 E26:L28 E30 D26:D30 D35:E75 D1:D23 D77:E82 F30:G35 D85:P1048576 C94:C1048576 N19:P82 H1:XFD18 E1:G17" xr:uid="{00000000-0002-0000-0600-000000000000}"/>
  </dataValidations>
  <pageMargins left="0.70866141732283472" right="0.70866141732283472" top="0.74803149606299213" bottom="0.74803149606299213" header="0.31496062992125984" footer="0.31496062992125984"/>
  <pageSetup paperSize="9" orientation="portrait" r:id="rId1"/>
  <headerFooter>
    <oddHeader>&amp;L●●STEP5-1　入力内容の確認（基本情報）●●&amp;Rユーロフィン日本環境株式会社</oddHead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79998168889431442"/>
    <pageSetUpPr fitToPage="1"/>
  </sheetPr>
  <dimension ref="A1:AG111"/>
  <sheetViews>
    <sheetView showGridLines="0" showZeros="0" zoomScale="70" zoomScaleNormal="70" workbookViewId="0">
      <pane xSplit="2" ySplit="3" topLeftCell="C4" activePane="bottomRight" state="frozen"/>
      <selection activeCell="B22" sqref="B22"/>
      <selection pane="topRight" activeCell="B22" sqref="B22"/>
      <selection pane="bottomLeft" activeCell="B22" sqref="B22"/>
      <selection pane="bottomRight" activeCell="C96" sqref="C96"/>
    </sheetView>
  </sheetViews>
  <sheetFormatPr defaultColWidth="9" defaultRowHeight="13.5"/>
  <cols>
    <col min="1" max="1" width="14.625" customWidth="1"/>
    <col min="2" max="2" width="11.125" style="38" customWidth="1"/>
    <col min="3" max="3" width="39.75" style="38" customWidth="1"/>
    <col min="4" max="4" width="38.375" customWidth="1"/>
    <col min="5" max="8" width="11.5" customWidth="1"/>
    <col min="9" max="9" width="17.375" style="10" customWidth="1"/>
    <col min="10" max="10" width="11" customWidth="1"/>
    <col min="11" max="11" width="26.125" customWidth="1"/>
    <col min="12" max="13" width="9.5" customWidth="1"/>
    <col min="14" max="15" width="12.25" customWidth="1"/>
    <col min="16" max="20" width="9" customWidth="1"/>
    <col min="21" max="21" width="32" customWidth="1"/>
    <col min="22" max="26" width="9" customWidth="1"/>
    <col min="27" max="27" width="35.875" style="1" customWidth="1"/>
    <col min="29" max="29" width="9.125" customWidth="1"/>
    <col min="30" max="30" width="79.125" customWidth="1"/>
  </cols>
  <sheetData>
    <row r="1" spans="1:33" s="1" customFormat="1" ht="22.5" customHeight="1">
      <c r="A1" s="2" t="s">
        <v>56</v>
      </c>
      <c r="B1" s="3"/>
      <c r="C1" s="3"/>
      <c r="J1" s="4"/>
      <c r="K1" s="18"/>
      <c r="L1" s="4"/>
      <c r="M1" s="4"/>
      <c r="N1" s="105"/>
      <c r="O1" s="106"/>
      <c r="P1" s="106"/>
      <c r="Q1" s="5"/>
      <c r="R1" s="5"/>
      <c r="S1" s="5"/>
      <c r="T1" s="5"/>
      <c r="U1" s="5"/>
      <c r="X1" s="6"/>
      <c r="AA1" s="7"/>
      <c r="AD1" s="6"/>
    </row>
    <row r="2" spans="1:33" s="1" customFormat="1" ht="22.5" customHeight="1">
      <c r="A2" s="853"/>
      <c r="B2" s="853"/>
      <c r="C2" s="5"/>
      <c r="J2" s="4"/>
      <c r="K2" s="4"/>
      <c r="L2" s="4"/>
      <c r="M2" s="4"/>
      <c r="N2" s="105"/>
      <c r="O2" s="107"/>
      <c r="P2" s="107"/>
      <c r="Q2" s="8"/>
      <c r="R2" s="8"/>
      <c r="S2" s="8"/>
      <c r="T2" s="8"/>
      <c r="U2" s="8"/>
      <c r="X2" s="6"/>
      <c r="AA2" s="7"/>
      <c r="AD2" s="6"/>
    </row>
    <row r="3" spans="1:33" s="1" customFormat="1" ht="22.5" customHeight="1">
      <c r="A3" s="854"/>
      <c r="B3" s="854"/>
      <c r="C3" s="134"/>
      <c r="J3" s="4"/>
      <c r="K3" s="4"/>
      <c r="L3" s="4"/>
      <c r="M3" s="4"/>
      <c r="N3" s="105"/>
      <c r="O3" s="133"/>
      <c r="P3" s="107"/>
      <c r="Q3" s="8"/>
      <c r="R3" s="8"/>
      <c r="S3" s="8"/>
      <c r="T3" s="8"/>
      <c r="U3" s="8"/>
      <c r="X3" s="6"/>
      <c r="AA3" s="9"/>
      <c r="AD3" s="6"/>
    </row>
    <row r="4" spans="1:33">
      <c r="Q4">
        <f>C4</f>
        <v>0</v>
      </c>
    </row>
    <row r="6" spans="1:33">
      <c r="A6" s="855"/>
      <c r="B6" s="135"/>
      <c r="C6" s="856"/>
      <c r="D6" s="856"/>
      <c r="E6" s="856"/>
      <c r="F6" s="856"/>
      <c r="G6" s="856"/>
      <c r="H6" s="856"/>
      <c r="I6" s="856"/>
      <c r="J6" s="856"/>
      <c r="K6" s="856"/>
    </row>
    <row r="7" spans="1:33">
      <c r="A7" s="855"/>
      <c r="B7" s="135"/>
      <c r="C7" s="856"/>
      <c r="D7" s="856"/>
      <c r="E7" s="856"/>
      <c r="F7" s="856"/>
      <c r="G7" s="856"/>
      <c r="H7" s="856"/>
      <c r="I7" s="856"/>
      <c r="J7" s="856"/>
      <c r="K7" s="856"/>
    </row>
    <row r="8" spans="1:33">
      <c r="A8" s="855"/>
      <c r="B8" s="135"/>
      <c r="C8" s="856"/>
      <c r="D8" s="856"/>
      <c r="E8" s="856"/>
      <c r="F8" s="856"/>
      <c r="G8" s="856"/>
      <c r="H8" s="856"/>
      <c r="I8" s="856"/>
      <c r="J8" s="856"/>
      <c r="K8" s="856"/>
    </row>
    <row r="9" spans="1:33">
      <c r="A9" s="19"/>
      <c r="B9" s="20"/>
      <c r="C9" s="20"/>
      <c r="D9" s="19"/>
      <c r="E9" s="19"/>
      <c r="F9" s="19"/>
      <c r="G9" s="19"/>
      <c r="H9" s="19"/>
      <c r="I9" s="21"/>
      <c r="J9" s="19"/>
      <c r="K9" s="19"/>
      <c r="Q9" t="s">
        <v>70</v>
      </c>
      <c r="U9" s="47" t="str">
        <f>TRIM(注文フォーム!D36)</f>
        <v/>
      </c>
    </row>
    <row r="10" spans="1:33" ht="14.25" thickBot="1">
      <c r="A10" s="22" t="s">
        <v>19</v>
      </c>
      <c r="B10" s="23" t="s">
        <v>57</v>
      </c>
      <c r="C10" s="23" t="s">
        <v>62</v>
      </c>
      <c r="D10" s="23" t="s">
        <v>28</v>
      </c>
      <c r="E10" s="23" t="s">
        <v>58</v>
      </c>
      <c r="F10" s="23" t="s">
        <v>65</v>
      </c>
      <c r="G10" s="23" t="s">
        <v>58</v>
      </c>
      <c r="H10" s="23" t="s">
        <v>65</v>
      </c>
      <c r="I10" s="24" t="s">
        <v>344</v>
      </c>
      <c r="J10" s="25" t="s">
        <v>345</v>
      </c>
      <c r="K10" s="26" t="s">
        <v>346</v>
      </c>
      <c r="L10" s="113" t="s">
        <v>347</v>
      </c>
      <c r="M10" s="113" t="s">
        <v>343</v>
      </c>
      <c r="N10" s="120" t="s">
        <v>393</v>
      </c>
      <c r="O10" t="s">
        <v>348</v>
      </c>
      <c r="P10" t="s">
        <v>59</v>
      </c>
      <c r="Q10" s="11" t="s">
        <v>60</v>
      </c>
      <c r="R10" s="11" t="s">
        <v>61</v>
      </c>
      <c r="S10" s="11" t="s">
        <v>58</v>
      </c>
      <c r="U10" s="136" t="s">
        <v>500</v>
      </c>
      <c r="V10" s="11" t="s">
        <v>495</v>
      </c>
      <c r="Y10" s="1"/>
      <c r="AA10"/>
      <c r="AG10" t="str">
        <f>AG11&amp;" "&amp;AG12&amp;" "&amp;AG13&amp;" "&amp;AG14&amp;" "&amp;AG15&amp;" "&amp;AG16&amp;" "&amp;AG17&amp;" "&amp;AG18&amp;" "&amp;AG19&amp;" "&amp;AG20&amp;" "&amp;AG21&amp;" "&amp;AG22&amp;" "&amp;AG23&amp;" "&amp;AG24&amp;" "&amp;AG25&amp;" "&amp;AG26&amp;" "&amp;AG27&amp;" "&amp;AG28&amp;" "&amp;AG29&amp;" "&amp;AG30&amp;" "&amp;AG101&amp;" "&amp;AG102&amp;" "&amp;AG103&amp;" "&amp;AG104&amp;" "&amp;AG105&amp;" "&amp;AG106&amp;" "&amp;AG107&amp;" "&amp;AG108&amp;" "&amp;AG109&amp;" "&amp;AG110&amp;"/"</f>
        <v xml:space="preserve">                             /</v>
      </c>
    </row>
    <row r="11" spans="1:33" ht="28.5" customHeight="1" thickTop="1">
      <c r="A11" s="27"/>
      <c r="B11" s="28">
        <v>1</v>
      </c>
      <c r="C11" s="29" t="str">
        <f>SUBSTITUTE(ASC(注文フォーム!B69), CHAR(10), "　")&amp;""</f>
        <v/>
      </c>
      <c r="D11" s="41" t="str">
        <f>IF(注文フォーム!B69="","",IF(注文フォーム!D69="","-",SUBSTITUTE(ASC(注文フォーム!D69),CHAR(10),"　")))</f>
        <v/>
      </c>
      <c r="E11" s="45" t="str">
        <f>注文フォーム!E69&amp;""</f>
        <v/>
      </c>
      <c r="F11" s="30"/>
      <c r="G11" s="31"/>
      <c r="H11" s="40"/>
      <c r="I11" s="31" t="str">
        <f>注文フォーム!N69&amp;""</f>
        <v/>
      </c>
      <c r="J11" s="140" t="str">
        <f>SUBSTITUTE(注文フォーム!O69,"-","")&amp;SUBSTITUTE(SUBSTITUTE(SUBSTITUTE(注文フォーム!P69,"―",""),"-",""),"その他（直接入力ください）","")</f>
        <v/>
      </c>
      <c r="K11" s="32" t="str">
        <f>注文フォーム!Q69&amp;""</f>
        <v/>
      </c>
      <c r="L11" s="114" t="str">
        <f>O11&amp;P11</f>
        <v/>
      </c>
      <c r="M11" s="115" t="str">
        <f>注文フォーム!U69&amp;""</f>
        <v/>
      </c>
      <c r="N11" t="str">
        <f>IFERROR(IF(注文フォーム!$F69="","",VLOOKUP($AD11,注文フォーム!$DD$3:$DF$24,注文フォーム!$E$66,FALSE)),"")</f>
        <v/>
      </c>
      <c r="O11" t="str">
        <f>IF(注文フォーム!S69="","",IF(注文フォーム!F69=注文フォーム!$CJ$3,IF(注文フォーム!R69=注文フォーム!$CF$6,"",注文フォーム!R69)&amp;注文フォーム!S69&amp;"年",""))</f>
        <v/>
      </c>
      <c r="P11" t="str">
        <f>IF(注文フォーム!T69="","",IF(注文フォーム!F69=注文フォーム!$CJ$3,注文フォーム!T69&amp;"月"))</f>
        <v/>
      </c>
      <c r="Q11" t="str">
        <f>IF(E11="","",YEAR(E11))</f>
        <v/>
      </c>
      <c r="R11" t="str">
        <f>IF(E11="","",MONTH(E11))</f>
        <v/>
      </c>
      <c r="S11" t="str">
        <f>IF(E11="","",DAY(E11))</f>
        <v/>
      </c>
      <c r="U11" s="137" t="str">
        <f>IF(N11="","",IF($U$9&amp;注文フォーム!V69="","",IF($U$9="",注文フォーム!V69,"採取者："&amp;注文フォーム!$D$36&amp;CHAR(10)&amp;注文フォーム!V69)))</f>
        <v/>
      </c>
      <c r="V11" t="e">
        <f>VLOOKUP(注文フォーム!F69,注文フォーム!$DG$3:$DH$17,2,FALSE)</f>
        <v>#N/A</v>
      </c>
      <c r="Y11" s="1"/>
      <c r="AA11" s="47" t="str">
        <f>注文フォーム!F69&amp;""</f>
        <v/>
      </c>
      <c r="AB11" s="48" t="str">
        <f>IF(AA11=注文フォーム!$CJ$17,"",注文フォーム!I69&amp;"")</f>
        <v/>
      </c>
      <c r="AC11" s="48" t="str">
        <f>IF(COUNTIF(注文フォーム!J69,"*"&amp;注文フォーム!$CQ$11&amp;"*")&gt;0,注文フォーム!$CQ$11,"")</f>
        <v/>
      </c>
      <c r="AD11" s="48" t="str">
        <f>AA11&amp;AB11&amp;AC11</f>
        <v/>
      </c>
      <c r="AF11" s="47" t="str">
        <f>I11&amp;" "&amp;J11&amp;" "&amp;K11&amp;" "&amp;L11&amp;" "&amp;M11</f>
        <v xml:space="preserve">    </v>
      </c>
      <c r="AG11" s="381" t="str">
        <f>IF(注文フォーム!F69=注文フォーム!$CY$3,B11&amp;","&amp;AF11,"")</f>
        <v/>
      </c>
    </row>
    <row r="12" spans="1:33" ht="28.5" customHeight="1">
      <c r="A12" s="33"/>
      <c r="B12" s="34">
        <v>2</v>
      </c>
      <c r="C12" s="29" t="str">
        <f>SUBSTITUTE(ASC(注文フォーム!B70), CHAR(10), "　")&amp;""</f>
        <v/>
      </c>
      <c r="D12" s="41" t="str">
        <f>IF(注文フォーム!B70="","",IF(注文フォーム!D70="","-",SUBSTITUTE(ASC(注文フォーム!D70),CHAR(10),"　")))</f>
        <v/>
      </c>
      <c r="E12" s="45" t="str">
        <f>注文フォーム!E70&amp;""</f>
        <v/>
      </c>
      <c r="F12" s="30"/>
      <c r="G12" s="31"/>
      <c r="H12" s="40"/>
      <c r="I12" s="31" t="str">
        <f>注文フォーム!N70&amp;""</f>
        <v/>
      </c>
      <c r="J12" s="140" t="str">
        <f>SUBSTITUTE(注文フォーム!O70,"-","")&amp;SUBSTITUTE(SUBSTITUTE(SUBSTITUTE(注文フォーム!P70,"―",""),"-",""),"その他（直接入力ください）","")</f>
        <v/>
      </c>
      <c r="K12" s="32" t="str">
        <f>注文フォーム!Q70&amp;""</f>
        <v/>
      </c>
      <c r="L12" s="116" t="str">
        <f t="shared" ref="L12:L30" si="0">O12&amp;P12</f>
        <v/>
      </c>
      <c r="M12" s="115" t="str">
        <f>注文フォーム!U70&amp;""</f>
        <v/>
      </c>
      <c r="N12" t="str">
        <f>IFERROR(IF(注文フォーム!$F70="","",VLOOKUP($AD12,注文フォーム!$DD$3:$DF$24,注文フォーム!$E$66,FALSE)),"")</f>
        <v/>
      </c>
      <c r="O12" t="str">
        <f>IF(注文フォーム!S70="","",IF(注文フォーム!F70=注文フォーム!$CJ$3,IF(注文フォーム!R70=注文フォーム!$CF$6,"",注文フォーム!R70)&amp;注文フォーム!S70&amp;"年",""))</f>
        <v/>
      </c>
      <c r="P12" t="str">
        <f>IF(注文フォーム!T70="","",IF(注文フォーム!F70=注文フォーム!$CJ$3,注文フォーム!T70&amp;"月"))</f>
        <v/>
      </c>
      <c r="Q12" t="str">
        <f t="shared" ref="Q12:Q30" si="1">IF(E12="","",YEAR(E12))</f>
        <v/>
      </c>
      <c r="R12" t="str">
        <f t="shared" ref="R12:R30" si="2">IF(E12="","",MONTH(E12))</f>
        <v/>
      </c>
      <c r="S12" t="str">
        <f t="shared" ref="S12:S30" si="3">IF(E12="","",DAY(E12))</f>
        <v/>
      </c>
      <c r="U12" s="137" t="str">
        <f>IF(N12="","",IF($U$9&amp;注文フォーム!V70="","",IF($U$9="",注文フォーム!V70,"採取者："&amp;注文フォーム!$D$36&amp;CHAR(10)&amp;注文フォーム!V70)))</f>
        <v/>
      </c>
      <c r="V12" t="e">
        <f>VLOOKUP(注文フォーム!F70,注文フォーム!$DG$3:$DH$17,2,FALSE)</f>
        <v>#N/A</v>
      </c>
      <c r="Y12" s="1"/>
      <c r="AA12" s="47" t="str">
        <f>注文フォーム!F70&amp;""</f>
        <v/>
      </c>
      <c r="AB12" s="48" t="str">
        <f>IF(AA12=注文フォーム!$CJ$17,"",注文フォーム!I70&amp;"")</f>
        <v/>
      </c>
      <c r="AC12" s="48" t="str">
        <f>IF(COUNTIF(注文フォーム!J70,"*"&amp;注文フォーム!$CQ$11&amp;"*")&gt;0,注文フォーム!$CQ$11,"")</f>
        <v/>
      </c>
      <c r="AD12" s="47" t="str">
        <f t="shared" ref="AD12:AD30" si="4">AA12&amp;AB12&amp;AC12</f>
        <v/>
      </c>
      <c r="AF12" s="47" t="str">
        <f t="shared" ref="AF12:AF30" si="5">I12&amp;" "&amp;J12&amp;" "&amp;K12&amp;" "&amp;L12&amp;" "&amp;M12</f>
        <v xml:space="preserve">    </v>
      </c>
      <c r="AG12" s="381" t="str">
        <f>IF(注文フォーム!F70=注文フォーム!$CY$3,B12&amp;","&amp;AF12,"")</f>
        <v/>
      </c>
    </row>
    <row r="13" spans="1:33" ht="28.5" customHeight="1">
      <c r="A13" s="33"/>
      <c r="B13" s="34">
        <v>3</v>
      </c>
      <c r="C13" s="29" t="str">
        <f>SUBSTITUTE(ASC(注文フォーム!B71), CHAR(10), "　")&amp;""</f>
        <v/>
      </c>
      <c r="D13" s="41" t="str">
        <f>IF(注文フォーム!B71="","",IF(注文フォーム!D71="","-",SUBSTITUTE(ASC(注文フォーム!D71),CHAR(10),"　")))</f>
        <v/>
      </c>
      <c r="E13" s="45" t="str">
        <f>注文フォーム!E71&amp;""</f>
        <v/>
      </c>
      <c r="F13" s="30"/>
      <c r="G13" s="31"/>
      <c r="H13" s="40"/>
      <c r="I13" s="31" t="str">
        <f>注文フォーム!N71&amp;""</f>
        <v/>
      </c>
      <c r="J13" s="140" t="str">
        <f>SUBSTITUTE(注文フォーム!O71,"-","")&amp;SUBSTITUTE(SUBSTITUTE(SUBSTITUTE(注文フォーム!P71,"―",""),"-",""),"その他（直接入力ください）","")</f>
        <v/>
      </c>
      <c r="K13" s="32" t="str">
        <f>注文フォーム!Q71&amp;""</f>
        <v/>
      </c>
      <c r="L13" s="116" t="str">
        <f t="shared" si="0"/>
        <v/>
      </c>
      <c r="M13" s="115" t="str">
        <f>注文フォーム!U71&amp;""</f>
        <v/>
      </c>
      <c r="N13" t="str">
        <f>IFERROR(IF(注文フォーム!$F71="","",VLOOKUP($AD13,注文フォーム!$DD$3:$DF$24,注文フォーム!$E$66,FALSE)),"")</f>
        <v/>
      </c>
      <c r="O13" t="str">
        <f>IF(注文フォーム!S71="","",IF(注文フォーム!F71=注文フォーム!$CJ$3,IF(注文フォーム!R71=注文フォーム!$CF$6,"",注文フォーム!R71)&amp;注文フォーム!S71&amp;"年",""))</f>
        <v/>
      </c>
      <c r="P13" t="str">
        <f>IF(注文フォーム!T71="","",IF(注文フォーム!F71=注文フォーム!$CJ$3,注文フォーム!T71&amp;"月"))</f>
        <v/>
      </c>
      <c r="Q13" t="str">
        <f t="shared" si="1"/>
        <v/>
      </c>
      <c r="R13" t="str">
        <f t="shared" si="2"/>
        <v/>
      </c>
      <c r="S13" t="str">
        <f t="shared" si="3"/>
        <v/>
      </c>
      <c r="U13" s="137" t="str">
        <f>IF(N13="","",IF($U$9&amp;注文フォーム!V71="","",IF($U$9="",注文フォーム!V71,"採取者："&amp;注文フォーム!$D$36&amp;CHAR(10)&amp;注文フォーム!V71)))</f>
        <v/>
      </c>
      <c r="V13" t="e">
        <f>VLOOKUP(注文フォーム!F71,注文フォーム!$DG$3:$DH$17,2,FALSE)</f>
        <v>#N/A</v>
      </c>
      <c r="Y13" s="1"/>
      <c r="AA13" s="47" t="str">
        <f>注文フォーム!F71&amp;""</f>
        <v/>
      </c>
      <c r="AB13" s="48" t="str">
        <f>IF(AA13=注文フォーム!$CJ$17,"",注文フォーム!I71&amp;"")</f>
        <v/>
      </c>
      <c r="AC13" s="48" t="str">
        <f>IF(COUNTIF(注文フォーム!J71,"*"&amp;注文フォーム!$CQ$11&amp;"*")&gt;0,注文フォーム!$CQ$11,"")</f>
        <v/>
      </c>
      <c r="AD13" s="47" t="str">
        <f>AA13&amp;AB13&amp;AC13</f>
        <v/>
      </c>
      <c r="AF13" s="47" t="str">
        <f t="shared" si="5"/>
        <v xml:space="preserve">    </v>
      </c>
      <c r="AG13" s="381" t="str">
        <f>IF(注文フォーム!F71=注文フォーム!$CY$3,B13&amp;","&amp;AF13,"")</f>
        <v/>
      </c>
    </row>
    <row r="14" spans="1:33" ht="28.5" customHeight="1">
      <c r="A14" s="33"/>
      <c r="B14" s="34">
        <v>4</v>
      </c>
      <c r="C14" s="29" t="str">
        <f>SUBSTITUTE(ASC(注文フォーム!B72), CHAR(10), "　")&amp;""</f>
        <v/>
      </c>
      <c r="D14" s="41" t="str">
        <f>IF(注文フォーム!B72="","",IF(注文フォーム!D72="","-",SUBSTITUTE(ASC(注文フォーム!D72),CHAR(10),"　")))</f>
        <v/>
      </c>
      <c r="E14" s="45" t="str">
        <f>注文フォーム!E72&amp;""</f>
        <v/>
      </c>
      <c r="F14" s="30"/>
      <c r="G14" s="31"/>
      <c r="H14" s="40"/>
      <c r="I14" s="31" t="str">
        <f>注文フォーム!N72&amp;""</f>
        <v/>
      </c>
      <c r="J14" s="140" t="str">
        <f>SUBSTITUTE(注文フォーム!O72,"-","")&amp;SUBSTITUTE(SUBSTITUTE(SUBSTITUTE(注文フォーム!P72,"―",""),"-",""),"その他（直接入力ください）","")</f>
        <v/>
      </c>
      <c r="K14" s="32" t="str">
        <f>注文フォーム!Q72&amp;""</f>
        <v/>
      </c>
      <c r="L14" s="116" t="str">
        <f t="shared" si="0"/>
        <v/>
      </c>
      <c r="M14" s="115" t="str">
        <f>注文フォーム!U72&amp;""</f>
        <v/>
      </c>
      <c r="N14" t="str">
        <f>IFERROR(IF(注文フォーム!$F72="","",VLOOKUP($AD14,注文フォーム!$DD$3:$DF$24,注文フォーム!$E$66,FALSE)),"")</f>
        <v/>
      </c>
      <c r="O14" t="str">
        <f>IF(注文フォーム!S72="","",IF(注文フォーム!F72=注文フォーム!$CJ$3,IF(注文フォーム!R72=注文フォーム!$CF$6,"",注文フォーム!R72)&amp;注文フォーム!S72&amp;"年",""))</f>
        <v/>
      </c>
      <c r="P14" t="str">
        <f>IF(注文フォーム!T72="","",IF(注文フォーム!F72=注文フォーム!$CJ$3,注文フォーム!T72&amp;"月"))</f>
        <v/>
      </c>
      <c r="Q14" t="str">
        <f t="shared" si="1"/>
        <v/>
      </c>
      <c r="R14" t="str">
        <f t="shared" si="2"/>
        <v/>
      </c>
      <c r="S14" t="str">
        <f t="shared" si="3"/>
        <v/>
      </c>
      <c r="U14" s="137" t="str">
        <f>IF(N14="","",IF($U$9&amp;注文フォーム!V72="","",IF($U$9="",注文フォーム!V72,"採取者："&amp;注文フォーム!$D$36&amp;CHAR(10)&amp;注文フォーム!V72)))</f>
        <v/>
      </c>
      <c r="V14" t="e">
        <f>VLOOKUP(注文フォーム!F72,注文フォーム!$DG$3:$DH$17,2,FALSE)</f>
        <v>#N/A</v>
      </c>
      <c r="Y14" s="1"/>
      <c r="AA14" s="47" t="str">
        <f>注文フォーム!F72&amp;""</f>
        <v/>
      </c>
      <c r="AB14" s="48" t="str">
        <f>IF(AA14=注文フォーム!$CJ$17,"",注文フォーム!I72&amp;"")</f>
        <v/>
      </c>
      <c r="AC14" s="48" t="str">
        <f>IF(COUNTIF(注文フォーム!J72,"*"&amp;注文フォーム!$CQ$11&amp;"*")&gt;0,注文フォーム!$CQ$11,"")</f>
        <v/>
      </c>
      <c r="AD14" s="47" t="str">
        <f t="shared" si="4"/>
        <v/>
      </c>
      <c r="AF14" s="47" t="str">
        <f t="shared" si="5"/>
        <v xml:space="preserve">    </v>
      </c>
      <c r="AG14" s="381" t="str">
        <f>IF(注文フォーム!F72=注文フォーム!$CY$3,B14&amp;","&amp;AF14,"")</f>
        <v/>
      </c>
    </row>
    <row r="15" spans="1:33" ht="28.5" customHeight="1">
      <c r="A15" s="33"/>
      <c r="B15" s="34">
        <v>5</v>
      </c>
      <c r="C15" s="29" t="str">
        <f>SUBSTITUTE(ASC(注文フォーム!B73), CHAR(10), "　")&amp;""</f>
        <v/>
      </c>
      <c r="D15" s="41" t="str">
        <f>IF(注文フォーム!B73="","",IF(注文フォーム!D73="","-",SUBSTITUTE(ASC(注文フォーム!D73),CHAR(10),"　")))</f>
        <v/>
      </c>
      <c r="E15" s="45" t="str">
        <f>注文フォーム!E73&amp;""</f>
        <v/>
      </c>
      <c r="F15" s="30"/>
      <c r="G15" s="31"/>
      <c r="H15" s="40"/>
      <c r="I15" s="31" t="str">
        <f>注文フォーム!N73&amp;""</f>
        <v/>
      </c>
      <c r="J15" s="140" t="str">
        <f>SUBSTITUTE(注文フォーム!O73,"-","")&amp;SUBSTITUTE(SUBSTITUTE(SUBSTITUTE(注文フォーム!P73,"―",""),"-",""),"その他（直接入力ください）","")</f>
        <v/>
      </c>
      <c r="K15" s="32" t="str">
        <f>注文フォーム!Q73&amp;""</f>
        <v/>
      </c>
      <c r="L15" s="116" t="str">
        <f t="shared" si="0"/>
        <v/>
      </c>
      <c r="M15" s="115" t="str">
        <f>注文フォーム!U73&amp;""</f>
        <v/>
      </c>
      <c r="N15" t="str">
        <f>IFERROR(IF(注文フォーム!$F73="","",VLOOKUP($AD15,注文フォーム!$DD$3:$DF$24,注文フォーム!$E$66,FALSE)),"")</f>
        <v/>
      </c>
      <c r="O15" t="str">
        <f>IF(注文フォーム!S73="","",IF(注文フォーム!F73=注文フォーム!$CJ$3,IF(注文フォーム!R73=注文フォーム!$CF$6,"",注文フォーム!R73)&amp;注文フォーム!S73&amp;"年",""))</f>
        <v/>
      </c>
      <c r="P15" t="str">
        <f>IF(注文フォーム!T73="","",IF(注文フォーム!F73=注文フォーム!$CJ$3,注文フォーム!T73&amp;"月"))</f>
        <v/>
      </c>
      <c r="Q15" t="str">
        <f t="shared" si="1"/>
        <v/>
      </c>
      <c r="R15" t="str">
        <f t="shared" si="2"/>
        <v/>
      </c>
      <c r="S15" t="str">
        <f t="shared" si="3"/>
        <v/>
      </c>
      <c r="U15" s="137" t="str">
        <f>IF(N15="","",IF($U$9&amp;注文フォーム!V73="","",IF($U$9="",注文フォーム!V73,"採取者："&amp;注文フォーム!$D$36&amp;CHAR(10)&amp;注文フォーム!V73)))</f>
        <v/>
      </c>
      <c r="V15" t="e">
        <f>VLOOKUP(注文フォーム!F73,注文フォーム!$DG$3:$DH$17,2,FALSE)</f>
        <v>#N/A</v>
      </c>
      <c r="Y15" s="1"/>
      <c r="AA15" s="47" t="str">
        <f>注文フォーム!F73&amp;""</f>
        <v/>
      </c>
      <c r="AB15" s="48" t="str">
        <f>IF(AA15=注文フォーム!$CJ$17,"",注文フォーム!I73&amp;"")</f>
        <v/>
      </c>
      <c r="AC15" s="48" t="str">
        <f>IF(COUNTIF(注文フォーム!J73,"*"&amp;注文フォーム!$CQ$11&amp;"*")&gt;0,注文フォーム!$CQ$11,"")</f>
        <v/>
      </c>
      <c r="AD15" s="47" t="str">
        <f t="shared" si="4"/>
        <v/>
      </c>
      <c r="AF15" s="47" t="str">
        <f t="shared" si="5"/>
        <v xml:space="preserve">    </v>
      </c>
      <c r="AG15" s="381" t="str">
        <f>IF(注文フォーム!F73=注文フォーム!$CY$3,B15&amp;","&amp;AF15,"")</f>
        <v/>
      </c>
    </row>
    <row r="16" spans="1:33" ht="28.5" customHeight="1">
      <c r="A16" s="35"/>
      <c r="B16" s="36">
        <v>6</v>
      </c>
      <c r="C16" s="29" t="str">
        <f>SUBSTITUTE(ASC(注文フォーム!B74), CHAR(10), "　")&amp;""</f>
        <v/>
      </c>
      <c r="D16" s="41" t="str">
        <f>IF(注文フォーム!B74="","",IF(注文フォーム!D74="","-",SUBSTITUTE(ASC(注文フォーム!D74),CHAR(10),"　")))</f>
        <v/>
      </c>
      <c r="E16" s="45" t="str">
        <f>注文フォーム!E74&amp;""</f>
        <v/>
      </c>
      <c r="F16" s="42"/>
      <c r="G16" s="37"/>
      <c r="H16" s="43"/>
      <c r="I16" s="31" t="str">
        <f>注文フォーム!N74&amp;""</f>
        <v/>
      </c>
      <c r="J16" s="140" t="str">
        <f>SUBSTITUTE(注文フォーム!O74,"-","")&amp;SUBSTITUTE(SUBSTITUTE(SUBSTITUTE(注文フォーム!P74,"―",""),"-",""),"その他（直接入力ください）","")</f>
        <v/>
      </c>
      <c r="K16" s="32" t="str">
        <f>注文フォーム!Q74&amp;""</f>
        <v/>
      </c>
      <c r="L16" s="116" t="str">
        <f t="shared" si="0"/>
        <v/>
      </c>
      <c r="M16" s="115" t="str">
        <f>注文フォーム!U74&amp;""</f>
        <v/>
      </c>
      <c r="N16" t="str">
        <f>IFERROR(IF(注文フォーム!$F74="","",VLOOKUP($AD16,注文フォーム!$DD$3:$DF$24,注文フォーム!$E$66,FALSE)),"")</f>
        <v/>
      </c>
      <c r="O16" t="str">
        <f>IF(注文フォーム!S74="","",IF(注文フォーム!F74=注文フォーム!$CJ$3,IF(注文フォーム!R74=注文フォーム!$CF$6,"",注文フォーム!R74)&amp;注文フォーム!S74&amp;"年",""))</f>
        <v/>
      </c>
      <c r="P16" t="str">
        <f>IF(注文フォーム!T74="","",IF(注文フォーム!F74=注文フォーム!$CJ$3,注文フォーム!T74&amp;"月"))</f>
        <v/>
      </c>
      <c r="Q16" t="str">
        <f t="shared" si="1"/>
        <v/>
      </c>
      <c r="R16" t="str">
        <f t="shared" si="2"/>
        <v/>
      </c>
      <c r="S16" t="str">
        <f t="shared" si="3"/>
        <v/>
      </c>
      <c r="U16" s="137" t="str">
        <f>IF(N16="","",IF($U$9&amp;注文フォーム!V74="","",IF($U$9="",注文フォーム!V74,"採取者："&amp;注文フォーム!$D$36&amp;CHAR(10)&amp;注文フォーム!V74)))</f>
        <v/>
      </c>
      <c r="V16" t="e">
        <f>VLOOKUP(注文フォーム!F74,注文フォーム!$DG$3:$DH$17,2,FALSE)</f>
        <v>#N/A</v>
      </c>
      <c r="Y16" s="1"/>
      <c r="AA16" s="47" t="str">
        <f>注文フォーム!F74&amp;""</f>
        <v/>
      </c>
      <c r="AB16" s="48" t="str">
        <f>IF(AA16=注文フォーム!$CJ$17,"",注文フォーム!I74&amp;"")</f>
        <v/>
      </c>
      <c r="AC16" s="48" t="str">
        <f>IF(COUNTIF(注文フォーム!J74,"*"&amp;注文フォーム!$CQ$11&amp;"*")&gt;0,注文フォーム!$CQ$11,"")</f>
        <v/>
      </c>
      <c r="AD16" s="47" t="str">
        <f t="shared" si="4"/>
        <v/>
      </c>
      <c r="AF16" s="47" t="str">
        <f>I16&amp;" "&amp;J16&amp;" "&amp;K16&amp;" "&amp;L16&amp;" "&amp;M16</f>
        <v xml:space="preserve">    </v>
      </c>
      <c r="AG16" s="381" t="str">
        <f>IF(注文フォーム!F74=注文フォーム!$CY$3,B16&amp;","&amp;AF16,"")</f>
        <v/>
      </c>
    </row>
    <row r="17" spans="1:33" ht="28.5" customHeight="1">
      <c r="A17" s="27"/>
      <c r="B17" s="28">
        <v>7</v>
      </c>
      <c r="C17" s="29" t="str">
        <f>SUBSTITUTE(ASC(注文フォーム!B75), CHAR(10), "　")&amp;""</f>
        <v/>
      </c>
      <c r="D17" s="41" t="str">
        <f>IF(注文フォーム!B75="","",IF(注文フォーム!D75="","-",SUBSTITUTE(ASC(注文フォーム!D75),CHAR(10),"　")))</f>
        <v/>
      </c>
      <c r="E17" s="45" t="str">
        <f>注文フォーム!E75&amp;""</f>
        <v/>
      </c>
      <c r="F17" s="40"/>
      <c r="G17" s="31"/>
      <c r="H17" s="40"/>
      <c r="I17" s="31" t="str">
        <f>注文フォーム!N75&amp;""</f>
        <v/>
      </c>
      <c r="J17" s="140" t="str">
        <f>SUBSTITUTE(注文フォーム!O75,"-","")&amp;SUBSTITUTE(SUBSTITUTE(SUBSTITUTE(注文フォーム!P75,"―",""),"-",""),"その他（直接入力ください）","")</f>
        <v/>
      </c>
      <c r="K17" s="32" t="str">
        <f>注文フォーム!Q75&amp;""</f>
        <v/>
      </c>
      <c r="L17" s="116" t="str">
        <f t="shared" si="0"/>
        <v/>
      </c>
      <c r="M17" s="115" t="str">
        <f>注文フォーム!U75&amp;""</f>
        <v/>
      </c>
      <c r="N17" t="str">
        <f>IFERROR(IF(注文フォーム!$F75="","",VLOOKUP($AD17,注文フォーム!$DD$3:$DF$24,注文フォーム!$E$66,FALSE)),"")</f>
        <v/>
      </c>
      <c r="O17" t="str">
        <f>IF(注文フォーム!S75="","",IF(注文フォーム!F75=注文フォーム!$CJ$3,IF(注文フォーム!R75=注文フォーム!$CF$6,"",注文フォーム!R75)&amp;注文フォーム!S75&amp;"年",""))</f>
        <v/>
      </c>
      <c r="P17" t="str">
        <f>IF(注文フォーム!T75="","",IF(注文フォーム!F75=注文フォーム!$CJ$3,注文フォーム!T75&amp;"月"))</f>
        <v/>
      </c>
      <c r="Q17" t="str">
        <f t="shared" si="1"/>
        <v/>
      </c>
      <c r="R17" t="str">
        <f t="shared" si="2"/>
        <v/>
      </c>
      <c r="S17" t="str">
        <f t="shared" si="3"/>
        <v/>
      </c>
      <c r="U17" s="137" t="str">
        <f>IF(N17="","",IF($U$9&amp;注文フォーム!V75="","",IF($U$9="",注文フォーム!V75,"採取者："&amp;注文フォーム!$D$36&amp;CHAR(10)&amp;注文フォーム!V75)))</f>
        <v/>
      </c>
      <c r="V17" t="e">
        <f>VLOOKUP(注文フォーム!F75,注文フォーム!$DG$3:$DH$17,2,FALSE)</f>
        <v>#N/A</v>
      </c>
      <c r="Y17" s="1"/>
      <c r="AA17" s="47" t="str">
        <f>注文フォーム!F75&amp;""</f>
        <v/>
      </c>
      <c r="AB17" s="48" t="str">
        <f>IF(AA17=注文フォーム!$CJ$17,"",注文フォーム!I75&amp;"")</f>
        <v/>
      </c>
      <c r="AC17" s="48" t="str">
        <f>IF(COUNTIF(注文フォーム!J75,"*"&amp;注文フォーム!$CQ$11&amp;"*")&gt;0,注文フォーム!$CQ$11,"")</f>
        <v/>
      </c>
      <c r="AD17" s="47" t="str">
        <f t="shared" si="4"/>
        <v/>
      </c>
      <c r="AF17" s="47" t="str">
        <f t="shared" si="5"/>
        <v xml:space="preserve">    </v>
      </c>
      <c r="AG17" s="381" t="str">
        <f>IF(注文フォーム!F75=注文フォーム!$CY$3,B17&amp;","&amp;AF17,"")</f>
        <v/>
      </c>
    </row>
    <row r="18" spans="1:33" ht="28.5" customHeight="1">
      <c r="A18" s="33"/>
      <c r="B18" s="34">
        <v>8</v>
      </c>
      <c r="C18" s="29" t="str">
        <f>SUBSTITUTE(ASC(注文フォーム!B76), CHAR(10), "　")&amp;""</f>
        <v/>
      </c>
      <c r="D18" s="41" t="str">
        <f>IF(注文フォーム!B76="","",IF(注文フォーム!D76="","-",SUBSTITUTE(ASC(注文フォーム!D76),CHAR(10),"　")))</f>
        <v/>
      </c>
      <c r="E18" s="45" t="str">
        <f>注文フォーム!E76&amp;""</f>
        <v/>
      </c>
      <c r="F18" s="30"/>
      <c r="G18" s="31"/>
      <c r="H18" s="40"/>
      <c r="I18" s="31" t="str">
        <f>注文フォーム!N76&amp;""</f>
        <v/>
      </c>
      <c r="J18" s="140" t="str">
        <f>SUBSTITUTE(注文フォーム!O76,"-","")&amp;SUBSTITUTE(SUBSTITUTE(SUBSTITUTE(注文フォーム!P76,"―",""),"-",""),"その他（直接入力ください）","")</f>
        <v/>
      </c>
      <c r="K18" s="32" t="str">
        <f>注文フォーム!Q76&amp;""</f>
        <v/>
      </c>
      <c r="L18" s="116" t="str">
        <f t="shared" si="0"/>
        <v/>
      </c>
      <c r="M18" s="115" t="str">
        <f>注文フォーム!U76&amp;""</f>
        <v/>
      </c>
      <c r="N18" t="str">
        <f>IFERROR(IF(注文フォーム!$F76="","",VLOOKUP($AD18,注文フォーム!$DD$3:$DF$24,注文フォーム!$E$66,FALSE)),"")</f>
        <v/>
      </c>
      <c r="O18" t="str">
        <f>IF(注文フォーム!S76="","",IF(注文フォーム!F76=注文フォーム!$CJ$3,IF(注文フォーム!R76=注文フォーム!$CF$6,"",注文フォーム!R76)&amp;注文フォーム!S76&amp;"年",""))</f>
        <v/>
      </c>
      <c r="P18" t="str">
        <f>IF(注文フォーム!T76="","",IF(注文フォーム!F76=注文フォーム!$CJ$3,注文フォーム!T76&amp;"月"))</f>
        <v/>
      </c>
      <c r="Q18" t="str">
        <f t="shared" si="1"/>
        <v/>
      </c>
      <c r="R18" t="str">
        <f t="shared" si="2"/>
        <v/>
      </c>
      <c r="S18" t="str">
        <f t="shared" si="3"/>
        <v/>
      </c>
      <c r="U18" s="137" t="str">
        <f>IF(N18="","",IF($U$9&amp;注文フォーム!V76="","",IF($U$9="",注文フォーム!V76,"採取者："&amp;注文フォーム!$D$36&amp;CHAR(10)&amp;注文フォーム!V76)))</f>
        <v/>
      </c>
      <c r="V18" t="e">
        <f>VLOOKUP(注文フォーム!F76,注文フォーム!$DG$3:$DH$17,2,FALSE)</f>
        <v>#N/A</v>
      </c>
      <c r="Y18" s="1"/>
      <c r="AA18" s="47" t="str">
        <f>注文フォーム!F76&amp;""</f>
        <v/>
      </c>
      <c r="AB18" s="48" t="str">
        <f>IF(AA18=注文フォーム!$CJ$17,"",注文フォーム!I76&amp;"")</f>
        <v/>
      </c>
      <c r="AC18" s="48" t="str">
        <f>IF(COUNTIF(注文フォーム!J76,"*"&amp;注文フォーム!$CQ$11&amp;"*")&gt;0,注文フォーム!$CQ$11,"")</f>
        <v/>
      </c>
      <c r="AD18" s="47" t="str">
        <f t="shared" si="4"/>
        <v/>
      </c>
      <c r="AF18" s="47" t="str">
        <f t="shared" si="5"/>
        <v xml:space="preserve">    </v>
      </c>
      <c r="AG18" s="381" t="str">
        <f>IF(注文フォーム!F76=注文フォーム!$CY$3,B18&amp;","&amp;AF18,"")</f>
        <v/>
      </c>
    </row>
    <row r="19" spans="1:33" ht="28.5" customHeight="1">
      <c r="A19" s="33"/>
      <c r="B19" s="34">
        <v>9</v>
      </c>
      <c r="C19" s="29" t="str">
        <f>SUBSTITUTE(ASC(注文フォーム!B77), CHAR(10), "　")&amp;""</f>
        <v/>
      </c>
      <c r="D19" s="41" t="str">
        <f>IF(注文フォーム!B77="","",IF(注文フォーム!D77="","-",SUBSTITUTE(ASC(注文フォーム!D77),CHAR(10),"　")))</f>
        <v/>
      </c>
      <c r="E19" s="45" t="str">
        <f>注文フォーム!E77&amp;""</f>
        <v/>
      </c>
      <c r="F19" s="30"/>
      <c r="G19" s="31"/>
      <c r="H19" s="40"/>
      <c r="I19" s="31" t="str">
        <f>注文フォーム!N77&amp;""</f>
        <v/>
      </c>
      <c r="J19" s="140" t="str">
        <f>SUBSTITUTE(注文フォーム!O77,"-","")&amp;SUBSTITUTE(SUBSTITUTE(SUBSTITUTE(注文フォーム!P77,"―",""),"-",""),"その他（直接入力ください）","")</f>
        <v/>
      </c>
      <c r="K19" s="32" t="str">
        <f>注文フォーム!Q77&amp;""</f>
        <v/>
      </c>
      <c r="L19" s="116" t="str">
        <f t="shared" si="0"/>
        <v/>
      </c>
      <c r="M19" s="115" t="str">
        <f>注文フォーム!U77&amp;""</f>
        <v/>
      </c>
      <c r="N19" t="str">
        <f>IFERROR(IF(注文フォーム!$F77="","",VLOOKUP($AD19,注文フォーム!$DD$3:$DF$24,注文フォーム!$E$66,FALSE)),"")</f>
        <v/>
      </c>
      <c r="O19" t="str">
        <f>IF(注文フォーム!S77="","",IF(注文フォーム!F77=注文フォーム!$CJ$3,IF(注文フォーム!R77=注文フォーム!$CF$6,"",注文フォーム!R77)&amp;注文フォーム!S77&amp;"年",""))</f>
        <v/>
      </c>
      <c r="P19" t="str">
        <f>IF(注文フォーム!T77="","",IF(注文フォーム!F77=注文フォーム!$CJ$3,注文フォーム!T77&amp;"月"))</f>
        <v/>
      </c>
      <c r="Q19" t="str">
        <f t="shared" si="1"/>
        <v/>
      </c>
      <c r="R19" t="str">
        <f t="shared" si="2"/>
        <v/>
      </c>
      <c r="S19" t="str">
        <f t="shared" si="3"/>
        <v/>
      </c>
      <c r="U19" s="137" t="str">
        <f>IF(N19="","",IF($U$9&amp;注文フォーム!V77="","",IF($U$9="",注文フォーム!V77,"採取者："&amp;注文フォーム!$D$36&amp;CHAR(10)&amp;注文フォーム!V77)))</f>
        <v/>
      </c>
      <c r="V19" t="e">
        <f>VLOOKUP(注文フォーム!F77,注文フォーム!$DG$3:$DH$17,2,FALSE)</f>
        <v>#N/A</v>
      </c>
      <c r="Y19" s="1"/>
      <c r="AA19" s="47" t="str">
        <f>注文フォーム!F77&amp;""</f>
        <v/>
      </c>
      <c r="AB19" s="48" t="str">
        <f>IF(AA19=注文フォーム!$CJ$17,"",注文フォーム!I77&amp;"")</f>
        <v/>
      </c>
      <c r="AC19" s="48" t="str">
        <f>IF(COUNTIF(注文フォーム!J77,"*"&amp;注文フォーム!$CQ$11&amp;"*")&gt;0,注文フォーム!$CQ$11,"")</f>
        <v/>
      </c>
      <c r="AD19" s="47" t="str">
        <f t="shared" si="4"/>
        <v/>
      </c>
      <c r="AF19" s="47" t="str">
        <f t="shared" si="5"/>
        <v xml:space="preserve">    </v>
      </c>
      <c r="AG19" s="381" t="str">
        <f>IF(注文フォーム!F77=注文フォーム!$CY$3,B19&amp;","&amp;AF19,"")</f>
        <v/>
      </c>
    </row>
    <row r="20" spans="1:33" ht="28.5" customHeight="1">
      <c r="A20" s="33"/>
      <c r="B20" s="34">
        <v>10</v>
      </c>
      <c r="C20" s="29" t="str">
        <f>SUBSTITUTE(ASC(注文フォーム!B78), CHAR(10), "　")&amp;""</f>
        <v/>
      </c>
      <c r="D20" s="41" t="str">
        <f>IF(注文フォーム!B78="","",IF(注文フォーム!D78="","-",SUBSTITUTE(ASC(注文フォーム!D78),CHAR(10),"　")))</f>
        <v/>
      </c>
      <c r="E20" s="45" t="str">
        <f>注文フォーム!E78&amp;""</f>
        <v/>
      </c>
      <c r="F20" s="30"/>
      <c r="G20" s="31"/>
      <c r="H20" s="40"/>
      <c r="I20" s="31" t="str">
        <f>注文フォーム!N78&amp;""</f>
        <v/>
      </c>
      <c r="J20" s="140" t="str">
        <f>SUBSTITUTE(注文フォーム!O78,"-","")&amp;SUBSTITUTE(SUBSTITUTE(SUBSTITUTE(注文フォーム!P78,"―",""),"-",""),"その他（直接入力ください）","")</f>
        <v/>
      </c>
      <c r="K20" s="32" t="str">
        <f>注文フォーム!Q78&amp;""</f>
        <v/>
      </c>
      <c r="L20" s="116" t="str">
        <f t="shared" si="0"/>
        <v/>
      </c>
      <c r="M20" s="115" t="str">
        <f>注文フォーム!U78&amp;""</f>
        <v/>
      </c>
      <c r="N20" t="str">
        <f>IFERROR(IF(注文フォーム!$F78="","",VLOOKUP($AD20,注文フォーム!$DD$3:$DF$24,注文フォーム!$E$66,FALSE)),"")</f>
        <v/>
      </c>
      <c r="O20" t="str">
        <f>IF(注文フォーム!S78="","",IF(注文フォーム!F78=注文フォーム!$CJ$3,IF(注文フォーム!R78=注文フォーム!$CF$6,"",注文フォーム!R78)&amp;注文フォーム!S78&amp;"年",""))</f>
        <v/>
      </c>
      <c r="P20" t="str">
        <f>IF(注文フォーム!T78="","",IF(注文フォーム!F78=注文フォーム!$CJ$3,注文フォーム!T78&amp;"月"))</f>
        <v/>
      </c>
      <c r="Q20" t="str">
        <f t="shared" si="1"/>
        <v/>
      </c>
      <c r="R20" t="str">
        <f t="shared" si="2"/>
        <v/>
      </c>
      <c r="S20" t="str">
        <f t="shared" si="3"/>
        <v/>
      </c>
      <c r="U20" s="137" t="str">
        <f>IF(N20="","",IF($U$9&amp;注文フォーム!V78="","",IF($U$9="",注文フォーム!V78,"採取者："&amp;注文フォーム!$D$36&amp;CHAR(10)&amp;注文フォーム!V78)))</f>
        <v/>
      </c>
      <c r="V20" t="e">
        <f>VLOOKUP(注文フォーム!F78,注文フォーム!$DG$3:$DH$17,2,FALSE)</f>
        <v>#N/A</v>
      </c>
      <c r="Y20" s="1"/>
      <c r="AA20" s="47" t="str">
        <f>注文フォーム!F78&amp;""</f>
        <v/>
      </c>
      <c r="AB20" s="48" t="str">
        <f>IF(AA20=注文フォーム!$CJ$17,"",注文フォーム!I78&amp;"")</f>
        <v/>
      </c>
      <c r="AC20" s="48" t="str">
        <f>IF(COUNTIF(注文フォーム!J78,"*"&amp;注文フォーム!$CQ$11&amp;"*")&gt;0,注文フォーム!$CQ$11,"")</f>
        <v/>
      </c>
      <c r="AD20" s="47" t="str">
        <f t="shared" si="4"/>
        <v/>
      </c>
      <c r="AF20" s="47" t="str">
        <f t="shared" si="5"/>
        <v xml:space="preserve">    </v>
      </c>
      <c r="AG20" s="381" t="str">
        <f>IF(注文フォーム!F78=注文フォーム!$CY$3,B20&amp;","&amp;AF20,"")</f>
        <v/>
      </c>
    </row>
    <row r="21" spans="1:33" ht="28.5" customHeight="1">
      <c r="A21" s="33"/>
      <c r="B21" s="34">
        <v>11</v>
      </c>
      <c r="C21" s="29" t="str">
        <f>SUBSTITUTE(ASC(注文フォーム!B79), CHAR(10), "　")&amp;""</f>
        <v/>
      </c>
      <c r="D21" s="41" t="str">
        <f>IF(注文フォーム!B79="","",IF(注文フォーム!D79="","-",SUBSTITUTE(ASC(注文フォーム!D79),CHAR(10),"　")))</f>
        <v/>
      </c>
      <c r="E21" s="45" t="str">
        <f>注文フォーム!E79&amp;""</f>
        <v/>
      </c>
      <c r="F21" s="30"/>
      <c r="G21" s="31"/>
      <c r="H21" s="40"/>
      <c r="I21" s="31" t="str">
        <f>注文フォーム!N79&amp;""</f>
        <v/>
      </c>
      <c r="J21" s="140" t="str">
        <f>SUBSTITUTE(注文フォーム!O79,"-","")&amp;SUBSTITUTE(SUBSTITUTE(SUBSTITUTE(注文フォーム!P79,"―",""),"-",""),"その他（直接入力ください）","")</f>
        <v/>
      </c>
      <c r="K21" s="32" t="str">
        <f>注文フォーム!Q79&amp;""</f>
        <v/>
      </c>
      <c r="L21" s="116" t="str">
        <f t="shared" si="0"/>
        <v/>
      </c>
      <c r="M21" s="115" t="str">
        <f>注文フォーム!U79&amp;""</f>
        <v/>
      </c>
      <c r="N21" t="str">
        <f>IFERROR(IF(注文フォーム!$F79="","",VLOOKUP($AD21,注文フォーム!$DD$3:$DF$24,注文フォーム!$E$66,FALSE)),"")</f>
        <v/>
      </c>
      <c r="O21" t="str">
        <f>IF(注文フォーム!S79="","",IF(注文フォーム!F79=注文フォーム!$CJ$3,IF(注文フォーム!R79=注文フォーム!$CF$6,"",注文フォーム!R79)&amp;注文フォーム!S79&amp;"年",""))</f>
        <v/>
      </c>
      <c r="P21" t="str">
        <f>IF(注文フォーム!T79="","",IF(注文フォーム!F79=注文フォーム!$CJ$3,注文フォーム!T79&amp;"月"))</f>
        <v/>
      </c>
      <c r="Q21" t="str">
        <f t="shared" si="1"/>
        <v/>
      </c>
      <c r="R21" t="str">
        <f t="shared" si="2"/>
        <v/>
      </c>
      <c r="S21" t="str">
        <f t="shared" si="3"/>
        <v/>
      </c>
      <c r="U21" s="137" t="str">
        <f>IF(N21="","",IF($U$9&amp;注文フォーム!V79="","",IF($U$9="",注文フォーム!V79,"採取者："&amp;注文フォーム!$D$36&amp;CHAR(10)&amp;注文フォーム!V79)))</f>
        <v/>
      </c>
      <c r="V21" t="e">
        <f>VLOOKUP(注文フォーム!F79,注文フォーム!$DG$3:$DH$17,2,FALSE)</f>
        <v>#N/A</v>
      </c>
      <c r="Y21" s="1"/>
      <c r="AA21" s="47" t="str">
        <f>注文フォーム!F79&amp;""</f>
        <v/>
      </c>
      <c r="AB21" s="48" t="str">
        <f>IF(AA21=注文フォーム!$CJ$17,"",注文フォーム!I79&amp;"")</f>
        <v/>
      </c>
      <c r="AC21" s="48" t="str">
        <f>IF(COUNTIF(注文フォーム!J79,"*"&amp;注文フォーム!$CQ$11&amp;"*")&gt;0,注文フォーム!$CQ$11,"")</f>
        <v/>
      </c>
      <c r="AD21" s="47" t="str">
        <f t="shared" si="4"/>
        <v/>
      </c>
      <c r="AF21" s="47" t="str">
        <f t="shared" si="5"/>
        <v xml:space="preserve">    </v>
      </c>
      <c r="AG21" s="381" t="str">
        <f>IF(注文フォーム!F79=注文フォーム!$CY$3,B21&amp;","&amp;AF21,"")</f>
        <v/>
      </c>
    </row>
    <row r="22" spans="1:33" ht="28.5" customHeight="1">
      <c r="A22" s="33"/>
      <c r="B22" s="34">
        <v>12</v>
      </c>
      <c r="C22" s="29" t="str">
        <f>SUBSTITUTE(ASC(注文フォーム!B80), CHAR(10), "　")&amp;""</f>
        <v/>
      </c>
      <c r="D22" s="41" t="str">
        <f>IF(注文フォーム!B80="","",IF(注文フォーム!D80="","-",SUBSTITUTE(ASC(注文フォーム!D80),CHAR(10),"　")))</f>
        <v/>
      </c>
      <c r="E22" s="45" t="str">
        <f>注文フォーム!E80&amp;""</f>
        <v/>
      </c>
      <c r="F22" s="30"/>
      <c r="G22" s="31"/>
      <c r="H22" s="40"/>
      <c r="I22" s="31" t="str">
        <f>注文フォーム!N80&amp;""</f>
        <v/>
      </c>
      <c r="J22" s="140" t="str">
        <f>SUBSTITUTE(注文フォーム!O80,"-","")&amp;SUBSTITUTE(SUBSTITUTE(SUBSTITUTE(注文フォーム!P80,"―",""),"-",""),"その他（直接入力ください）","")</f>
        <v/>
      </c>
      <c r="K22" s="32" t="str">
        <f>注文フォーム!Q80&amp;""</f>
        <v/>
      </c>
      <c r="L22" s="116" t="str">
        <f t="shared" si="0"/>
        <v/>
      </c>
      <c r="M22" s="115" t="str">
        <f>注文フォーム!U80&amp;""</f>
        <v/>
      </c>
      <c r="N22" t="str">
        <f>IFERROR(IF(注文フォーム!$F80="","",VLOOKUP($AD22,注文フォーム!$DD$3:$DF$24,注文フォーム!$E$66,FALSE)),"")</f>
        <v/>
      </c>
      <c r="O22" t="str">
        <f>IF(注文フォーム!S80="","",IF(注文フォーム!F80=注文フォーム!$CJ$3,IF(注文フォーム!R80=注文フォーム!$CF$6,"",注文フォーム!R80)&amp;注文フォーム!S80&amp;"年",""))</f>
        <v/>
      </c>
      <c r="P22" t="str">
        <f>IF(注文フォーム!T80="","",IF(注文フォーム!F80=注文フォーム!$CJ$3,注文フォーム!T80&amp;"月"))</f>
        <v/>
      </c>
      <c r="Q22" t="str">
        <f t="shared" si="1"/>
        <v/>
      </c>
      <c r="R22" t="str">
        <f t="shared" si="2"/>
        <v/>
      </c>
      <c r="S22" t="str">
        <f t="shared" si="3"/>
        <v/>
      </c>
      <c r="U22" s="137" t="str">
        <f>IF(N22="","",IF($U$9&amp;注文フォーム!V80="","",IF($U$9="",注文フォーム!V80,"採取者："&amp;注文フォーム!$D$36&amp;CHAR(10)&amp;注文フォーム!V80)))</f>
        <v/>
      </c>
      <c r="V22" t="e">
        <f>VLOOKUP(注文フォーム!F80,注文フォーム!$DG$3:$DH$17,2,FALSE)</f>
        <v>#N/A</v>
      </c>
      <c r="Y22" s="1"/>
      <c r="AA22" s="47" t="str">
        <f>注文フォーム!F80&amp;""</f>
        <v/>
      </c>
      <c r="AB22" s="48" t="str">
        <f>IF(AA22=注文フォーム!$CJ$17,"",注文フォーム!I80&amp;"")</f>
        <v/>
      </c>
      <c r="AC22" s="48" t="str">
        <f>IF(COUNTIF(注文フォーム!J80,"*"&amp;注文フォーム!$CQ$11&amp;"*")&gt;0,注文フォーム!$CQ$11,"")</f>
        <v/>
      </c>
      <c r="AD22" s="47" t="str">
        <f t="shared" si="4"/>
        <v/>
      </c>
      <c r="AF22" s="47" t="str">
        <f t="shared" si="5"/>
        <v xml:space="preserve">    </v>
      </c>
      <c r="AG22" s="381" t="str">
        <f>IF(注文フォーム!F80=注文フォーム!$CY$3,B22&amp;","&amp;AF22,"")</f>
        <v/>
      </c>
    </row>
    <row r="23" spans="1:33" ht="28.5" customHeight="1">
      <c r="A23" s="33"/>
      <c r="B23" s="34">
        <v>13</v>
      </c>
      <c r="C23" s="29" t="str">
        <f>SUBSTITUTE(ASC(注文フォーム!B81), CHAR(10), "　")&amp;""</f>
        <v/>
      </c>
      <c r="D23" s="41" t="str">
        <f>IF(注文フォーム!B81="","",IF(注文フォーム!D81="","-",SUBSTITUTE(ASC(注文フォーム!D81),CHAR(10),"　")))</f>
        <v/>
      </c>
      <c r="E23" s="45" t="str">
        <f>注文フォーム!E81&amp;""</f>
        <v/>
      </c>
      <c r="F23" s="30"/>
      <c r="G23" s="31"/>
      <c r="H23" s="40"/>
      <c r="I23" s="31" t="str">
        <f>注文フォーム!N81&amp;""</f>
        <v/>
      </c>
      <c r="J23" s="140" t="str">
        <f>SUBSTITUTE(注文フォーム!O81,"-","")&amp;SUBSTITUTE(SUBSTITUTE(SUBSTITUTE(注文フォーム!P81,"―",""),"-",""),"その他（直接入力ください）","")</f>
        <v/>
      </c>
      <c r="K23" s="32" t="str">
        <f>注文フォーム!Q81&amp;""</f>
        <v/>
      </c>
      <c r="L23" s="116" t="str">
        <f t="shared" si="0"/>
        <v/>
      </c>
      <c r="M23" s="115" t="str">
        <f>注文フォーム!U81&amp;""</f>
        <v/>
      </c>
      <c r="N23" t="str">
        <f>IFERROR(IF(注文フォーム!$F81="","",VLOOKUP($AD23,注文フォーム!$DD$3:$DF$24,注文フォーム!$E$66,FALSE)),"")</f>
        <v/>
      </c>
      <c r="O23" t="str">
        <f>IF(注文フォーム!S81="","",IF(注文フォーム!F81=注文フォーム!$CJ$3,IF(注文フォーム!R81=注文フォーム!$CF$6,"",注文フォーム!R81)&amp;注文フォーム!S81&amp;"年",""))</f>
        <v/>
      </c>
      <c r="P23" t="str">
        <f>IF(注文フォーム!T81="","",IF(注文フォーム!F81=注文フォーム!$CJ$3,注文フォーム!T81&amp;"月"))</f>
        <v/>
      </c>
      <c r="Q23" t="str">
        <f t="shared" si="1"/>
        <v/>
      </c>
      <c r="R23" t="str">
        <f t="shared" si="2"/>
        <v/>
      </c>
      <c r="S23" t="str">
        <f t="shared" si="3"/>
        <v/>
      </c>
      <c r="U23" s="137" t="str">
        <f>IF(N23="","",IF($U$9&amp;注文フォーム!V81="","",IF($U$9="",注文フォーム!V81,"採取者："&amp;注文フォーム!$D$36&amp;CHAR(10)&amp;注文フォーム!V81)))</f>
        <v/>
      </c>
      <c r="V23" t="e">
        <f>VLOOKUP(注文フォーム!F81,注文フォーム!$DG$3:$DH$17,2,FALSE)</f>
        <v>#N/A</v>
      </c>
      <c r="Y23" s="1"/>
      <c r="AA23" s="47" t="str">
        <f>注文フォーム!F81&amp;""</f>
        <v/>
      </c>
      <c r="AB23" s="48" t="str">
        <f>IF(AA23=注文フォーム!$CJ$17,"",注文フォーム!I81&amp;"")</f>
        <v/>
      </c>
      <c r="AC23" s="48" t="str">
        <f>IF(COUNTIF(注文フォーム!J81,"*"&amp;注文フォーム!$CQ$11&amp;"*")&gt;0,注文フォーム!$CQ$11,"")</f>
        <v/>
      </c>
      <c r="AD23" s="47" t="str">
        <f t="shared" si="4"/>
        <v/>
      </c>
      <c r="AF23" s="47" t="str">
        <f t="shared" si="5"/>
        <v xml:space="preserve">    </v>
      </c>
      <c r="AG23" s="381" t="str">
        <f>IF(注文フォーム!F81=注文フォーム!$CY$3,B23&amp;","&amp;AF23,"")</f>
        <v/>
      </c>
    </row>
    <row r="24" spans="1:33" ht="28.5" customHeight="1">
      <c r="A24" s="33"/>
      <c r="B24" s="34">
        <v>14</v>
      </c>
      <c r="C24" s="29" t="str">
        <f>SUBSTITUTE(ASC(注文フォーム!B82), CHAR(10), "　")&amp;""</f>
        <v/>
      </c>
      <c r="D24" s="41" t="str">
        <f>IF(注文フォーム!B82="","",IF(注文フォーム!D82="","-",SUBSTITUTE(ASC(注文フォーム!D82),CHAR(10),"　")))</f>
        <v/>
      </c>
      <c r="E24" s="45" t="str">
        <f>注文フォーム!E82&amp;""</f>
        <v/>
      </c>
      <c r="F24" s="30"/>
      <c r="G24" s="31"/>
      <c r="H24" s="40"/>
      <c r="I24" s="31" t="str">
        <f>注文フォーム!N82&amp;""</f>
        <v/>
      </c>
      <c r="J24" s="140" t="str">
        <f>SUBSTITUTE(注文フォーム!O82,"-","")&amp;SUBSTITUTE(SUBSTITUTE(SUBSTITUTE(注文フォーム!P82,"―",""),"-",""),"その他（直接入力ください）","")</f>
        <v/>
      </c>
      <c r="K24" s="32" t="str">
        <f>注文フォーム!Q82&amp;""</f>
        <v/>
      </c>
      <c r="L24" s="116" t="str">
        <f t="shared" si="0"/>
        <v/>
      </c>
      <c r="M24" s="115" t="str">
        <f>注文フォーム!U82&amp;""</f>
        <v/>
      </c>
      <c r="N24" t="str">
        <f>IFERROR(IF(注文フォーム!$F82="","",VLOOKUP($AD24,注文フォーム!$DD$3:$DF$24,注文フォーム!$E$66,FALSE)),"")</f>
        <v/>
      </c>
      <c r="O24" t="str">
        <f>IF(注文フォーム!S82="","",IF(注文フォーム!F82=注文フォーム!$CJ$3,IF(注文フォーム!R82=注文フォーム!$CF$6,"",注文フォーム!R82)&amp;注文フォーム!S82&amp;"年",""))</f>
        <v/>
      </c>
      <c r="P24" t="str">
        <f>IF(注文フォーム!T82="","",IF(注文フォーム!F82=注文フォーム!$CJ$3,注文フォーム!T82&amp;"月"))</f>
        <v/>
      </c>
      <c r="Q24" t="str">
        <f t="shared" si="1"/>
        <v/>
      </c>
      <c r="R24" t="str">
        <f t="shared" si="2"/>
        <v/>
      </c>
      <c r="S24" t="str">
        <f t="shared" si="3"/>
        <v/>
      </c>
      <c r="U24" s="137" t="str">
        <f>IF(N24="","",IF($U$9&amp;注文フォーム!V82="","",IF($U$9="",注文フォーム!V82,"採取者："&amp;注文フォーム!$D$36&amp;CHAR(10)&amp;注文フォーム!V82)))</f>
        <v/>
      </c>
      <c r="V24" t="e">
        <f>VLOOKUP(注文フォーム!F82,注文フォーム!$DG$3:$DH$17,2,FALSE)</f>
        <v>#N/A</v>
      </c>
      <c r="Y24" s="1"/>
      <c r="AA24" s="47" t="str">
        <f>注文フォーム!F82&amp;""</f>
        <v/>
      </c>
      <c r="AB24" s="48" t="str">
        <f>IF(AA24=注文フォーム!$CJ$17,"",注文フォーム!I82&amp;"")</f>
        <v/>
      </c>
      <c r="AC24" s="48" t="str">
        <f>IF(COUNTIF(注文フォーム!J82,"*"&amp;注文フォーム!$CQ$11&amp;"*")&gt;0,注文フォーム!$CQ$11,"")</f>
        <v/>
      </c>
      <c r="AD24" s="47" t="str">
        <f t="shared" si="4"/>
        <v/>
      </c>
      <c r="AF24" s="47" t="str">
        <f t="shared" si="5"/>
        <v xml:space="preserve">    </v>
      </c>
      <c r="AG24" s="381" t="str">
        <f>IF(注文フォーム!F82=注文フォーム!$CY$3,B24&amp;","&amp;AF24,"")</f>
        <v/>
      </c>
    </row>
    <row r="25" spans="1:33" ht="28.5" customHeight="1">
      <c r="A25" s="33"/>
      <c r="B25" s="34">
        <v>15</v>
      </c>
      <c r="C25" s="29" t="str">
        <f>SUBSTITUTE(ASC(注文フォーム!B83), CHAR(10), "　")&amp;""</f>
        <v/>
      </c>
      <c r="D25" s="41" t="str">
        <f>IF(注文フォーム!B83="","",IF(注文フォーム!D83="","-",SUBSTITUTE(ASC(注文フォーム!D83),CHAR(10),"　")))</f>
        <v/>
      </c>
      <c r="E25" s="45" t="str">
        <f>注文フォーム!E83&amp;""</f>
        <v/>
      </c>
      <c r="F25" s="30"/>
      <c r="G25" s="31"/>
      <c r="H25" s="40"/>
      <c r="I25" s="31" t="str">
        <f>注文フォーム!N83&amp;""</f>
        <v/>
      </c>
      <c r="J25" s="140" t="str">
        <f>SUBSTITUTE(注文フォーム!O83,"-","")&amp;SUBSTITUTE(SUBSTITUTE(SUBSTITUTE(注文フォーム!P83,"―",""),"-",""),"その他（直接入力ください）","")</f>
        <v/>
      </c>
      <c r="K25" s="32" t="str">
        <f>注文フォーム!Q83&amp;""</f>
        <v/>
      </c>
      <c r="L25" s="116" t="str">
        <f t="shared" si="0"/>
        <v/>
      </c>
      <c r="M25" s="115" t="str">
        <f>注文フォーム!U83&amp;""</f>
        <v/>
      </c>
      <c r="N25" t="str">
        <f>IFERROR(IF(注文フォーム!$F83="","",VLOOKUP($AD25,注文フォーム!$DD$3:$DF$24,注文フォーム!$E$66,FALSE)),"")</f>
        <v/>
      </c>
      <c r="O25" t="str">
        <f>IF(注文フォーム!S83="","",IF(注文フォーム!F83=注文フォーム!$CJ$3,IF(注文フォーム!R83=注文フォーム!$CF$6,"",注文フォーム!R83)&amp;注文フォーム!S83&amp;"年",""))</f>
        <v/>
      </c>
      <c r="P25" t="str">
        <f>IF(注文フォーム!T83="","",IF(注文フォーム!F83=注文フォーム!$CJ$3,注文フォーム!T83&amp;"月"))</f>
        <v/>
      </c>
      <c r="Q25" t="str">
        <f t="shared" si="1"/>
        <v/>
      </c>
      <c r="R25" t="str">
        <f t="shared" si="2"/>
        <v/>
      </c>
      <c r="S25" t="str">
        <f t="shared" si="3"/>
        <v/>
      </c>
      <c r="U25" s="137" t="str">
        <f>IF(N25="","",IF($U$9&amp;注文フォーム!V83="","",IF($U$9="",注文フォーム!V83,"採取者："&amp;注文フォーム!$D$36&amp;CHAR(10)&amp;注文フォーム!V83)))</f>
        <v/>
      </c>
      <c r="V25" t="e">
        <f>VLOOKUP(注文フォーム!F83,注文フォーム!$DG$3:$DH$17,2,FALSE)</f>
        <v>#N/A</v>
      </c>
      <c r="Y25" s="1"/>
      <c r="AA25" s="47" t="str">
        <f>注文フォーム!F83&amp;""</f>
        <v/>
      </c>
      <c r="AB25" s="48" t="str">
        <f>IF(AA25=注文フォーム!$CJ$17,"",注文フォーム!I83&amp;"")</f>
        <v/>
      </c>
      <c r="AC25" s="48" t="str">
        <f>IF(COUNTIF(注文フォーム!J83,"*"&amp;注文フォーム!$CQ$11&amp;"*")&gt;0,注文フォーム!$CQ$11,"")</f>
        <v/>
      </c>
      <c r="AD25" s="47" t="str">
        <f t="shared" si="4"/>
        <v/>
      </c>
      <c r="AF25" s="47" t="str">
        <f t="shared" si="5"/>
        <v xml:space="preserve">    </v>
      </c>
      <c r="AG25" s="381" t="str">
        <f>IF(注文フォーム!F83=注文フォーム!$CY$3,B25&amp;","&amp;AF25,"")</f>
        <v/>
      </c>
    </row>
    <row r="26" spans="1:33" ht="28.5" customHeight="1">
      <c r="A26" s="33"/>
      <c r="B26" s="34">
        <v>16</v>
      </c>
      <c r="C26" s="29" t="str">
        <f>SUBSTITUTE(ASC(注文フォーム!B84), CHAR(10), "　")&amp;""</f>
        <v/>
      </c>
      <c r="D26" s="41" t="str">
        <f>IF(注文フォーム!B84="","",IF(注文フォーム!D84="","-",SUBSTITUTE(ASC(注文フォーム!D84),CHAR(10),"　")))</f>
        <v/>
      </c>
      <c r="E26" s="45" t="str">
        <f>注文フォーム!E84&amp;""</f>
        <v/>
      </c>
      <c r="F26" s="30"/>
      <c r="G26" s="31"/>
      <c r="H26" s="40"/>
      <c r="I26" s="31" t="str">
        <f>注文フォーム!N84&amp;""</f>
        <v/>
      </c>
      <c r="J26" s="140" t="str">
        <f>SUBSTITUTE(注文フォーム!O84,"-","")&amp;SUBSTITUTE(SUBSTITUTE(SUBSTITUTE(注文フォーム!P84,"―",""),"-",""),"その他（直接入力ください）","")</f>
        <v/>
      </c>
      <c r="K26" s="32" t="str">
        <f>注文フォーム!Q84&amp;""</f>
        <v/>
      </c>
      <c r="L26" s="116" t="str">
        <f t="shared" si="0"/>
        <v/>
      </c>
      <c r="M26" s="115" t="str">
        <f>注文フォーム!U84&amp;""</f>
        <v/>
      </c>
      <c r="N26" t="str">
        <f>IFERROR(IF(注文フォーム!$F84="","",VLOOKUP($AD26,注文フォーム!$DD$3:$DF$24,注文フォーム!$E$66,FALSE)),"")</f>
        <v/>
      </c>
      <c r="O26" t="str">
        <f>IF(注文フォーム!S84="","",IF(注文フォーム!F84=注文フォーム!$CJ$3,IF(注文フォーム!R84=注文フォーム!$CF$6,"",注文フォーム!R84)&amp;注文フォーム!S84&amp;"年",""))</f>
        <v/>
      </c>
      <c r="P26" t="str">
        <f>IF(注文フォーム!T84="","",IF(注文フォーム!F84=注文フォーム!$CJ$3,注文フォーム!T84&amp;"月"))</f>
        <v/>
      </c>
      <c r="Q26" t="str">
        <f t="shared" si="1"/>
        <v/>
      </c>
      <c r="R26" t="str">
        <f t="shared" si="2"/>
        <v/>
      </c>
      <c r="S26" t="str">
        <f t="shared" si="3"/>
        <v/>
      </c>
      <c r="U26" s="137" t="str">
        <f>IF(N26="","",IF($U$9&amp;注文フォーム!V84="","",IF($U$9="",注文フォーム!V84,"採取者："&amp;注文フォーム!$D$36&amp;CHAR(10)&amp;注文フォーム!V84)))</f>
        <v/>
      </c>
      <c r="V26" t="e">
        <f>VLOOKUP(注文フォーム!F84,注文フォーム!$DG$3:$DH$17,2,FALSE)</f>
        <v>#N/A</v>
      </c>
      <c r="Y26" s="1"/>
      <c r="AA26" s="47" t="str">
        <f>注文フォーム!F84&amp;""</f>
        <v/>
      </c>
      <c r="AB26" s="48" t="str">
        <f>IF(AA26=注文フォーム!$CJ$17,"",注文フォーム!I84&amp;"")</f>
        <v/>
      </c>
      <c r="AC26" s="48" t="str">
        <f>IF(COUNTIF(注文フォーム!J84,"*"&amp;注文フォーム!$CQ$11&amp;"*")&gt;0,注文フォーム!$CQ$11,"")</f>
        <v/>
      </c>
      <c r="AD26" s="47" t="str">
        <f t="shared" si="4"/>
        <v/>
      </c>
      <c r="AF26" s="47" t="str">
        <f t="shared" si="5"/>
        <v xml:space="preserve">    </v>
      </c>
      <c r="AG26" s="381" t="str">
        <f>IF(注文フォーム!F84=注文フォーム!$CY$3,B26&amp;","&amp;AF26,"")</f>
        <v/>
      </c>
    </row>
    <row r="27" spans="1:33" ht="28.5" customHeight="1">
      <c r="A27" s="33"/>
      <c r="B27" s="34">
        <v>17</v>
      </c>
      <c r="C27" s="29" t="str">
        <f>SUBSTITUTE(ASC(注文フォーム!B85), CHAR(10), "　")&amp;""</f>
        <v/>
      </c>
      <c r="D27" s="41" t="str">
        <f>IF(注文フォーム!B85="","",IF(注文フォーム!D85="","-",SUBSTITUTE(ASC(注文フォーム!D85),CHAR(10),"　")))</f>
        <v/>
      </c>
      <c r="E27" s="45" t="str">
        <f>注文フォーム!E85&amp;""</f>
        <v/>
      </c>
      <c r="F27" s="30"/>
      <c r="G27" s="31"/>
      <c r="H27" s="40"/>
      <c r="I27" s="31" t="str">
        <f>注文フォーム!N85&amp;""</f>
        <v/>
      </c>
      <c r="J27" s="140" t="str">
        <f>SUBSTITUTE(注文フォーム!O85,"-","")&amp;SUBSTITUTE(SUBSTITUTE(SUBSTITUTE(注文フォーム!P85,"―",""),"-",""),"その他（直接入力ください）","")</f>
        <v/>
      </c>
      <c r="K27" s="32" t="str">
        <f>注文フォーム!Q85&amp;""</f>
        <v/>
      </c>
      <c r="L27" s="116" t="str">
        <f t="shared" si="0"/>
        <v/>
      </c>
      <c r="M27" s="115" t="str">
        <f>注文フォーム!U85&amp;""</f>
        <v/>
      </c>
      <c r="N27" t="str">
        <f>IFERROR(IF(注文フォーム!$F85="","",VLOOKUP($AD27,注文フォーム!$DD$3:$DF$24,注文フォーム!$E$66,FALSE)),"")</f>
        <v/>
      </c>
      <c r="O27" t="str">
        <f>IF(注文フォーム!S85="","",IF(注文フォーム!F85=注文フォーム!$CJ$3,IF(注文フォーム!R85=注文フォーム!$CF$6,"",注文フォーム!R85)&amp;注文フォーム!S85&amp;"年",""))</f>
        <v/>
      </c>
      <c r="P27" t="str">
        <f>IF(注文フォーム!T85="","",IF(注文フォーム!F85=注文フォーム!$CJ$3,注文フォーム!T85&amp;"月"))</f>
        <v/>
      </c>
      <c r="Q27" t="str">
        <f t="shared" si="1"/>
        <v/>
      </c>
      <c r="R27" t="str">
        <f t="shared" si="2"/>
        <v/>
      </c>
      <c r="S27" t="str">
        <f t="shared" si="3"/>
        <v/>
      </c>
      <c r="U27" s="137" t="str">
        <f>IF(N27="","",IF($U$9&amp;注文フォーム!V85="","",IF($U$9="",注文フォーム!V85,"採取者："&amp;注文フォーム!$D$36&amp;CHAR(10)&amp;注文フォーム!V85)))</f>
        <v/>
      </c>
      <c r="V27" t="e">
        <f>VLOOKUP(注文フォーム!F85,注文フォーム!$DG$3:$DH$17,2,FALSE)</f>
        <v>#N/A</v>
      </c>
      <c r="Y27" s="1"/>
      <c r="AA27" s="47" t="str">
        <f>注文フォーム!F85&amp;""</f>
        <v/>
      </c>
      <c r="AB27" s="48" t="str">
        <f>IF(AA27=注文フォーム!$CJ$17,"",注文フォーム!I85&amp;"")</f>
        <v/>
      </c>
      <c r="AC27" s="48" t="str">
        <f>IF(COUNTIF(注文フォーム!J85,"*"&amp;注文フォーム!$CQ$11&amp;"*")&gt;0,注文フォーム!$CQ$11,"")</f>
        <v/>
      </c>
      <c r="AD27" s="47" t="str">
        <f t="shared" si="4"/>
        <v/>
      </c>
      <c r="AF27" s="47" t="str">
        <f t="shared" si="5"/>
        <v xml:space="preserve">    </v>
      </c>
      <c r="AG27" s="381" t="str">
        <f>IF(注文フォーム!F85=注文フォーム!$CY$3,B27&amp;","&amp;AF27,"")</f>
        <v/>
      </c>
    </row>
    <row r="28" spans="1:33" ht="28.5" customHeight="1">
      <c r="A28" s="33"/>
      <c r="B28" s="34">
        <v>18</v>
      </c>
      <c r="C28" s="29" t="str">
        <f>SUBSTITUTE(ASC(注文フォーム!B86), CHAR(10), "　")&amp;""</f>
        <v/>
      </c>
      <c r="D28" s="41" t="str">
        <f>IF(注文フォーム!B86="","",IF(注文フォーム!D86="","-",SUBSTITUTE(ASC(注文フォーム!D86),CHAR(10),"　")))</f>
        <v/>
      </c>
      <c r="E28" s="45" t="str">
        <f>注文フォーム!E86&amp;""</f>
        <v/>
      </c>
      <c r="F28" s="30"/>
      <c r="G28" s="31"/>
      <c r="H28" s="40"/>
      <c r="I28" s="31" t="str">
        <f>注文フォーム!N86&amp;""</f>
        <v/>
      </c>
      <c r="J28" s="140" t="str">
        <f>SUBSTITUTE(注文フォーム!O86,"-","")&amp;SUBSTITUTE(SUBSTITUTE(SUBSTITUTE(注文フォーム!P86,"―",""),"-",""),"その他（直接入力ください）","")</f>
        <v/>
      </c>
      <c r="K28" s="32" t="str">
        <f>注文フォーム!Q86&amp;""</f>
        <v/>
      </c>
      <c r="L28" s="116" t="str">
        <f t="shared" si="0"/>
        <v/>
      </c>
      <c r="M28" s="115" t="str">
        <f>注文フォーム!U86&amp;""</f>
        <v/>
      </c>
      <c r="N28" t="str">
        <f>IFERROR(IF(注文フォーム!$F86="","",VLOOKUP($AD28,注文フォーム!$DD$3:$DF$24,注文フォーム!$E$66,FALSE)),"")</f>
        <v/>
      </c>
      <c r="O28" t="str">
        <f>IF(注文フォーム!S86="","",IF(注文フォーム!F86=注文フォーム!$CJ$3,IF(注文フォーム!R86=注文フォーム!$CF$6,"",注文フォーム!R86)&amp;注文フォーム!S86&amp;"年",""))</f>
        <v/>
      </c>
      <c r="P28" t="str">
        <f>IF(注文フォーム!T86="","",IF(注文フォーム!F86=注文フォーム!$CJ$3,注文フォーム!T86&amp;"月"))</f>
        <v/>
      </c>
      <c r="Q28" t="str">
        <f t="shared" si="1"/>
        <v/>
      </c>
      <c r="R28" t="str">
        <f t="shared" si="2"/>
        <v/>
      </c>
      <c r="S28" t="str">
        <f t="shared" si="3"/>
        <v/>
      </c>
      <c r="U28" s="137" t="str">
        <f>IF(N28="","",IF($U$9&amp;注文フォーム!V86="","",IF($U$9="",注文フォーム!V86,"採取者："&amp;注文フォーム!$D$36&amp;CHAR(10)&amp;注文フォーム!V86)))</f>
        <v/>
      </c>
      <c r="V28" t="e">
        <f>VLOOKUP(注文フォーム!F86,注文フォーム!$DG$3:$DH$17,2,FALSE)</f>
        <v>#N/A</v>
      </c>
      <c r="Y28" s="1"/>
      <c r="AA28" s="47" t="str">
        <f>注文フォーム!F86&amp;""</f>
        <v/>
      </c>
      <c r="AB28" s="48" t="str">
        <f>IF(AA28=注文フォーム!$CJ$17,"",注文フォーム!I86&amp;"")</f>
        <v/>
      </c>
      <c r="AC28" s="48" t="str">
        <f>IF(COUNTIF(注文フォーム!J86,"*"&amp;注文フォーム!$CQ$11&amp;"*")&gt;0,注文フォーム!$CQ$11,"")</f>
        <v/>
      </c>
      <c r="AD28" s="47" t="str">
        <f t="shared" si="4"/>
        <v/>
      </c>
      <c r="AF28" s="47" t="str">
        <f t="shared" si="5"/>
        <v xml:space="preserve">    </v>
      </c>
      <c r="AG28" s="381" t="str">
        <f>IF(注文フォーム!F86=注文フォーム!$CY$3,B28&amp;","&amp;AF28,"")</f>
        <v/>
      </c>
    </row>
    <row r="29" spans="1:33" ht="28.5" customHeight="1">
      <c r="A29" s="33"/>
      <c r="B29" s="34">
        <v>19</v>
      </c>
      <c r="C29" s="29" t="str">
        <f>SUBSTITUTE(ASC(注文フォーム!B87), CHAR(10), "　")&amp;""</f>
        <v/>
      </c>
      <c r="D29" s="41" t="str">
        <f>IF(注文フォーム!B87="","",IF(注文フォーム!D87="","-",SUBSTITUTE(ASC(注文フォーム!D87),CHAR(10),"　")))</f>
        <v/>
      </c>
      <c r="E29" s="45" t="str">
        <f>注文フォーム!E87&amp;""</f>
        <v/>
      </c>
      <c r="F29" s="30"/>
      <c r="G29" s="31"/>
      <c r="H29" s="40"/>
      <c r="I29" s="31" t="str">
        <f>注文フォーム!N87&amp;""</f>
        <v/>
      </c>
      <c r="J29" s="140" t="str">
        <f>SUBSTITUTE(注文フォーム!O87,"-","")&amp;SUBSTITUTE(SUBSTITUTE(SUBSTITUTE(注文フォーム!P87,"―",""),"-",""),"その他（直接入力ください）","")</f>
        <v/>
      </c>
      <c r="K29" s="32" t="str">
        <f>注文フォーム!Q87&amp;""</f>
        <v/>
      </c>
      <c r="L29" s="116" t="str">
        <f t="shared" si="0"/>
        <v/>
      </c>
      <c r="M29" s="115" t="str">
        <f>注文フォーム!U87&amp;""</f>
        <v/>
      </c>
      <c r="N29" t="str">
        <f>IFERROR(IF(注文フォーム!$F87="","",VLOOKUP($AD29,注文フォーム!$DD$3:$DF$24,注文フォーム!$E$66,FALSE)),"")</f>
        <v/>
      </c>
      <c r="O29" t="str">
        <f>IF(注文フォーム!S87="","",IF(注文フォーム!F87=注文フォーム!$CJ$3,IF(注文フォーム!R87=注文フォーム!$CF$6,"",注文フォーム!R87)&amp;注文フォーム!S87&amp;"年",""))</f>
        <v/>
      </c>
      <c r="P29" t="str">
        <f>IF(注文フォーム!T87="","",IF(注文フォーム!F87=注文フォーム!$CJ$3,注文フォーム!T87&amp;"月"))</f>
        <v/>
      </c>
      <c r="Q29" t="str">
        <f t="shared" si="1"/>
        <v/>
      </c>
      <c r="R29" t="str">
        <f t="shared" si="2"/>
        <v/>
      </c>
      <c r="S29" t="str">
        <f t="shared" si="3"/>
        <v/>
      </c>
      <c r="U29" s="137" t="str">
        <f>IF(N29="","",IF($U$9&amp;注文フォーム!V87="","",IF($U$9="",注文フォーム!V87,"採取者："&amp;注文フォーム!$D$36&amp;CHAR(10)&amp;注文フォーム!V87)))</f>
        <v/>
      </c>
      <c r="V29" t="e">
        <f>VLOOKUP(注文フォーム!F87,注文フォーム!$DG$3:$DH$17,2,FALSE)</f>
        <v>#N/A</v>
      </c>
      <c r="Y29" s="1"/>
      <c r="AA29" s="47" t="str">
        <f>注文フォーム!F87&amp;""</f>
        <v/>
      </c>
      <c r="AB29" s="48" t="str">
        <f>IF(AA29=注文フォーム!$CJ$17,"",注文フォーム!I87&amp;"")</f>
        <v/>
      </c>
      <c r="AC29" s="48" t="str">
        <f>IF(COUNTIF(注文フォーム!J87,"*"&amp;注文フォーム!$CQ$11&amp;"*")&gt;0,注文フォーム!$CQ$11,"")</f>
        <v/>
      </c>
      <c r="AD29" s="47" t="str">
        <f t="shared" si="4"/>
        <v/>
      </c>
      <c r="AF29" s="47" t="str">
        <f t="shared" si="5"/>
        <v xml:space="preserve">    </v>
      </c>
      <c r="AG29" s="381" t="str">
        <f>IF(注文フォーム!F87=注文フォーム!$CY$3,B29&amp;","&amp;AF29,"")</f>
        <v/>
      </c>
    </row>
    <row r="30" spans="1:33" ht="28.5" customHeight="1">
      <c r="A30" s="33"/>
      <c r="B30" s="34">
        <v>20</v>
      </c>
      <c r="C30" s="29" t="str">
        <f>SUBSTITUTE(ASC(注文フォーム!B88), CHAR(10), "　")&amp;""</f>
        <v/>
      </c>
      <c r="D30" s="41" t="str">
        <f>IF(注文フォーム!B88="","",IF(注文フォーム!D88="","-",SUBSTITUTE(ASC(注文フォーム!D88),CHAR(10),"　")))</f>
        <v/>
      </c>
      <c r="E30" s="45" t="str">
        <f>注文フォーム!E88&amp;""</f>
        <v/>
      </c>
      <c r="F30" s="30"/>
      <c r="G30" s="31"/>
      <c r="H30" s="40"/>
      <c r="I30" s="31" t="str">
        <f>注文フォーム!N88&amp;""</f>
        <v/>
      </c>
      <c r="J30" s="140" t="str">
        <f>SUBSTITUTE(注文フォーム!O88,"-","")&amp;SUBSTITUTE(SUBSTITUTE(SUBSTITUTE(注文フォーム!P88,"―",""),"-",""),"その他（直接入力ください）","")</f>
        <v/>
      </c>
      <c r="K30" s="32" t="str">
        <f>注文フォーム!Q88&amp;""</f>
        <v/>
      </c>
      <c r="L30" s="116" t="str">
        <f t="shared" si="0"/>
        <v/>
      </c>
      <c r="M30" s="115" t="str">
        <f>注文フォーム!U88&amp;""</f>
        <v/>
      </c>
      <c r="N30" t="str">
        <f>IFERROR(IF(注文フォーム!$F88="","",VLOOKUP($AD30,注文フォーム!$DD$3:$DF$24,注文フォーム!$E$66,FALSE)),"")</f>
        <v/>
      </c>
      <c r="O30" t="str">
        <f>IF(注文フォーム!S88="","",IF(注文フォーム!F88=注文フォーム!$CJ$3,IF(注文フォーム!R88=注文フォーム!$CF$6,"",注文フォーム!R88)&amp;注文フォーム!S88&amp;"年",""))</f>
        <v/>
      </c>
      <c r="P30" t="str">
        <f>IF(注文フォーム!T88="","",IF(注文フォーム!F88=注文フォーム!$CJ$3,注文フォーム!T88&amp;"月"))</f>
        <v/>
      </c>
      <c r="Q30" t="str">
        <f t="shared" si="1"/>
        <v/>
      </c>
      <c r="R30" t="str">
        <f t="shared" si="2"/>
        <v/>
      </c>
      <c r="S30" t="str">
        <f t="shared" si="3"/>
        <v/>
      </c>
      <c r="U30" s="137" t="str">
        <f>IF(N30="","",IF($U$9&amp;注文フォーム!V88="","",IF($U$9="",注文フォーム!V88,"採取者："&amp;注文フォーム!$D$36&amp;CHAR(10)&amp;注文フォーム!V88)))</f>
        <v/>
      </c>
      <c r="V30" t="e">
        <f>VLOOKUP(注文フォーム!F88,注文フォーム!$DG$3:$DH$17,2,FALSE)</f>
        <v>#N/A</v>
      </c>
      <c r="Y30" s="1"/>
      <c r="AA30" s="47" t="str">
        <f>注文フォーム!F88&amp;""</f>
        <v/>
      </c>
      <c r="AB30" s="48" t="str">
        <f>IF(AA30=注文フォーム!$CJ$17,"",注文フォーム!I88&amp;"")</f>
        <v/>
      </c>
      <c r="AC30" s="48" t="str">
        <f>IF(COUNTIF(注文フォーム!J88,"*"&amp;注文フォーム!$CQ$11&amp;"*")&gt;0,注文フォーム!$CQ$11,"")</f>
        <v/>
      </c>
      <c r="AD30" s="47" t="str">
        <f t="shared" si="4"/>
        <v/>
      </c>
      <c r="AF30" s="47" t="str">
        <f t="shared" si="5"/>
        <v xml:space="preserve">    </v>
      </c>
      <c r="AG30" s="381" t="str">
        <f>IF(注文フォーム!F88=注文フォーム!$CY$3,B30&amp;","&amp;AF30,"")</f>
        <v/>
      </c>
    </row>
    <row r="31" spans="1:33" ht="28.5" customHeight="1">
      <c r="A31" s="33"/>
      <c r="B31" s="34">
        <v>21</v>
      </c>
      <c r="C31" s="29" t="str">
        <f>SUBSTITUTE(ASC(注文フォーム!B89), CHAR(10), "　")&amp;""</f>
        <v/>
      </c>
      <c r="D31" s="41" t="str">
        <f>IF(注文フォーム!B89="","",IF(注文フォーム!D89="","-",SUBSTITUTE(ASC(注文フォーム!D89),CHAR(10),"　")))</f>
        <v/>
      </c>
      <c r="E31" s="45" t="str">
        <f>注文フォーム!E89&amp;""</f>
        <v/>
      </c>
      <c r="F31" s="30"/>
      <c r="G31" s="31"/>
      <c r="H31" s="40"/>
      <c r="I31" s="31" t="str">
        <f>注文フォーム!N89&amp;""</f>
        <v/>
      </c>
      <c r="J31" s="140" t="str">
        <f>SUBSTITUTE(注文フォーム!O89,"-","")&amp;SUBSTITUTE(SUBSTITUTE(SUBSTITUTE(注文フォーム!P89,"―",""),"-",""),"その他（直接入力ください）","")</f>
        <v/>
      </c>
      <c r="K31" s="32" t="str">
        <f>注文フォーム!Q89&amp;""</f>
        <v/>
      </c>
      <c r="L31" s="116" t="str">
        <f t="shared" ref="L31:L94" si="6">O31&amp;P31</f>
        <v/>
      </c>
      <c r="M31" s="115" t="str">
        <f>注文フォーム!U89&amp;""</f>
        <v/>
      </c>
      <c r="N31" t="str">
        <f>IFERROR(IF(注文フォーム!$F89="","",VLOOKUP($AD31,注文フォーム!$DD$3:$DF$24,注文フォーム!$E$66,FALSE)),"")</f>
        <v/>
      </c>
      <c r="O31" t="str">
        <f>IF(注文フォーム!S89="","",IF(注文フォーム!F89=注文フォーム!$CJ$3,IF(注文フォーム!R89=注文フォーム!$CF$6,"",注文フォーム!R89)&amp;注文フォーム!S89&amp;"年",""))</f>
        <v/>
      </c>
      <c r="P31" t="str">
        <f>IF(注文フォーム!T89="","",IF(注文フォーム!F89=注文フォーム!$CJ$3,注文フォーム!T89&amp;"月"))</f>
        <v/>
      </c>
      <c r="Q31" t="str">
        <f t="shared" ref="Q31:Q94" si="7">IF(E31="","",YEAR(E31))</f>
        <v/>
      </c>
      <c r="R31" t="str">
        <f t="shared" ref="R31:R94" si="8">IF(E31="","",MONTH(E31))</f>
        <v/>
      </c>
      <c r="S31" t="str">
        <f t="shared" ref="S31:S94" si="9">IF(E31="","",DAY(E31))</f>
        <v/>
      </c>
      <c r="U31" s="137" t="str">
        <f>IF(N31="","",IF($U$9&amp;注文フォーム!V89="","",IF($U$9="",注文フォーム!V89,"採取者："&amp;注文フォーム!$D$36&amp;CHAR(10)&amp;注文フォーム!V89)))</f>
        <v/>
      </c>
      <c r="V31" t="e">
        <f>VLOOKUP(注文フォーム!F89,注文フォーム!$DG$3:$DH$17,2,FALSE)</f>
        <v>#N/A</v>
      </c>
      <c r="Y31" s="1"/>
      <c r="AA31" s="47" t="str">
        <f>注文フォーム!F89&amp;""</f>
        <v/>
      </c>
      <c r="AB31" s="48" t="str">
        <f>IF(AA31=注文フォーム!$CJ$17,"",注文フォーム!I89&amp;"")</f>
        <v/>
      </c>
      <c r="AC31" s="48" t="str">
        <f>IF(COUNTIF(注文フォーム!J89,"*"&amp;注文フォーム!$CQ$11&amp;"*")&gt;0,注文フォーム!$CQ$11,"")</f>
        <v/>
      </c>
      <c r="AD31" s="47" t="str">
        <f t="shared" ref="AD31:AD94" si="10">AA31&amp;AB31&amp;AC31</f>
        <v/>
      </c>
      <c r="AF31" s="47" t="str">
        <f t="shared" ref="AF31:AF94" si="11">I31&amp;" "&amp;J31&amp;" "&amp;K31&amp;" "&amp;L31&amp;" "&amp;M31</f>
        <v xml:space="preserve">    </v>
      </c>
      <c r="AG31" s="381" t="str">
        <f>IF(注文フォーム!F89=注文フォーム!$CY$3,B31&amp;","&amp;AF31,"")</f>
        <v/>
      </c>
    </row>
    <row r="32" spans="1:33" ht="28.5" customHeight="1">
      <c r="A32" s="33"/>
      <c r="B32" s="34">
        <v>22</v>
      </c>
      <c r="C32" s="29" t="str">
        <f>SUBSTITUTE(ASC(注文フォーム!B90), CHAR(10), "　")&amp;""</f>
        <v/>
      </c>
      <c r="D32" s="41" t="str">
        <f>IF(注文フォーム!B90="","",IF(注文フォーム!D90="","-",SUBSTITUTE(ASC(注文フォーム!D90),CHAR(10),"　")))</f>
        <v/>
      </c>
      <c r="E32" s="45" t="str">
        <f>注文フォーム!E90&amp;""</f>
        <v/>
      </c>
      <c r="F32" s="30"/>
      <c r="G32" s="31"/>
      <c r="H32" s="40"/>
      <c r="I32" s="31" t="str">
        <f>注文フォーム!N90&amp;""</f>
        <v/>
      </c>
      <c r="J32" s="140" t="str">
        <f>SUBSTITUTE(注文フォーム!O90,"-","")&amp;SUBSTITUTE(SUBSTITUTE(SUBSTITUTE(注文フォーム!P90,"―",""),"-",""),"その他（直接入力ください）","")</f>
        <v/>
      </c>
      <c r="K32" s="32" t="str">
        <f>注文フォーム!Q90&amp;""</f>
        <v/>
      </c>
      <c r="L32" s="116" t="str">
        <f t="shared" si="6"/>
        <v/>
      </c>
      <c r="M32" s="115" t="str">
        <f>注文フォーム!U90&amp;""</f>
        <v/>
      </c>
      <c r="N32" t="str">
        <f>IFERROR(IF(注文フォーム!$F90="","",VLOOKUP($AD32,注文フォーム!$DD$3:$DF$24,注文フォーム!$E$66,FALSE)),"")</f>
        <v/>
      </c>
      <c r="O32" t="str">
        <f>IF(注文フォーム!S90="","",IF(注文フォーム!F90=注文フォーム!$CJ$3,IF(注文フォーム!R90=注文フォーム!$CF$6,"",注文フォーム!R90)&amp;注文フォーム!S90&amp;"年",""))</f>
        <v/>
      </c>
      <c r="P32" t="str">
        <f>IF(注文フォーム!T90="","",IF(注文フォーム!F90=注文フォーム!$CJ$3,注文フォーム!T90&amp;"月"))</f>
        <v/>
      </c>
      <c r="Q32" t="str">
        <f t="shared" si="7"/>
        <v/>
      </c>
      <c r="R32" t="str">
        <f t="shared" si="8"/>
        <v/>
      </c>
      <c r="S32" t="str">
        <f t="shared" si="9"/>
        <v/>
      </c>
      <c r="U32" s="137" t="str">
        <f>IF(N32="","",IF($U$9&amp;注文フォーム!V90="","",IF($U$9="",注文フォーム!V90,"採取者："&amp;注文フォーム!$D$36&amp;CHAR(10)&amp;注文フォーム!V90)))</f>
        <v/>
      </c>
      <c r="V32" t="e">
        <f>VLOOKUP(注文フォーム!F90,注文フォーム!$DG$3:$DH$17,2,FALSE)</f>
        <v>#N/A</v>
      </c>
      <c r="Y32" s="1"/>
      <c r="AA32" s="47" t="str">
        <f>注文フォーム!F90&amp;""</f>
        <v/>
      </c>
      <c r="AB32" s="48" t="str">
        <f>IF(AA32=注文フォーム!$CJ$17,"",注文フォーム!I90&amp;"")</f>
        <v/>
      </c>
      <c r="AC32" s="48" t="str">
        <f>IF(COUNTIF(注文フォーム!J90,"*"&amp;注文フォーム!$CQ$11&amp;"*")&gt;0,注文フォーム!$CQ$11,"")</f>
        <v/>
      </c>
      <c r="AD32" s="47" t="str">
        <f t="shared" si="10"/>
        <v/>
      </c>
      <c r="AF32" s="47" t="str">
        <f t="shared" si="11"/>
        <v xml:space="preserve">    </v>
      </c>
      <c r="AG32" s="381" t="str">
        <f>IF(注文フォーム!F90=注文フォーム!$CY$3,B32&amp;","&amp;AF32,"")</f>
        <v/>
      </c>
    </row>
    <row r="33" spans="1:33" ht="28.5" customHeight="1">
      <c r="A33" s="33"/>
      <c r="B33" s="34">
        <v>23</v>
      </c>
      <c r="C33" s="29" t="str">
        <f>SUBSTITUTE(ASC(注文フォーム!B91), CHAR(10), "　")&amp;""</f>
        <v/>
      </c>
      <c r="D33" s="41" t="str">
        <f>IF(注文フォーム!B91="","",IF(注文フォーム!D91="","-",SUBSTITUTE(ASC(注文フォーム!D91),CHAR(10),"　")))</f>
        <v/>
      </c>
      <c r="E33" s="45" t="str">
        <f>注文フォーム!E91&amp;""</f>
        <v/>
      </c>
      <c r="F33" s="30"/>
      <c r="G33" s="31"/>
      <c r="H33" s="40"/>
      <c r="I33" s="31" t="str">
        <f>注文フォーム!N91&amp;""</f>
        <v/>
      </c>
      <c r="J33" s="140" t="str">
        <f>SUBSTITUTE(注文フォーム!O91,"-","")&amp;SUBSTITUTE(SUBSTITUTE(SUBSTITUTE(注文フォーム!P91,"―",""),"-",""),"その他（直接入力ください）","")</f>
        <v/>
      </c>
      <c r="K33" s="32" t="str">
        <f>注文フォーム!Q91&amp;""</f>
        <v/>
      </c>
      <c r="L33" s="116" t="str">
        <f t="shared" si="6"/>
        <v/>
      </c>
      <c r="M33" s="115" t="str">
        <f>注文フォーム!U91&amp;""</f>
        <v/>
      </c>
      <c r="N33" t="str">
        <f>IFERROR(IF(注文フォーム!$F91="","",VLOOKUP($AD33,注文フォーム!$DD$3:$DF$24,注文フォーム!$E$66,FALSE)),"")</f>
        <v/>
      </c>
      <c r="O33" t="str">
        <f>IF(注文フォーム!S91="","",IF(注文フォーム!F91=注文フォーム!$CJ$3,IF(注文フォーム!R91=注文フォーム!$CF$6,"",注文フォーム!R91)&amp;注文フォーム!S91&amp;"年",""))</f>
        <v/>
      </c>
      <c r="P33" t="str">
        <f>IF(注文フォーム!T91="","",IF(注文フォーム!F91=注文フォーム!$CJ$3,注文フォーム!T91&amp;"月"))</f>
        <v/>
      </c>
      <c r="Q33" t="str">
        <f t="shared" si="7"/>
        <v/>
      </c>
      <c r="R33" t="str">
        <f t="shared" si="8"/>
        <v/>
      </c>
      <c r="S33" t="str">
        <f t="shared" si="9"/>
        <v/>
      </c>
      <c r="U33" s="137" t="str">
        <f>IF(N33="","",IF($U$9&amp;注文フォーム!V91="","",IF($U$9="",注文フォーム!V91,"採取者："&amp;注文フォーム!$D$36&amp;CHAR(10)&amp;注文フォーム!V91)))</f>
        <v/>
      </c>
      <c r="V33" t="e">
        <f>VLOOKUP(注文フォーム!F91,注文フォーム!$DG$3:$DH$17,2,FALSE)</f>
        <v>#N/A</v>
      </c>
      <c r="Y33" s="1"/>
      <c r="AA33" s="47" t="str">
        <f>注文フォーム!F91&amp;""</f>
        <v/>
      </c>
      <c r="AB33" s="48" t="str">
        <f>IF(AA33=注文フォーム!$CJ$17,"",注文フォーム!I91&amp;"")</f>
        <v/>
      </c>
      <c r="AC33" s="48" t="str">
        <f>IF(COUNTIF(注文フォーム!J91,"*"&amp;注文フォーム!$CQ$11&amp;"*")&gt;0,注文フォーム!$CQ$11,"")</f>
        <v/>
      </c>
      <c r="AD33" s="47" t="str">
        <f t="shared" si="10"/>
        <v/>
      </c>
      <c r="AF33" s="47" t="str">
        <f t="shared" si="11"/>
        <v xml:space="preserve">    </v>
      </c>
      <c r="AG33" s="381" t="str">
        <f>IF(注文フォーム!F91=注文フォーム!$CY$3,B33&amp;","&amp;AF33,"")</f>
        <v/>
      </c>
    </row>
    <row r="34" spans="1:33" ht="28.5" customHeight="1">
      <c r="A34" s="33"/>
      <c r="B34" s="34">
        <v>24</v>
      </c>
      <c r="C34" s="29" t="str">
        <f>SUBSTITUTE(ASC(注文フォーム!B92), CHAR(10), "　")&amp;""</f>
        <v/>
      </c>
      <c r="D34" s="41" t="str">
        <f>IF(注文フォーム!B92="","",IF(注文フォーム!D92="","-",SUBSTITUTE(ASC(注文フォーム!D92),CHAR(10),"　")))</f>
        <v/>
      </c>
      <c r="E34" s="45" t="str">
        <f>注文フォーム!E92&amp;""</f>
        <v/>
      </c>
      <c r="F34" s="30"/>
      <c r="G34" s="31"/>
      <c r="H34" s="40"/>
      <c r="I34" s="31" t="str">
        <f>注文フォーム!N92&amp;""</f>
        <v/>
      </c>
      <c r="J34" s="140" t="str">
        <f>SUBSTITUTE(注文フォーム!O92,"-","")&amp;SUBSTITUTE(SUBSTITUTE(SUBSTITUTE(注文フォーム!P92,"―",""),"-",""),"その他（直接入力ください）","")</f>
        <v/>
      </c>
      <c r="K34" s="32" t="str">
        <f>注文フォーム!Q92&amp;""</f>
        <v/>
      </c>
      <c r="L34" s="116" t="str">
        <f t="shared" si="6"/>
        <v/>
      </c>
      <c r="M34" s="115" t="str">
        <f>注文フォーム!U92&amp;""</f>
        <v/>
      </c>
      <c r="N34" t="str">
        <f>IFERROR(IF(注文フォーム!$F92="","",VLOOKUP($AD34,注文フォーム!$DD$3:$DF$24,注文フォーム!$E$66,FALSE)),"")</f>
        <v/>
      </c>
      <c r="O34" t="str">
        <f>IF(注文フォーム!S92="","",IF(注文フォーム!F92=注文フォーム!$CJ$3,IF(注文フォーム!R92=注文フォーム!$CF$6,"",注文フォーム!R92)&amp;注文フォーム!S92&amp;"年",""))</f>
        <v/>
      </c>
      <c r="P34" t="str">
        <f>IF(注文フォーム!T92="","",IF(注文フォーム!F92=注文フォーム!$CJ$3,注文フォーム!T92&amp;"月"))</f>
        <v/>
      </c>
      <c r="Q34" t="str">
        <f t="shared" si="7"/>
        <v/>
      </c>
      <c r="R34" t="str">
        <f t="shared" si="8"/>
        <v/>
      </c>
      <c r="S34" t="str">
        <f t="shared" si="9"/>
        <v/>
      </c>
      <c r="U34" s="137" t="str">
        <f>IF(N34="","",IF($U$9&amp;注文フォーム!V92="","",IF($U$9="",注文フォーム!V92,"採取者："&amp;注文フォーム!$D$36&amp;CHAR(10)&amp;注文フォーム!V92)))</f>
        <v/>
      </c>
      <c r="V34" t="e">
        <f>VLOOKUP(注文フォーム!F92,注文フォーム!$DG$3:$DH$17,2,FALSE)</f>
        <v>#N/A</v>
      </c>
      <c r="Y34" s="1"/>
      <c r="AA34" s="47" t="str">
        <f>注文フォーム!F92&amp;""</f>
        <v/>
      </c>
      <c r="AB34" s="48" t="str">
        <f>IF(AA34=注文フォーム!$CJ$17,"",注文フォーム!I92&amp;"")</f>
        <v/>
      </c>
      <c r="AC34" s="48" t="str">
        <f>IF(COUNTIF(注文フォーム!J92,"*"&amp;注文フォーム!$CQ$11&amp;"*")&gt;0,注文フォーム!$CQ$11,"")</f>
        <v/>
      </c>
      <c r="AD34" s="47" t="str">
        <f t="shared" si="10"/>
        <v/>
      </c>
      <c r="AF34" s="47" t="str">
        <f t="shared" si="11"/>
        <v xml:space="preserve">    </v>
      </c>
      <c r="AG34" s="381" t="str">
        <f>IF(注文フォーム!F92=注文フォーム!$CY$3,B34&amp;","&amp;AF34,"")</f>
        <v/>
      </c>
    </row>
    <row r="35" spans="1:33" ht="28.5" customHeight="1">
      <c r="A35" s="33"/>
      <c r="B35" s="34">
        <v>25</v>
      </c>
      <c r="C35" s="29" t="str">
        <f>SUBSTITUTE(ASC(注文フォーム!B93), CHAR(10), "　")&amp;""</f>
        <v/>
      </c>
      <c r="D35" s="41" t="str">
        <f>IF(注文フォーム!B93="","",IF(注文フォーム!D93="","-",SUBSTITUTE(ASC(注文フォーム!D93),CHAR(10),"　")))</f>
        <v/>
      </c>
      <c r="E35" s="45" t="str">
        <f>注文フォーム!E93&amp;""</f>
        <v/>
      </c>
      <c r="F35" s="30"/>
      <c r="G35" s="31"/>
      <c r="H35" s="40"/>
      <c r="I35" s="31" t="str">
        <f>注文フォーム!N93&amp;""</f>
        <v/>
      </c>
      <c r="J35" s="140" t="str">
        <f>SUBSTITUTE(注文フォーム!O93,"-","")&amp;SUBSTITUTE(SUBSTITUTE(SUBSTITUTE(注文フォーム!P93,"―",""),"-",""),"その他（直接入力ください）","")</f>
        <v/>
      </c>
      <c r="K35" s="32" t="str">
        <f>注文フォーム!Q93&amp;""</f>
        <v/>
      </c>
      <c r="L35" s="116" t="str">
        <f t="shared" si="6"/>
        <v/>
      </c>
      <c r="M35" s="115" t="str">
        <f>注文フォーム!U93&amp;""</f>
        <v/>
      </c>
      <c r="N35" t="str">
        <f>IFERROR(IF(注文フォーム!$F93="","",VLOOKUP($AD35,注文フォーム!$DD$3:$DF$24,注文フォーム!$E$66,FALSE)),"")</f>
        <v/>
      </c>
      <c r="O35" t="str">
        <f>IF(注文フォーム!S93="","",IF(注文フォーム!F93=注文フォーム!$CJ$3,IF(注文フォーム!R93=注文フォーム!$CF$6,"",注文フォーム!R93)&amp;注文フォーム!S93&amp;"年",""))</f>
        <v/>
      </c>
      <c r="P35" t="str">
        <f>IF(注文フォーム!T93="","",IF(注文フォーム!F93=注文フォーム!$CJ$3,注文フォーム!T93&amp;"月"))</f>
        <v/>
      </c>
      <c r="Q35" t="str">
        <f t="shared" si="7"/>
        <v/>
      </c>
      <c r="R35" t="str">
        <f t="shared" si="8"/>
        <v/>
      </c>
      <c r="S35" t="str">
        <f t="shared" si="9"/>
        <v/>
      </c>
      <c r="U35" s="137" t="str">
        <f>IF(N35="","",IF($U$9&amp;注文フォーム!V93="","",IF($U$9="",注文フォーム!V93,"採取者："&amp;注文フォーム!$D$36&amp;CHAR(10)&amp;注文フォーム!V93)))</f>
        <v/>
      </c>
      <c r="V35" t="e">
        <f>VLOOKUP(注文フォーム!F93,注文フォーム!$DG$3:$DH$17,2,FALSE)</f>
        <v>#N/A</v>
      </c>
      <c r="Y35" s="1"/>
      <c r="AA35" s="47" t="str">
        <f>注文フォーム!F93&amp;""</f>
        <v/>
      </c>
      <c r="AB35" s="48" t="str">
        <f>IF(AA35=注文フォーム!$CJ$17,"",注文フォーム!I93&amp;"")</f>
        <v/>
      </c>
      <c r="AC35" s="48" t="str">
        <f>IF(COUNTIF(注文フォーム!J93,"*"&amp;注文フォーム!$CQ$11&amp;"*")&gt;0,注文フォーム!$CQ$11,"")</f>
        <v/>
      </c>
      <c r="AD35" s="47" t="str">
        <f t="shared" si="10"/>
        <v/>
      </c>
      <c r="AF35" s="47" t="str">
        <f t="shared" si="11"/>
        <v xml:space="preserve">    </v>
      </c>
      <c r="AG35" s="381" t="str">
        <f>IF(注文フォーム!F93=注文フォーム!$CY$3,B35&amp;","&amp;AF35,"")</f>
        <v/>
      </c>
    </row>
    <row r="36" spans="1:33" ht="28.5" customHeight="1">
      <c r="A36" s="33"/>
      <c r="B36" s="34">
        <v>26</v>
      </c>
      <c r="C36" s="29" t="str">
        <f>SUBSTITUTE(ASC(注文フォーム!B94), CHAR(10), "　")&amp;""</f>
        <v/>
      </c>
      <c r="D36" s="41" t="str">
        <f>IF(注文フォーム!B94="","",IF(注文フォーム!D94="","-",SUBSTITUTE(ASC(注文フォーム!D94),CHAR(10),"　")))</f>
        <v/>
      </c>
      <c r="E36" s="45" t="str">
        <f>注文フォーム!E94&amp;""</f>
        <v/>
      </c>
      <c r="F36" s="30"/>
      <c r="G36" s="31"/>
      <c r="H36" s="40"/>
      <c r="I36" s="31" t="str">
        <f>注文フォーム!N94&amp;""</f>
        <v/>
      </c>
      <c r="J36" s="140" t="str">
        <f>SUBSTITUTE(注文フォーム!O94,"-","")&amp;SUBSTITUTE(SUBSTITUTE(SUBSTITUTE(注文フォーム!P94,"―",""),"-",""),"その他（直接入力ください）","")</f>
        <v/>
      </c>
      <c r="K36" s="32" t="str">
        <f>注文フォーム!Q94&amp;""</f>
        <v/>
      </c>
      <c r="L36" s="116" t="str">
        <f t="shared" si="6"/>
        <v/>
      </c>
      <c r="M36" s="115" t="str">
        <f>注文フォーム!U94&amp;""</f>
        <v/>
      </c>
      <c r="N36" t="str">
        <f>IFERROR(IF(注文フォーム!$F94="","",VLOOKUP($AD36,注文フォーム!$DD$3:$DF$24,注文フォーム!$E$66,FALSE)),"")</f>
        <v/>
      </c>
      <c r="O36" t="str">
        <f>IF(注文フォーム!S94="","",IF(注文フォーム!F94=注文フォーム!$CJ$3,IF(注文フォーム!R94=注文フォーム!$CF$6,"",注文フォーム!R94)&amp;注文フォーム!S94&amp;"年",""))</f>
        <v/>
      </c>
      <c r="P36" t="str">
        <f>IF(注文フォーム!T94="","",IF(注文フォーム!F94=注文フォーム!$CJ$3,注文フォーム!T94&amp;"月"))</f>
        <v/>
      </c>
      <c r="Q36" t="str">
        <f t="shared" si="7"/>
        <v/>
      </c>
      <c r="R36" t="str">
        <f t="shared" si="8"/>
        <v/>
      </c>
      <c r="S36" t="str">
        <f t="shared" si="9"/>
        <v/>
      </c>
      <c r="U36" s="137" t="str">
        <f>IF(N36="","",IF($U$9&amp;注文フォーム!V94="","",IF($U$9="",注文フォーム!V94,"採取者："&amp;注文フォーム!$D$36&amp;CHAR(10)&amp;注文フォーム!V94)))</f>
        <v/>
      </c>
      <c r="V36" t="e">
        <f>VLOOKUP(注文フォーム!F94,注文フォーム!$DG$3:$DH$17,2,FALSE)</f>
        <v>#N/A</v>
      </c>
      <c r="Y36" s="1"/>
      <c r="AA36" s="47" t="str">
        <f>注文フォーム!F94&amp;""</f>
        <v/>
      </c>
      <c r="AB36" s="48" t="str">
        <f>IF(AA36=注文フォーム!$CJ$17,"",注文フォーム!I94&amp;"")</f>
        <v/>
      </c>
      <c r="AC36" s="48" t="str">
        <f>IF(COUNTIF(注文フォーム!J94,"*"&amp;注文フォーム!$CQ$11&amp;"*")&gt;0,注文フォーム!$CQ$11,"")</f>
        <v/>
      </c>
      <c r="AD36" s="47" t="str">
        <f t="shared" si="10"/>
        <v/>
      </c>
      <c r="AF36" s="47" t="str">
        <f t="shared" si="11"/>
        <v xml:space="preserve">    </v>
      </c>
      <c r="AG36" s="381" t="str">
        <f>IF(注文フォーム!F94=注文フォーム!$CY$3,B36&amp;","&amp;AF36,"")</f>
        <v/>
      </c>
    </row>
    <row r="37" spans="1:33" ht="28.5" customHeight="1">
      <c r="A37" s="33"/>
      <c r="B37" s="34">
        <v>27</v>
      </c>
      <c r="C37" s="29" t="str">
        <f>SUBSTITUTE(ASC(注文フォーム!B95), CHAR(10), "　")&amp;""</f>
        <v/>
      </c>
      <c r="D37" s="41" t="str">
        <f>IF(注文フォーム!B95="","",IF(注文フォーム!D95="","-",SUBSTITUTE(ASC(注文フォーム!D95),CHAR(10),"　")))</f>
        <v/>
      </c>
      <c r="E37" s="45" t="str">
        <f>注文フォーム!E95&amp;""</f>
        <v/>
      </c>
      <c r="F37" s="30"/>
      <c r="G37" s="31"/>
      <c r="H37" s="40"/>
      <c r="I37" s="31" t="str">
        <f>注文フォーム!N95&amp;""</f>
        <v/>
      </c>
      <c r="J37" s="140" t="str">
        <f>SUBSTITUTE(注文フォーム!O95,"-","")&amp;SUBSTITUTE(SUBSTITUTE(SUBSTITUTE(注文フォーム!P95,"―",""),"-",""),"その他（直接入力ください）","")</f>
        <v/>
      </c>
      <c r="K37" s="32" t="str">
        <f>注文フォーム!Q95&amp;""</f>
        <v/>
      </c>
      <c r="L37" s="116" t="str">
        <f t="shared" si="6"/>
        <v/>
      </c>
      <c r="M37" s="115" t="str">
        <f>注文フォーム!U95&amp;""</f>
        <v/>
      </c>
      <c r="N37" t="str">
        <f>IFERROR(IF(注文フォーム!$F95="","",VLOOKUP($AD37,注文フォーム!$DD$3:$DF$24,注文フォーム!$E$66,FALSE)),"")</f>
        <v/>
      </c>
      <c r="O37" t="str">
        <f>IF(注文フォーム!S95="","",IF(注文フォーム!F95=注文フォーム!$CJ$3,IF(注文フォーム!R95=注文フォーム!$CF$6,"",注文フォーム!R95)&amp;注文フォーム!S95&amp;"年",""))</f>
        <v/>
      </c>
      <c r="P37" t="str">
        <f>IF(注文フォーム!T95="","",IF(注文フォーム!F95=注文フォーム!$CJ$3,注文フォーム!T95&amp;"月"))</f>
        <v/>
      </c>
      <c r="Q37" t="str">
        <f t="shared" si="7"/>
        <v/>
      </c>
      <c r="R37" t="str">
        <f t="shared" si="8"/>
        <v/>
      </c>
      <c r="S37" t="str">
        <f t="shared" si="9"/>
        <v/>
      </c>
      <c r="U37" s="137" t="str">
        <f>IF(N37="","",IF($U$9&amp;注文フォーム!V95="","",IF($U$9="",注文フォーム!V95,"採取者："&amp;注文フォーム!$D$36&amp;CHAR(10)&amp;注文フォーム!V95)))</f>
        <v/>
      </c>
      <c r="V37" t="e">
        <f>VLOOKUP(注文フォーム!F95,注文フォーム!$DG$3:$DH$17,2,FALSE)</f>
        <v>#N/A</v>
      </c>
      <c r="Y37" s="1"/>
      <c r="AA37" s="47" t="str">
        <f>注文フォーム!F95&amp;""</f>
        <v/>
      </c>
      <c r="AB37" s="48" t="str">
        <f>IF(AA37=注文フォーム!$CJ$17,"",注文フォーム!I95&amp;"")</f>
        <v/>
      </c>
      <c r="AC37" s="48" t="str">
        <f>IF(COUNTIF(注文フォーム!J95,"*"&amp;注文フォーム!$CQ$11&amp;"*")&gt;0,注文フォーム!$CQ$11,"")</f>
        <v/>
      </c>
      <c r="AD37" s="47" t="str">
        <f t="shared" si="10"/>
        <v/>
      </c>
      <c r="AF37" s="47" t="str">
        <f t="shared" si="11"/>
        <v xml:space="preserve">    </v>
      </c>
      <c r="AG37" s="381" t="str">
        <f>IF(注文フォーム!F95=注文フォーム!$CY$3,B37&amp;","&amp;AF37,"")</f>
        <v/>
      </c>
    </row>
    <row r="38" spans="1:33" ht="28.5" customHeight="1">
      <c r="A38" s="33"/>
      <c r="B38" s="34">
        <v>28</v>
      </c>
      <c r="C38" s="29" t="str">
        <f>SUBSTITUTE(ASC(注文フォーム!B96), CHAR(10), "　")&amp;""</f>
        <v/>
      </c>
      <c r="D38" s="41" t="str">
        <f>IF(注文フォーム!B96="","",IF(注文フォーム!D96="","-",SUBSTITUTE(ASC(注文フォーム!D96),CHAR(10),"　")))</f>
        <v/>
      </c>
      <c r="E38" s="45" t="str">
        <f>注文フォーム!E96&amp;""</f>
        <v/>
      </c>
      <c r="F38" s="30"/>
      <c r="G38" s="31"/>
      <c r="H38" s="40"/>
      <c r="I38" s="31" t="str">
        <f>注文フォーム!N96&amp;""</f>
        <v/>
      </c>
      <c r="J38" s="140" t="str">
        <f>SUBSTITUTE(注文フォーム!O96,"-","")&amp;SUBSTITUTE(SUBSTITUTE(SUBSTITUTE(注文フォーム!P96,"―",""),"-",""),"その他（直接入力ください）","")</f>
        <v/>
      </c>
      <c r="K38" s="32" t="str">
        <f>注文フォーム!Q96&amp;""</f>
        <v/>
      </c>
      <c r="L38" s="116" t="str">
        <f t="shared" si="6"/>
        <v/>
      </c>
      <c r="M38" s="115" t="str">
        <f>注文フォーム!U96&amp;""</f>
        <v/>
      </c>
      <c r="N38" t="str">
        <f>IFERROR(IF(注文フォーム!$F96="","",VLOOKUP($AD38,注文フォーム!$DD$3:$DF$24,注文フォーム!$E$66,FALSE)),"")</f>
        <v/>
      </c>
      <c r="O38" t="str">
        <f>IF(注文フォーム!S96="","",IF(注文フォーム!F96=注文フォーム!$CJ$3,IF(注文フォーム!R96=注文フォーム!$CF$6,"",注文フォーム!R96)&amp;注文フォーム!S96&amp;"年",""))</f>
        <v/>
      </c>
      <c r="P38" t="str">
        <f>IF(注文フォーム!T96="","",IF(注文フォーム!F96=注文フォーム!$CJ$3,注文フォーム!T96&amp;"月"))</f>
        <v/>
      </c>
      <c r="Q38" t="str">
        <f t="shared" si="7"/>
        <v/>
      </c>
      <c r="R38" t="str">
        <f t="shared" si="8"/>
        <v/>
      </c>
      <c r="S38" t="str">
        <f t="shared" si="9"/>
        <v/>
      </c>
      <c r="U38" s="137" t="str">
        <f>IF(N38="","",IF($U$9&amp;注文フォーム!V96="","",IF($U$9="",注文フォーム!V96,"採取者："&amp;注文フォーム!$D$36&amp;CHAR(10)&amp;注文フォーム!V96)))</f>
        <v/>
      </c>
      <c r="V38" t="e">
        <f>VLOOKUP(注文フォーム!F96,注文フォーム!$DG$3:$DH$17,2,FALSE)</f>
        <v>#N/A</v>
      </c>
      <c r="Y38" s="1"/>
      <c r="AA38" s="47" t="str">
        <f>注文フォーム!F96&amp;""</f>
        <v/>
      </c>
      <c r="AB38" s="48" t="str">
        <f>IF(AA38=注文フォーム!$CJ$17,"",注文フォーム!I96&amp;"")</f>
        <v/>
      </c>
      <c r="AC38" s="48" t="str">
        <f>IF(COUNTIF(注文フォーム!J96,"*"&amp;注文フォーム!$CQ$11&amp;"*")&gt;0,注文フォーム!$CQ$11,"")</f>
        <v/>
      </c>
      <c r="AD38" s="47" t="str">
        <f t="shared" si="10"/>
        <v/>
      </c>
      <c r="AF38" s="47" t="str">
        <f t="shared" si="11"/>
        <v xml:space="preserve">    </v>
      </c>
      <c r="AG38" s="381" t="str">
        <f>IF(注文フォーム!F96=注文フォーム!$CY$3,B38&amp;","&amp;AF38,"")</f>
        <v/>
      </c>
    </row>
    <row r="39" spans="1:33" ht="28.5" customHeight="1">
      <c r="A39" s="33"/>
      <c r="B39" s="34">
        <v>29</v>
      </c>
      <c r="C39" s="29" t="str">
        <f>SUBSTITUTE(ASC(注文フォーム!B97), CHAR(10), "　")&amp;""</f>
        <v/>
      </c>
      <c r="D39" s="41" t="str">
        <f>IF(注文フォーム!B97="","",IF(注文フォーム!D97="","-",SUBSTITUTE(ASC(注文フォーム!D97),CHAR(10),"　")))</f>
        <v/>
      </c>
      <c r="E39" s="45" t="str">
        <f>注文フォーム!E97&amp;""</f>
        <v/>
      </c>
      <c r="F39" s="30"/>
      <c r="G39" s="31"/>
      <c r="H39" s="40"/>
      <c r="I39" s="31" t="str">
        <f>注文フォーム!N97&amp;""</f>
        <v/>
      </c>
      <c r="J39" s="140" t="str">
        <f>SUBSTITUTE(注文フォーム!O97,"-","")&amp;SUBSTITUTE(SUBSTITUTE(SUBSTITUTE(注文フォーム!P97,"―",""),"-",""),"その他（直接入力ください）","")</f>
        <v/>
      </c>
      <c r="K39" s="32" t="str">
        <f>注文フォーム!Q97&amp;""</f>
        <v/>
      </c>
      <c r="L39" s="116" t="str">
        <f t="shared" si="6"/>
        <v/>
      </c>
      <c r="M39" s="115" t="str">
        <f>注文フォーム!U97&amp;""</f>
        <v/>
      </c>
      <c r="N39" t="str">
        <f>IFERROR(IF(注文フォーム!$F97="","",VLOOKUP($AD39,注文フォーム!$DD$3:$DF$24,注文フォーム!$E$66,FALSE)),"")</f>
        <v/>
      </c>
      <c r="O39" t="str">
        <f>IF(注文フォーム!S97="","",IF(注文フォーム!F97=注文フォーム!$CJ$3,IF(注文フォーム!R97=注文フォーム!$CF$6,"",注文フォーム!R97)&amp;注文フォーム!S97&amp;"年",""))</f>
        <v/>
      </c>
      <c r="P39" t="str">
        <f>IF(注文フォーム!T97="","",IF(注文フォーム!F97=注文フォーム!$CJ$3,注文フォーム!T97&amp;"月"))</f>
        <v/>
      </c>
      <c r="Q39" t="str">
        <f t="shared" si="7"/>
        <v/>
      </c>
      <c r="R39" t="str">
        <f t="shared" si="8"/>
        <v/>
      </c>
      <c r="S39" t="str">
        <f t="shared" si="9"/>
        <v/>
      </c>
      <c r="U39" s="137" t="str">
        <f>IF(N39="","",IF($U$9&amp;注文フォーム!V97="","",IF($U$9="",注文フォーム!V97,"採取者："&amp;注文フォーム!$D$36&amp;CHAR(10)&amp;注文フォーム!V97)))</f>
        <v/>
      </c>
      <c r="V39" t="e">
        <f>VLOOKUP(注文フォーム!F97,注文フォーム!$DG$3:$DH$17,2,FALSE)</f>
        <v>#N/A</v>
      </c>
      <c r="Y39" s="1"/>
      <c r="AA39" s="47" t="str">
        <f>注文フォーム!F97&amp;""</f>
        <v/>
      </c>
      <c r="AB39" s="48" t="str">
        <f>IF(AA39=注文フォーム!$CJ$17,"",注文フォーム!I97&amp;"")</f>
        <v/>
      </c>
      <c r="AC39" s="48" t="str">
        <f>IF(COUNTIF(注文フォーム!J97,"*"&amp;注文フォーム!$CQ$11&amp;"*")&gt;0,注文フォーム!$CQ$11,"")</f>
        <v/>
      </c>
      <c r="AD39" s="47" t="str">
        <f t="shared" si="10"/>
        <v/>
      </c>
      <c r="AF39" s="47" t="str">
        <f t="shared" si="11"/>
        <v xml:space="preserve">    </v>
      </c>
      <c r="AG39" s="381" t="str">
        <f>IF(注文フォーム!F97=注文フォーム!$CY$3,B39&amp;","&amp;AF39,"")</f>
        <v/>
      </c>
    </row>
    <row r="40" spans="1:33" ht="28.5" customHeight="1">
      <c r="A40" s="33"/>
      <c r="B40" s="34">
        <v>30</v>
      </c>
      <c r="C40" s="29" t="str">
        <f>SUBSTITUTE(ASC(注文フォーム!B98), CHAR(10), "　")&amp;""</f>
        <v/>
      </c>
      <c r="D40" s="41" t="str">
        <f>IF(注文フォーム!B98="","",IF(注文フォーム!D98="","-",SUBSTITUTE(ASC(注文フォーム!D98),CHAR(10),"　")))</f>
        <v/>
      </c>
      <c r="E40" s="45" t="str">
        <f>注文フォーム!E98&amp;""</f>
        <v/>
      </c>
      <c r="F40" s="30"/>
      <c r="G40" s="31"/>
      <c r="H40" s="40"/>
      <c r="I40" s="31" t="str">
        <f>注文フォーム!N98&amp;""</f>
        <v/>
      </c>
      <c r="J40" s="140" t="str">
        <f>SUBSTITUTE(注文フォーム!O98,"-","")&amp;SUBSTITUTE(SUBSTITUTE(SUBSTITUTE(注文フォーム!P98,"―",""),"-",""),"その他（直接入力ください）","")</f>
        <v/>
      </c>
      <c r="K40" s="32" t="str">
        <f>注文フォーム!Q98&amp;""</f>
        <v/>
      </c>
      <c r="L40" s="116" t="str">
        <f t="shared" si="6"/>
        <v/>
      </c>
      <c r="M40" s="115" t="str">
        <f>注文フォーム!U98&amp;""</f>
        <v/>
      </c>
      <c r="N40" t="str">
        <f>IFERROR(IF(注文フォーム!$F98="","",VLOOKUP($AD40,注文フォーム!$DD$3:$DF$24,注文フォーム!$E$66,FALSE)),"")</f>
        <v/>
      </c>
      <c r="O40" t="str">
        <f>IF(注文フォーム!S98="","",IF(注文フォーム!F98=注文フォーム!$CJ$3,IF(注文フォーム!R98=注文フォーム!$CF$6,"",注文フォーム!R98)&amp;注文フォーム!S98&amp;"年",""))</f>
        <v/>
      </c>
      <c r="P40" t="str">
        <f>IF(注文フォーム!T98="","",IF(注文フォーム!F98=注文フォーム!$CJ$3,注文フォーム!T98&amp;"月"))</f>
        <v/>
      </c>
      <c r="Q40" t="str">
        <f t="shared" si="7"/>
        <v/>
      </c>
      <c r="R40" t="str">
        <f t="shared" si="8"/>
        <v/>
      </c>
      <c r="S40" t="str">
        <f t="shared" si="9"/>
        <v/>
      </c>
      <c r="U40" s="137" t="str">
        <f>IF(N40="","",IF($U$9&amp;注文フォーム!V98="","",IF($U$9="",注文フォーム!V98,"採取者："&amp;注文フォーム!$D$36&amp;CHAR(10)&amp;注文フォーム!V98)))</f>
        <v/>
      </c>
      <c r="V40" t="e">
        <f>VLOOKUP(注文フォーム!F98,注文フォーム!$DG$3:$DH$17,2,FALSE)</f>
        <v>#N/A</v>
      </c>
      <c r="Y40" s="1"/>
      <c r="AA40" s="47" t="str">
        <f>注文フォーム!F98&amp;""</f>
        <v/>
      </c>
      <c r="AB40" s="48" t="str">
        <f>IF(AA40=注文フォーム!$CJ$17,"",注文フォーム!I98&amp;"")</f>
        <v/>
      </c>
      <c r="AC40" s="48" t="str">
        <f>IF(COUNTIF(注文フォーム!J98,"*"&amp;注文フォーム!$CQ$11&amp;"*")&gt;0,注文フォーム!$CQ$11,"")</f>
        <v/>
      </c>
      <c r="AD40" s="47" t="str">
        <f t="shared" si="10"/>
        <v/>
      </c>
      <c r="AF40" s="47" t="str">
        <f t="shared" si="11"/>
        <v xml:space="preserve">    </v>
      </c>
      <c r="AG40" s="381" t="str">
        <f>IF(注文フォーム!F98=注文フォーム!$CY$3,B40&amp;","&amp;AF40,"")</f>
        <v/>
      </c>
    </row>
    <row r="41" spans="1:33" ht="28.5" customHeight="1">
      <c r="A41" s="33"/>
      <c r="B41" s="34">
        <v>31</v>
      </c>
      <c r="C41" s="29" t="str">
        <f>SUBSTITUTE(ASC(注文フォーム!B99), CHAR(10), "　")&amp;""</f>
        <v/>
      </c>
      <c r="D41" s="41" t="str">
        <f>IF(注文フォーム!B99="","",IF(注文フォーム!D99="","-",SUBSTITUTE(ASC(注文フォーム!D99),CHAR(10),"　")))</f>
        <v/>
      </c>
      <c r="E41" s="45" t="str">
        <f>注文フォーム!E99&amp;""</f>
        <v/>
      </c>
      <c r="F41" s="30"/>
      <c r="G41" s="31"/>
      <c r="H41" s="40"/>
      <c r="I41" s="31" t="str">
        <f>注文フォーム!N99&amp;""</f>
        <v/>
      </c>
      <c r="J41" s="140" t="str">
        <f>SUBSTITUTE(注文フォーム!O99,"-","")&amp;SUBSTITUTE(SUBSTITUTE(SUBSTITUTE(注文フォーム!P99,"―",""),"-",""),"その他（直接入力ください）","")</f>
        <v/>
      </c>
      <c r="K41" s="32" t="str">
        <f>注文フォーム!Q99&amp;""</f>
        <v/>
      </c>
      <c r="L41" s="116" t="str">
        <f t="shared" si="6"/>
        <v/>
      </c>
      <c r="M41" s="115" t="str">
        <f>注文フォーム!U99&amp;""</f>
        <v/>
      </c>
      <c r="N41" t="str">
        <f>IFERROR(IF(注文フォーム!$F99="","",VLOOKUP($AD41,注文フォーム!$DD$3:$DF$24,注文フォーム!$E$66,FALSE)),"")</f>
        <v/>
      </c>
      <c r="O41" t="str">
        <f>IF(注文フォーム!S99="","",IF(注文フォーム!F99=注文フォーム!$CJ$3,IF(注文フォーム!R99=注文フォーム!$CF$6,"",注文フォーム!R99)&amp;注文フォーム!S99&amp;"年",""))</f>
        <v/>
      </c>
      <c r="P41" t="str">
        <f>IF(注文フォーム!T99="","",IF(注文フォーム!F99=注文フォーム!$CJ$3,注文フォーム!T99&amp;"月"))</f>
        <v/>
      </c>
      <c r="Q41" t="str">
        <f t="shared" si="7"/>
        <v/>
      </c>
      <c r="R41" t="str">
        <f t="shared" si="8"/>
        <v/>
      </c>
      <c r="S41" t="str">
        <f t="shared" si="9"/>
        <v/>
      </c>
      <c r="U41" s="137" t="str">
        <f>IF(N41="","",IF($U$9&amp;注文フォーム!V99="","",IF($U$9="",注文フォーム!V99,"採取者："&amp;注文フォーム!$D$36&amp;CHAR(10)&amp;注文フォーム!V99)))</f>
        <v/>
      </c>
      <c r="V41" t="e">
        <f>VLOOKUP(注文フォーム!F99,注文フォーム!$DG$3:$DH$17,2,FALSE)</f>
        <v>#N/A</v>
      </c>
      <c r="Y41" s="1"/>
      <c r="AA41" s="47" t="str">
        <f>注文フォーム!F99&amp;""</f>
        <v/>
      </c>
      <c r="AB41" s="48" t="str">
        <f>IF(AA41=注文フォーム!$CJ$17,"",注文フォーム!I99&amp;"")</f>
        <v/>
      </c>
      <c r="AC41" s="48" t="str">
        <f>IF(COUNTIF(注文フォーム!J99,"*"&amp;注文フォーム!$CQ$11&amp;"*")&gt;0,注文フォーム!$CQ$11,"")</f>
        <v/>
      </c>
      <c r="AD41" s="47" t="str">
        <f t="shared" si="10"/>
        <v/>
      </c>
      <c r="AF41" s="47" t="str">
        <f t="shared" si="11"/>
        <v xml:space="preserve">    </v>
      </c>
      <c r="AG41" s="381" t="str">
        <f>IF(注文フォーム!F99=注文フォーム!$CY$3,B41&amp;","&amp;AF41,"")</f>
        <v/>
      </c>
    </row>
    <row r="42" spans="1:33" ht="28.5" customHeight="1">
      <c r="A42" s="33"/>
      <c r="B42" s="34">
        <v>32</v>
      </c>
      <c r="C42" s="29" t="str">
        <f>SUBSTITUTE(ASC(注文フォーム!B100), CHAR(10), "　")&amp;""</f>
        <v/>
      </c>
      <c r="D42" s="41" t="str">
        <f>IF(注文フォーム!B100="","",IF(注文フォーム!D100="","-",SUBSTITUTE(ASC(注文フォーム!D100),CHAR(10),"　")))</f>
        <v/>
      </c>
      <c r="E42" s="45" t="str">
        <f>注文フォーム!E100&amp;""</f>
        <v/>
      </c>
      <c r="F42" s="30"/>
      <c r="G42" s="31"/>
      <c r="H42" s="40"/>
      <c r="I42" s="31" t="str">
        <f>注文フォーム!N100&amp;""</f>
        <v/>
      </c>
      <c r="J42" s="140" t="str">
        <f>SUBSTITUTE(注文フォーム!O100,"-","")&amp;SUBSTITUTE(SUBSTITUTE(SUBSTITUTE(注文フォーム!P100,"―",""),"-",""),"その他（直接入力ください）","")</f>
        <v/>
      </c>
      <c r="K42" s="32" t="str">
        <f>注文フォーム!Q100&amp;""</f>
        <v/>
      </c>
      <c r="L42" s="116" t="str">
        <f t="shared" si="6"/>
        <v/>
      </c>
      <c r="M42" s="115" t="str">
        <f>注文フォーム!U100&amp;""</f>
        <v/>
      </c>
      <c r="N42" t="str">
        <f>IFERROR(IF(注文フォーム!$F100="","",VLOOKUP($AD42,注文フォーム!$DD$3:$DF$24,注文フォーム!$E$66,FALSE)),"")</f>
        <v/>
      </c>
      <c r="O42" t="str">
        <f>IF(注文フォーム!S100="","",IF(注文フォーム!F100=注文フォーム!$CJ$3,IF(注文フォーム!R100=注文フォーム!$CF$6,"",注文フォーム!R100)&amp;注文フォーム!S100&amp;"年",""))</f>
        <v/>
      </c>
      <c r="P42" t="str">
        <f>IF(注文フォーム!T100="","",IF(注文フォーム!F100=注文フォーム!$CJ$3,注文フォーム!T100&amp;"月"))</f>
        <v/>
      </c>
      <c r="Q42" t="str">
        <f t="shared" si="7"/>
        <v/>
      </c>
      <c r="R42" t="str">
        <f t="shared" si="8"/>
        <v/>
      </c>
      <c r="S42" t="str">
        <f t="shared" si="9"/>
        <v/>
      </c>
      <c r="U42" s="137" t="str">
        <f>IF(N42="","",IF($U$9&amp;注文フォーム!V100="","",IF($U$9="",注文フォーム!V100,"採取者："&amp;注文フォーム!$D$36&amp;CHAR(10)&amp;注文フォーム!V100)))</f>
        <v/>
      </c>
      <c r="V42" t="e">
        <f>VLOOKUP(注文フォーム!F100,注文フォーム!$DG$3:$DH$17,2,FALSE)</f>
        <v>#N/A</v>
      </c>
      <c r="Y42" s="1"/>
      <c r="AA42" s="47" t="str">
        <f>注文フォーム!F100&amp;""</f>
        <v/>
      </c>
      <c r="AB42" s="48" t="str">
        <f>IF(AA42=注文フォーム!$CJ$17,"",注文フォーム!I100&amp;"")</f>
        <v/>
      </c>
      <c r="AC42" s="48" t="str">
        <f>IF(COUNTIF(注文フォーム!J100,"*"&amp;注文フォーム!$CQ$11&amp;"*")&gt;0,注文フォーム!$CQ$11,"")</f>
        <v/>
      </c>
      <c r="AD42" s="47" t="str">
        <f t="shared" si="10"/>
        <v/>
      </c>
      <c r="AF42" s="47" t="str">
        <f t="shared" si="11"/>
        <v xml:space="preserve">    </v>
      </c>
      <c r="AG42" s="381" t="str">
        <f>IF(注文フォーム!F100=注文フォーム!$CY$3,B42&amp;","&amp;AF42,"")</f>
        <v/>
      </c>
    </row>
    <row r="43" spans="1:33" ht="28.5" customHeight="1">
      <c r="A43" s="33"/>
      <c r="B43" s="34">
        <v>33</v>
      </c>
      <c r="C43" s="29" t="str">
        <f>SUBSTITUTE(ASC(注文フォーム!B101), CHAR(10), "　")&amp;""</f>
        <v/>
      </c>
      <c r="D43" s="41" t="str">
        <f>IF(注文フォーム!B101="","",IF(注文フォーム!D101="","-",SUBSTITUTE(ASC(注文フォーム!D101),CHAR(10),"　")))</f>
        <v/>
      </c>
      <c r="E43" s="45" t="str">
        <f>注文フォーム!E101&amp;""</f>
        <v/>
      </c>
      <c r="F43" s="30"/>
      <c r="G43" s="31"/>
      <c r="H43" s="40"/>
      <c r="I43" s="31" t="str">
        <f>注文フォーム!N101&amp;""</f>
        <v/>
      </c>
      <c r="J43" s="140" t="str">
        <f>SUBSTITUTE(注文フォーム!O101,"-","")&amp;SUBSTITUTE(SUBSTITUTE(SUBSTITUTE(注文フォーム!P101,"―",""),"-",""),"その他（直接入力ください）","")</f>
        <v/>
      </c>
      <c r="K43" s="32" t="str">
        <f>注文フォーム!Q101&amp;""</f>
        <v/>
      </c>
      <c r="L43" s="116" t="str">
        <f t="shared" si="6"/>
        <v/>
      </c>
      <c r="M43" s="115" t="str">
        <f>注文フォーム!U101&amp;""</f>
        <v/>
      </c>
      <c r="N43" t="str">
        <f>IFERROR(IF(注文フォーム!$F101="","",VLOOKUP($AD43,注文フォーム!$DD$3:$DF$24,注文フォーム!$E$66,FALSE)),"")</f>
        <v/>
      </c>
      <c r="O43" t="str">
        <f>IF(注文フォーム!S101="","",IF(注文フォーム!F101=注文フォーム!$CJ$3,IF(注文フォーム!R101=注文フォーム!$CF$6,"",注文フォーム!R101)&amp;注文フォーム!S101&amp;"年",""))</f>
        <v/>
      </c>
      <c r="P43" t="str">
        <f>IF(注文フォーム!T101="","",IF(注文フォーム!F101=注文フォーム!$CJ$3,注文フォーム!T101&amp;"月"))</f>
        <v/>
      </c>
      <c r="Q43" t="str">
        <f t="shared" si="7"/>
        <v/>
      </c>
      <c r="R43" t="str">
        <f t="shared" si="8"/>
        <v/>
      </c>
      <c r="S43" t="str">
        <f t="shared" si="9"/>
        <v/>
      </c>
      <c r="U43" s="137" t="str">
        <f>IF(N43="","",IF($U$9&amp;注文フォーム!V101="","",IF($U$9="",注文フォーム!V101,"採取者："&amp;注文フォーム!$D$36&amp;CHAR(10)&amp;注文フォーム!V101)))</f>
        <v/>
      </c>
      <c r="V43" t="e">
        <f>VLOOKUP(注文フォーム!F101,注文フォーム!$DG$3:$DH$17,2,FALSE)</f>
        <v>#N/A</v>
      </c>
      <c r="Y43" s="1"/>
      <c r="AA43" s="47" t="str">
        <f>注文フォーム!F101&amp;""</f>
        <v/>
      </c>
      <c r="AB43" s="48" t="str">
        <f>IF(AA43=注文フォーム!$CJ$17,"",注文フォーム!I101&amp;"")</f>
        <v/>
      </c>
      <c r="AC43" s="48" t="str">
        <f>IF(COUNTIF(注文フォーム!J101,"*"&amp;注文フォーム!$CQ$11&amp;"*")&gt;0,注文フォーム!$CQ$11,"")</f>
        <v/>
      </c>
      <c r="AD43" s="47" t="str">
        <f t="shared" si="10"/>
        <v/>
      </c>
      <c r="AF43" s="47" t="str">
        <f t="shared" si="11"/>
        <v xml:space="preserve">    </v>
      </c>
      <c r="AG43" s="381" t="str">
        <f>IF(注文フォーム!F101=注文フォーム!$CY$3,B43&amp;","&amp;AF43,"")</f>
        <v/>
      </c>
    </row>
    <row r="44" spans="1:33" ht="28.5" customHeight="1">
      <c r="A44" s="33"/>
      <c r="B44" s="34">
        <v>34</v>
      </c>
      <c r="C44" s="29" t="str">
        <f>SUBSTITUTE(ASC(注文フォーム!B102), CHAR(10), "　")&amp;""</f>
        <v/>
      </c>
      <c r="D44" s="41" t="str">
        <f>IF(注文フォーム!B102="","",IF(注文フォーム!D102="","-",SUBSTITUTE(ASC(注文フォーム!D102),CHAR(10),"　")))</f>
        <v/>
      </c>
      <c r="E44" s="45" t="str">
        <f>注文フォーム!E102&amp;""</f>
        <v/>
      </c>
      <c r="F44" s="30"/>
      <c r="G44" s="31"/>
      <c r="H44" s="40"/>
      <c r="I44" s="31" t="str">
        <f>注文フォーム!N102&amp;""</f>
        <v/>
      </c>
      <c r="J44" s="140" t="str">
        <f>SUBSTITUTE(注文フォーム!O102,"-","")&amp;SUBSTITUTE(SUBSTITUTE(SUBSTITUTE(注文フォーム!P102,"―",""),"-",""),"その他（直接入力ください）","")</f>
        <v/>
      </c>
      <c r="K44" s="32" t="str">
        <f>注文フォーム!Q102&amp;""</f>
        <v/>
      </c>
      <c r="L44" s="116" t="str">
        <f t="shared" si="6"/>
        <v/>
      </c>
      <c r="M44" s="115" t="str">
        <f>注文フォーム!U102&amp;""</f>
        <v/>
      </c>
      <c r="N44" t="str">
        <f>IFERROR(IF(注文フォーム!$F102="","",VLOOKUP($AD44,注文フォーム!$DD$3:$DF$24,注文フォーム!$E$66,FALSE)),"")</f>
        <v/>
      </c>
      <c r="O44" t="str">
        <f>IF(注文フォーム!S102="","",IF(注文フォーム!F102=注文フォーム!$CJ$3,IF(注文フォーム!R102=注文フォーム!$CF$6,"",注文フォーム!R102)&amp;注文フォーム!S102&amp;"年",""))</f>
        <v/>
      </c>
      <c r="P44" t="str">
        <f>IF(注文フォーム!T102="","",IF(注文フォーム!F102=注文フォーム!$CJ$3,注文フォーム!T102&amp;"月"))</f>
        <v/>
      </c>
      <c r="Q44" t="str">
        <f t="shared" si="7"/>
        <v/>
      </c>
      <c r="R44" t="str">
        <f t="shared" si="8"/>
        <v/>
      </c>
      <c r="S44" t="str">
        <f t="shared" si="9"/>
        <v/>
      </c>
      <c r="U44" s="137" t="str">
        <f>IF(N44="","",IF($U$9&amp;注文フォーム!V102="","",IF($U$9="",注文フォーム!V102,"採取者："&amp;注文フォーム!$D$36&amp;CHAR(10)&amp;注文フォーム!V102)))</f>
        <v/>
      </c>
      <c r="V44" t="e">
        <f>VLOOKUP(注文フォーム!F102,注文フォーム!$DG$3:$DH$17,2,FALSE)</f>
        <v>#N/A</v>
      </c>
      <c r="Y44" s="1"/>
      <c r="AA44" s="47" t="str">
        <f>注文フォーム!F102&amp;""</f>
        <v/>
      </c>
      <c r="AB44" s="48" t="str">
        <f>IF(AA44=注文フォーム!$CJ$17,"",注文フォーム!I102&amp;"")</f>
        <v/>
      </c>
      <c r="AC44" s="48" t="str">
        <f>IF(COUNTIF(注文フォーム!J102,"*"&amp;注文フォーム!$CQ$11&amp;"*")&gt;0,注文フォーム!$CQ$11,"")</f>
        <v/>
      </c>
      <c r="AD44" s="47" t="str">
        <f t="shared" si="10"/>
        <v/>
      </c>
      <c r="AF44" s="47" t="str">
        <f t="shared" si="11"/>
        <v xml:space="preserve">    </v>
      </c>
      <c r="AG44" s="381" t="str">
        <f>IF(注文フォーム!F102=注文フォーム!$CY$3,B44&amp;","&amp;AF44,"")</f>
        <v/>
      </c>
    </row>
    <row r="45" spans="1:33" ht="28.5" customHeight="1">
      <c r="A45" s="33"/>
      <c r="B45" s="34">
        <v>35</v>
      </c>
      <c r="C45" s="29" t="str">
        <f>SUBSTITUTE(ASC(注文フォーム!B103), CHAR(10), "　")&amp;""</f>
        <v/>
      </c>
      <c r="D45" s="41" t="str">
        <f>IF(注文フォーム!B103="","",IF(注文フォーム!D103="","-",SUBSTITUTE(ASC(注文フォーム!D103),CHAR(10),"　")))</f>
        <v/>
      </c>
      <c r="E45" s="45" t="str">
        <f>注文フォーム!E103&amp;""</f>
        <v/>
      </c>
      <c r="F45" s="30"/>
      <c r="G45" s="31"/>
      <c r="H45" s="40"/>
      <c r="I45" s="31" t="str">
        <f>注文フォーム!N103&amp;""</f>
        <v/>
      </c>
      <c r="J45" s="140" t="str">
        <f>SUBSTITUTE(注文フォーム!O103,"-","")&amp;SUBSTITUTE(SUBSTITUTE(SUBSTITUTE(注文フォーム!P103,"―",""),"-",""),"その他（直接入力ください）","")</f>
        <v/>
      </c>
      <c r="K45" s="32" t="str">
        <f>注文フォーム!Q103&amp;""</f>
        <v/>
      </c>
      <c r="L45" s="116" t="str">
        <f t="shared" si="6"/>
        <v/>
      </c>
      <c r="M45" s="115" t="str">
        <f>注文フォーム!U103&amp;""</f>
        <v/>
      </c>
      <c r="N45" t="str">
        <f>IFERROR(IF(注文フォーム!$F103="","",VLOOKUP($AD45,注文フォーム!$DD$3:$DF$24,注文フォーム!$E$66,FALSE)),"")</f>
        <v/>
      </c>
      <c r="O45" t="str">
        <f>IF(注文フォーム!S103="","",IF(注文フォーム!F103=注文フォーム!$CJ$3,IF(注文フォーム!R103=注文フォーム!$CF$6,"",注文フォーム!R103)&amp;注文フォーム!S103&amp;"年",""))</f>
        <v/>
      </c>
      <c r="P45" t="str">
        <f>IF(注文フォーム!T103="","",IF(注文フォーム!F103=注文フォーム!$CJ$3,注文フォーム!T103&amp;"月"))</f>
        <v/>
      </c>
      <c r="Q45" t="str">
        <f t="shared" si="7"/>
        <v/>
      </c>
      <c r="R45" t="str">
        <f t="shared" si="8"/>
        <v/>
      </c>
      <c r="S45" t="str">
        <f t="shared" si="9"/>
        <v/>
      </c>
      <c r="U45" s="137" t="str">
        <f>IF(N45="","",IF($U$9&amp;注文フォーム!V103="","",IF($U$9="",注文フォーム!V103,"採取者："&amp;注文フォーム!$D$36&amp;CHAR(10)&amp;注文フォーム!V103)))</f>
        <v/>
      </c>
      <c r="V45" t="e">
        <f>VLOOKUP(注文フォーム!F103,注文フォーム!$DG$3:$DH$17,2,FALSE)</f>
        <v>#N/A</v>
      </c>
      <c r="Y45" s="1"/>
      <c r="AA45" s="47" t="str">
        <f>注文フォーム!F103&amp;""</f>
        <v/>
      </c>
      <c r="AB45" s="48" t="str">
        <f>IF(AA45=注文フォーム!$CJ$17,"",注文フォーム!I103&amp;"")</f>
        <v/>
      </c>
      <c r="AC45" s="48" t="str">
        <f>IF(COUNTIF(注文フォーム!J103,"*"&amp;注文フォーム!$CQ$11&amp;"*")&gt;0,注文フォーム!$CQ$11,"")</f>
        <v/>
      </c>
      <c r="AD45" s="47" t="str">
        <f t="shared" si="10"/>
        <v/>
      </c>
      <c r="AF45" s="47" t="str">
        <f t="shared" si="11"/>
        <v xml:space="preserve">    </v>
      </c>
      <c r="AG45" s="381" t="str">
        <f>IF(注文フォーム!F103=注文フォーム!$CY$3,B45&amp;","&amp;AF45,"")</f>
        <v/>
      </c>
    </row>
    <row r="46" spans="1:33" ht="28.5" customHeight="1">
      <c r="A46" s="33"/>
      <c r="B46" s="34">
        <v>36</v>
      </c>
      <c r="C46" s="29" t="str">
        <f>SUBSTITUTE(ASC(注文フォーム!B104), CHAR(10), "　")&amp;""</f>
        <v/>
      </c>
      <c r="D46" s="41" t="str">
        <f>IF(注文フォーム!B104="","",IF(注文フォーム!D104="","-",SUBSTITUTE(ASC(注文フォーム!D104),CHAR(10),"　")))</f>
        <v/>
      </c>
      <c r="E46" s="45" t="str">
        <f>注文フォーム!E104&amp;""</f>
        <v/>
      </c>
      <c r="F46" s="30"/>
      <c r="G46" s="31"/>
      <c r="H46" s="40"/>
      <c r="I46" s="31" t="str">
        <f>注文フォーム!N104&amp;""</f>
        <v/>
      </c>
      <c r="J46" s="140" t="str">
        <f>SUBSTITUTE(注文フォーム!O104,"-","")&amp;SUBSTITUTE(SUBSTITUTE(SUBSTITUTE(注文フォーム!P104,"―",""),"-",""),"その他（直接入力ください）","")</f>
        <v/>
      </c>
      <c r="K46" s="32" t="str">
        <f>注文フォーム!Q104&amp;""</f>
        <v/>
      </c>
      <c r="L46" s="116" t="str">
        <f t="shared" si="6"/>
        <v/>
      </c>
      <c r="M46" s="115" t="str">
        <f>注文フォーム!U104&amp;""</f>
        <v/>
      </c>
      <c r="N46" t="str">
        <f>IFERROR(IF(注文フォーム!$F104="","",VLOOKUP($AD46,注文フォーム!$DD$3:$DF$24,注文フォーム!$E$66,FALSE)),"")</f>
        <v/>
      </c>
      <c r="O46" t="str">
        <f>IF(注文フォーム!S104="","",IF(注文フォーム!F104=注文フォーム!$CJ$3,IF(注文フォーム!R104=注文フォーム!$CF$6,"",注文フォーム!R104)&amp;注文フォーム!S104&amp;"年",""))</f>
        <v/>
      </c>
      <c r="P46" t="str">
        <f>IF(注文フォーム!T104="","",IF(注文フォーム!F104=注文フォーム!$CJ$3,注文フォーム!T104&amp;"月"))</f>
        <v/>
      </c>
      <c r="Q46" t="str">
        <f t="shared" si="7"/>
        <v/>
      </c>
      <c r="R46" t="str">
        <f t="shared" si="8"/>
        <v/>
      </c>
      <c r="S46" t="str">
        <f t="shared" si="9"/>
        <v/>
      </c>
      <c r="U46" s="137" t="str">
        <f>IF(N46="","",IF($U$9&amp;注文フォーム!V104="","",IF($U$9="",注文フォーム!V104,"採取者："&amp;注文フォーム!$D$36&amp;CHAR(10)&amp;注文フォーム!V104)))</f>
        <v/>
      </c>
      <c r="V46" t="e">
        <f>VLOOKUP(注文フォーム!F104,注文フォーム!$DG$3:$DH$17,2,FALSE)</f>
        <v>#N/A</v>
      </c>
      <c r="Y46" s="1"/>
      <c r="AA46" s="47" t="str">
        <f>注文フォーム!F104&amp;""</f>
        <v/>
      </c>
      <c r="AB46" s="48" t="str">
        <f>IF(AA46=注文フォーム!$CJ$17,"",注文フォーム!I104&amp;"")</f>
        <v/>
      </c>
      <c r="AC46" s="48" t="str">
        <f>IF(COUNTIF(注文フォーム!J104,"*"&amp;注文フォーム!$CQ$11&amp;"*")&gt;0,注文フォーム!$CQ$11,"")</f>
        <v/>
      </c>
      <c r="AD46" s="47" t="str">
        <f t="shared" si="10"/>
        <v/>
      </c>
      <c r="AF46" s="47" t="str">
        <f t="shared" si="11"/>
        <v xml:space="preserve">    </v>
      </c>
      <c r="AG46" s="381" t="str">
        <f>IF(注文フォーム!F104=注文フォーム!$CY$3,B46&amp;","&amp;AF46,"")</f>
        <v/>
      </c>
    </row>
    <row r="47" spans="1:33" ht="28.5" customHeight="1">
      <c r="A47" s="33"/>
      <c r="B47" s="34">
        <v>37</v>
      </c>
      <c r="C47" s="29" t="str">
        <f>SUBSTITUTE(ASC(注文フォーム!B105), CHAR(10), "　")&amp;""</f>
        <v/>
      </c>
      <c r="D47" s="41" t="str">
        <f>IF(注文フォーム!B105="","",IF(注文フォーム!D105="","-",SUBSTITUTE(ASC(注文フォーム!D105),CHAR(10),"　")))</f>
        <v/>
      </c>
      <c r="E47" s="45" t="str">
        <f>注文フォーム!E105&amp;""</f>
        <v/>
      </c>
      <c r="F47" s="30"/>
      <c r="G47" s="31"/>
      <c r="H47" s="40"/>
      <c r="I47" s="31" t="str">
        <f>注文フォーム!N105&amp;""</f>
        <v/>
      </c>
      <c r="J47" s="140" t="str">
        <f>SUBSTITUTE(注文フォーム!O105,"-","")&amp;SUBSTITUTE(SUBSTITUTE(SUBSTITUTE(注文フォーム!P105,"―",""),"-",""),"その他（直接入力ください）","")</f>
        <v/>
      </c>
      <c r="K47" s="32" t="str">
        <f>注文フォーム!Q105&amp;""</f>
        <v/>
      </c>
      <c r="L47" s="116" t="str">
        <f t="shared" si="6"/>
        <v/>
      </c>
      <c r="M47" s="115" t="str">
        <f>注文フォーム!U105&amp;""</f>
        <v/>
      </c>
      <c r="N47" t="str">
        <f>IFERROR(IF(注文フォーム!$F105="","",VLOOKUP($AD47,注文フォーム!$DD$3:$DF$24,注文フォーム!$E$66,FALSE)),"")</f>
        <v/>
      </c>
      <c r="O47" t="str">
        <f>IF(注文フォーム!S105="","",IF(注文フォーム!F105=注文フォーム!$CJ$3,IF(注文フォーム!R105=注文フォーム!$CF$6,"",注文フォーム!R105)&amp;注文フォーム!S105&amp;"年",""))</f>
        <v/>
      </c>
      <c r="P47" t="str">
        <f>IF(注文フォーム!T105="","",IF(注文フォーム!F105=注文フォーム!$CJ$3,注文フォーム!T105&amp;"月"))</f>
        <v/>
      </c>
      <c r="Q47" t="str">
        <f t="shared" si="7"/>
        <v/>
      </c>
      <c r="R47" t="str">
        <f t="shared" si="8"/>
        <v/>
      </c>
      <c r="S47" t="str">
        <f t="shared" si="9"/>
        <v/>
      </c>
      <c r="U47" s="137" t="str">
        <f>IF(N47="","",IF($U$9&amp;注文フォーム!V105="","",IF($U$9="",注文フォーム!V105,"採取者："&amp;注文フォーム!$D$36&amp;CHAR(10)&amp;注文フォーム!V105)))</f>
        <v/>
      </c>
      <c r="V47" t="e">
        <f>VLOOKUP(注文フォーム!F105,注文フォーム!$DG$3:$DH$17,2,FALSE)</f>
        <v>#N/A</v>
      </c>
      <c r="Y47" s="1"/>
      <c r="AA47" s="47" t="str">
        <f>注文フォーム!F105&amp;""</f>
        <v/>
      </c>
      <c r="AB47" s="48" t="str">
        <f>IF(AA47=注文フォーム!$CJ$17,"",注文フォーム!I105&amp;"")</f>
        <v/>
      </c>
      <c r="AC47" s="48" t="str">
        <f>IF(COUNTIF(注文フォーム!J105,"*"&amp;注文フォーム!$CQ$11&amp;"*")&gt;0,注文フォーム!$CQ$11,"")</f>
        <v/>
      </c>
      <c r="AD47" s="47" t="str">
        <f t="shared" si="10"/>
        <v/>
      </c>
      <c r="AF47" s="47" t="str">
        <f t="shared" si="11"/>
        <v xml:space="preserve">    </v>
      </c>
      <c r="AG47" s="381" t="str">
        <f>IF(注文フォーム!F105=注文フォーム!$CY$3,B47&amp;","&amp;AF47,"")</f>
        <v/>
      </c>
    </row>
    <row r="48" spans="1:33" ht="28.5" customHeight="1">
      <c r="A48" s="33"/>
      <c r="B48" s="34">
        <v>38</v>
      </c>
      <c r="C48" s="29" t="str">
        <f>SUBSTITUTE(ASC(注文フォーム!B106), CHAR(10), "　")&amp;""</f>
        <v/>
      </c>
      <c r="D48" s="41" t="str">
        <f>IF(注文フォーム!B106="","",IF(注文フォーム!D106="","-",SUBSTITUTE(ASC(注文フォーム!D106),CHAR(10),"　")))</f>
        <v/>
      </c>
      <c r="E48" s="45" t="str">
        <f>注文フォーム!E106&amp;""</f>
        <v/>
      </c>
      <c r="F48" s="30"/>
      <c r="G48" s="31"/>
      <c r="H48" s="40"/>
      <c r="I48" s="31" t="str">
        <f>注文フォーム!N106&amp;""</f>
        <v/>
      </c>
      <c r="J48" s="140" t="str">
        <f>SUBSTITUTE(注文フォーム!O106,"-","")&amp;SUBSTITUTE(SUBSTITUTE(SUBSTITUTE(注文フォーム!P106,"―",""),"-",""),"その他（直接入力ください）","")</f>
        <v/>
      </c>
      <c r="K48" s="32" t="str">
        <f>注文フォーム!Q106&amp;""</f>
        <v/>
      </c>
      <c r="L48" s="116" t="str">
        <f t="shared" si="6"/>
        <v/>
      </c>
      <c r="M48" s="115" t="str">
        <f>注文フォーム!U106&amp;""</f>
        <v/>
      </c>
      <c r="N48" t="str">
        <f>IFERROR(IF(注文フォーム!$F106="","",VLOOKUP($AD48,注文フォーム!$DD$3:$DF$24,注文フォーム!$E$66,FALSE)),"")</f>
        <v/>
      </c>
      <c r="O48" t="str">
        <f>IF(注文フォーム!S106="","",IF(注文フォーム!F106=注文フォーム!$CJ$3,IF(注文フォーム!R106=注文フォーム!$CF$6,"",注文フォーム!R106)&amp;注文フォーム!S106&amp;"年",""))</f>
        <v/>
      </c>
      <c r="P48" t="str">
        <f>IF(注文フォーム!T106="","",IF(注文フォーム!F106=注文フォーム!$CJ$3,注文フォーム!T106&amp;"月"))</f>
        <v/>
      </c>
      <c r="Q48" t="str">
        <f t="shared" si="7"/>
        <v/>
      </c>
      <c r="R48" t="str">
        <f t="shared" si="8"/>
        <v/>
      </c>
      <c r="S48" t="str">
        <f t="shared" si="9"/>
        <v/>
      </c>
      <c r="U48" s="137" t="str">
        <f>IF(N48="","",IF($U$9&amp;注文フォーム!V106="","",IF($U$9="",注文フォーム!V106,"採取者："&amp;注文フォーム!$D$36&amp;CHAR(10)&amp;注文フォーム!V106)))</f>
        <v/>
      </c>
      <c r="V48" t="e">
        <f>VLOOKUP(注文フォーム!F106,注文フォーム!$DG$3:$DH$17,2,FALSE)</f>
        <v>#N/A</v>
      </c>
      <c r="Y48" s="1"/>
      <c r="AA48" s="47" t="str">
        <f>注文フォーム!F106&amp;""</f>
        <v/>
      </c>
      <c r="AB48" s="48" t="str">
        <f>IF(AA48=注文フォーム!$CJ$17,"",注文フォーム!I106&amp;"")</f>
        <v/>
      </c>
      <c r="AC48" s="48" t="str">
        <f>IF(COUNTIF(注文フォーム!J106,"*"&amp;注文フォーム!$CQ$11&amp;"*")&gt;0,注文フォーム!$CQ$11,"")</f>
        <v/>
      </c>
      <c r="AD48" s="47" t="str">
        <f t="shared" si="10"/>
        <v/>
      </c>
      <c r="AF48" s="47" t="str">
        <f t="shared" si="11"/>
        <v xml:space="preserve">    </v>
      </c>
      <c r="AG48" s="381" t="str">
        <f>IF(注文フォーム!F106=注文フォーム!$CY$3,B48&amp;","&amp;AF48,"")</f>
        <v/>
      </c>
    </row>
    <row r="49" spans="1:33" ht="28.5" customHeight="1">
      <c r="A49" s="33"/>
      <c r="B49" s="34">
        <v>39</v>
      </c>
      <c r="C49" s="29" t="str">
        <f>SUBSTITUTE(ASC(注文フォーム!B107), CHAR(10), "　")&amp;""</f>
        <v/>
      </c>
      <c r="D49" s="41" t="str">
        <f>IF(注文フォーム!B107="","",IF(注文フォーム!D107="","-",SUBSTITUTE(ASC(注文フォーム!D107),CHAR(10),"　")))</f>
        <v/>
      </c>
      <c r="E49" s="45" t="str">
        <f>注文フォーム!E107&amp;""</f>
        <v/>
      </c>
      <c r="F49" s="30"/>
      <c r="G49" s="31"/>
      <c r="H49" s="40"/>
      <c r="I49" s="31" t="str">
        <f>注文フォーム!N107&amp;""</f>
        <v/>
      </c>
      <c r="J49" s="140" t="str">
        <f>SUBSTITUTE(注文フォーム!O107,"-","")&amp;SUBSTITUTE(SUBSTITUTE(SUBSTITUTE(注文フォーム!P107,"―",""),"-",""),"その他（直接入力ください）","")</f>
        <v/>
      </c>
      <c r="K49" s="32" t="str">
        <f>注文フォーム!Q107&amp;""</f>
        <v/>
      </c>
      <c r="L49" s="116" t="str">
        <f t="shared" si="6"/>
        <v/>
      </c>
      <c r="M49" s="115" t="str">
        <f>注文フォーム!U107&amp;""</f>
        <v/>
      </c>
      <c r="N49" t="str">
        <f>IFERROR(IF(注文フォーム!$F107="","",VLOOKUP($AD49,注文フォーム!$DD$3:$DF$24,注文フォーム!$E$66,FALSE)),"")</f>
        <v/>
      </c>
      <c r="O49" t="str">
        <f>IF(注文フォーム!S107="","",IF(注文フォーム!F107=注文フォーム!$CJ$3,IF(注文フォーム!R107=注文フォーム!$CF$6,"",注文フォーム!R107)&amp;注文フォーム!S107&amp;"年",""))</f>
        <v/>
      </c>
      <c r="P49" t="str">
        <f>IF(注文フォーム!T107="","",IF(注文フォーム!F107=注文フォーム!$CJ$3,注文フォーム!T107&amp;"月"))</f>
        <v/>
      </c>
      <c r="Q49" t="str">
        <f t="shared" si="7"/>
        <v/>
      </c>
      <c r="R49" t="str">
        <f t="shared" si="8"/>
        <v/>
      </c>
      <c r="S49" t="str">
        <f t="shared" si="9"/>
        <v/>
      </c>
      <c r="U49" s="137" t="str">
        <f>IF(N49="","",IF($U$9&amp;注文フォーム!V107="","",IF($U$9="",注文フォーム!V107,"採取者："&amp;注文フォーム!$D$36&amp;CHAR(10)&amp;注文フォーム!V107)))</f>
        <v/>
      </c>
      <c r="V49" t="e">
        <f>VLOOKUP(注文フォーム!F107,注文フォーム!$DG$3:$DH$17,2,FALSE)</f>
        <v>#N/A</v>
      </c>
      <c r="Y49" s="1"/>
      <c r="AA49" s="47" t="str">
        <f>注文フォーム!F107&amp;""</f>
        <v/>
      </c>
      <c r="AB49" s="48" t="str">
        <f>IF(AA49=注文フォーム!$CJ$17,"",注文フォーム!I107&amp;"")</f>
        <v/>
      </c>
      <c r="AC49" s="48" t="str">
        <f>IF(COUNTIF(注文フォーム!J107,"*"&amp;注文フォーム!$CQ$11&amp;"*")&gt;0,注文フォーム!$CQ$11,"")</f>
        <v/>
      </c>
      <c r="AD49" s="47" t="str">
        <f t="shared" si="10"/>
        <v/>
      </c>
      <c r="AF49" s="47" t="str">
        <f t="shared" si="11"/>
        <v xml:space="preserve">    </v>
      </c>
      <c r="AG49" s="381" t="str">
        <f>IF(注文フォーム!F107=注文フォーム!$CY$3,B49&amp;","&amp;AF49,"")</f>
        <v/>
      </c>
    </row>
    <row r="50" spans="1:33" ht="28.5" customHeight="1">
      <c r="A50" s="33"/>
      <c r="B50" s="34">
        <v>40</v>
      </c>
      <c r="C50" s="29" t="str">
        <f>SUBSTITUTE(ASC(注文フォーム!B108), CHAR(10), "　")&amp;""</f>
        <v/>
      </c>
      <c r="D50" s="41" t="str">
        <f>IF(注文フォーム!B108="","",IF(注文フォーム!D108="","-",SUBSTITUTE(ASC(注文フォーム!D108),CHAR(10),"　")))</f>
        <v/>
      </c>
      <c r="E50" s="45" t="str">
        <f>注文フォーム!E108&amp;""</f>
        <v/>
      </c>
      <c r="F50" s="30"/>
      <c r="G50" s="31"/>
      <c r="H50" s="40"/>
      <c r="I50" s="31" t="str">
        <f>注文フォーム!N108&amp;""</f>
        <v/>
      </c>
      <c r="J50" s="140" t="str">
        <f>SUBSTITUTE(注文フォーム!O108,"-","")&amp;SUBSTITUTE(SUBSTITUTE(SUBSTITUTE(注文フォーム!P108,"―",""),"-",""),"その他（直接入力ください）","")</f>
        <v/>
      </c>
      <c r="K50" s="32" t="str">
        <f>注文フォーム!Q108&amp;""</f>
        <v/>
      </c>
      <c r="L50" s="116" t="str">
        <f t="shared" si="6"/>
        <v/>
      </c>
      <c r="M50" s="115" t="str">
        <f>注文フォーム!U108&amp;""</f>
        <v/>
      </c>
      <c r="N50" t="str">
        <f>IFERROR(IF(注文フォーム!$F108="","",VLOOKUP($AD50,注文フォーム!$DD$3:$DF$24,注文フォーム!$E$66,FALSE)),"")</f>
        <v/>
      </c>
      <c r="O50" t="str">
        <f>IF(注文フォーム!S108="","",IF(注文フォーム!F108=注文フォーム!$CJ$3,IF(注文フォーム!R108=注文フォーム!$CF$6,"",注文フォーム!R108)&amp;注文フォーム!S108&amp;"年",""))</f>
        <v/>
      </c>
      <c r="P50" t="str">
        <f>IF(注文フォーム!T108="","",IF(注文フォーム!F108=注文フォーム!$CJ$3,注文フォーム!T108&amp;"月"))</f>
        <v/>
      </c>
      <c r="Q50" t="str">
        <f t="shared" si="7"/>
        <v/>
      </c>
      <c r="R50" t="str">
        <f t="shared" si="8"/>
        <v/>
      </c>
      <c r="S50" t="str">
        <f t="shared" si="9"/>
        <v/>
      </c>
      <c r="U50" s="137" t="str">
        <f>IF(N50="","",IF($U$9&amp;注文フォーム!V108="","",IF($U$9="",注文フォーム!V108,"採取者："&amp;注文フォーム!$D$36&amp;CHAR(10)&amp;注文フォーム!V108)))</f>
        <v/>
      </c>
      <c r="V50" t="e">
        <f>VLOOKUP(注文フォーム!F108,注文フォーム!$DG$3:$DH$17,2,FALSE)</f>
        <v>#N/A</v>
      </c>
      <c r="Y50" s="1"/>
      <c r="AA50" s="47" t="str">
        <f>注文フォーム!F108&amp;""</f>
        <v/>
      </c>
      <c r="AB50" s="48" t="str">
        <f>IF(AA50=注文フォーム!$CJ$17,"",注文フォーム!I108&amp;"")</f>
        <v/>
      </c>
      <c r="AC50" s="48" t="str">
        <f>IF(COUNTIF(注文フォーム!J108,"*"&amp;注文フォーム!$CQ$11&amp;"*")&gt;0,注文フォーム!$CQ$11,"")</f>
        <v/>
      </c>
      <c r="AD50" s="47" t="str">
        <f t="shared" si="10"/>
        <v/>
      </c>
      <c r="AF50" s="47" t="str">
        <f t="shared" si="11"/>
        <v xml:space="preserve">    </v>
      </c>
      <c r="AG50" s="381" t="str">
        <f>IF(注文フォーム!F108=注文フォーム!$CY$3,B50&amp;","&amp;AF50,"")</f>
        <v/>
      </c>
    </row>
    <row r="51" spans="1:33" ht="28.5" customHeight="1">
      <c r="A51" s="33"/>
      <c r="B51" s="34">
        <v>41</v>
      </c>
      <c r="C51" s="29" t="str">
        <f>SUBSTITUTE(ASC(注文フォーム!B109), CHAR(10), "　")&amp;""</f>
        <v/>
      </c>
      <c r="D51" s="41" t="str">
        <f>IF(注文フォーム!B109="","",IF(注文フォーム!D109="","-",SUBSTITUTE(ASC(注文フォーム!D109),CHAR(10),"　")))</f>
        <v/>
      </c>
      <c r="E51" s="45" t="str">
        <f>注文フォーム!E109&amp;""</f>
        <v/>
      </c>
      <c r="F51" s="30"/>
      <c r="G51" s="31"/>
      <c r="H51" s="40"/>
      <c r="I51" s="31" t="str">
        <f>注文フォーム!N109&amp;""</f>
        <v/>
      </c>
      <c r="J51" s="140" t="str">
        <f>SUBSTITUTE(注文フォーム!O109,"-","")&amp;SUBSTITUTE(SUBSTITUTE(SUBSTITUTE(注文フォーム!P109,"―",""),"-",""),"その他（直接入力ください）","")</f>
        <v/>
      </c>
      <c r="K51" s="32" t="str">
        <f>注文フォーム!Q109&amp;""</f>
        <v/>
      </c>
      <c r="L51" s="116" t="str">
        <f t="shared" si="6"/>
        <v/>
      </c>
      <c r="M51" s="115" t="str">
        <f>注文フォーム!U109&amp;""</f>
        <v/>
      </c>
      <c r="N51" t="str">
        <f>IFERROR(IF(注文フォーム!$F109="","",VLOOKUP($AD51,注文フォーム!$DD$3:$DF$24,注文フォーム!$E$66,FALSE)),"")</f>
        <v/>
      </c>
      <c r="O51" t="str">
        <f>IF(注文フォーム!S109="","",IF(注文フォーム!F109=注文フォーム!$CJ$3,IF(注文フォーム!R109=注文フォーム!$CF$6,"",注文フォーム!R109)&amp;注文フォーム!S109&amp;"年",""))</f>
        <v/>
      </c>
      <c r="P51" t="str">
        <f>IF(注文フォーム!T109="","",IF(注文フォーム!F109=注文フォーム!$CJ$3,注文フォーム!T109&amp;"月"))</f>
        <v/>
      </c>
      <c r="Q51" t="str">
        <f t="shared" si="7"/>
        <v/>
      </c>
      <c r="R51" t="str">
        <f t="shared" si="8"/>
        <v/>
      </c>
      <c r="S51" t="str">
        <f t="shared" si="9"/>
        <v/>
      </c>
      <c r="U51" s="137" t="str">
        <f>IF(N51="","",IF($U$9&amp;注文フォーム!V109="","",IF($U$9="",注文フォーム!V109,"採取者："&amp;注文フォーム!$D$36&amp;CHAR(10)&amp;注文フォーム!V109)))</f>
        <v/>
      </c>
      <c r="V51" t="e">
        <f>VLOOKUP(注文フォーム!F109,注文フォーム!$DG$3:$DH$17,2,FALSE)</f>
        <v>#N/A</v>
      </c>
      <c r="Y51" s="1"/>
      <c r="AA51" s="47" t="str">
        <f>注文フォーム!F109&amp;""</f>
        <v/>
      </c>
      <c r="AB51" s="48" t="str">
        <f>IF(AA51=注文フォーム!$CJ$17,"",注文フォーム!I109&amp;"")</f>
        <v/>
      </c>
      <c r="AC51" s="48" t="str">
        <f>IF(COUNTIF(注文フォーム!J109,"*"&amp;注文フォーム!$CQ$11&amp;"*")&gt;0,注文フォーム!$CQ$11,"")</f>
        <v/>
      </c>
      <c r="AD51" s="47" t="str">
        <f t="shared" si="10"/>
        <v/>
      </c>
      <c r="AF51" s="47" t="str">
        <f t="shared" si="11"/>
        <v xml:space="preserve">    </v>
      </c>
      <c r="AG51" s="381" t="str">
        <f>IF(注文フォーム!F109=注文フォーム!$CY$3,B51&amp;","&amp;AF51,"")</f>
        <v/>
      </c>
    </row>
    <row r="52" spans="1:33" ht="28.5" customHeight="1">
      <c r="A52" s="33"/>
      <c r="B52" s="34">
        <v>42</v>
      </c>
      <c r="C52" s="29" t="str">
        <f>SUBSTITUTE(ASC(注文フォーム!B110), CHAR(10), "　")&amp;""</f>
        <v/>
      </c>
      <c r="D52" s="41" t="str">
        <f>IF(注文フォーム!B110="","",IF(注文フォーム!D110="","-",SUBSTITUTE(ASC(注文フォーム!D110),CHAR(10),"　")))</f>
        <v/>
      </c>
      <c r="E52" s="45" t="str">
        <f>注文フォーム!E110&amp;""</f>
        <v/>
      </c>
      <c r="F52" s="30"/>
      <c r="G52" s="31"/>
      <c r="H52" s="40"/>
      <c r="I52" s="31" t="str">
        <f>注文フォーム!N110&amp;""</f>
        <v/>
      </c>
      <c r="J52" s="140" t="str">
        <f>SUBSTITUTE(注文フォーム!O110,"-","")&amp;SUBSTITUTE(SUBSTITUTE(SUBSTITUTE(注文フォーム!P110,"―",""),"-",""),"その他（直接入力ください）","")</f>
        <v/>
      </c>
      <c r="K52" s="32" t="str">
        <f>注文フォーム!Q110&amp;""</f>
        <v/>
      </c>
      <c r="L52" s="116" t="str">
        <f t="shared" si="6"/>
        <v/>
      </c>
      <c r="M52" s="115" t="str">
        <f>注文フォーム!U110&amp;""</f>
        <v/>
      </c>
      <c r="N52" t="str">
        <f>IFERROR(IF(注文フォーム!$F110="","",VLOOKUP($AD52,注文フォーム!$DD$3:$DF$24,注文フォーム!$E$66,FALSE)),"")</f>
        <v/>
      </c>
      <c r="O52" t="str">
        <f>IF(注文フォーム!S110="","",IF(注文フォーム!F110=注文フォーム!$CJ$3,IF(注文フォーム!R110=注文フォーム!$CF$6,"",注文フォーム!R110)&amp;注文フォーム!S110&amp;"年",""))</f>
        <v/>
      </c>
      <c r="P52" t="str">
        <f>IF(注文フォーム!T110="","",IF(注文フォーム!F110=注文フォーム!$CJ$3,注文フォーム!T110&amp;"月"))</f>
        <v/>
      </c>
      <c r="Q52" t="str">
        <f t="shared" si="7"/>
        <v/>
      </c>
      <c r="R52" t="str">
        <f t="shared" si="8"/>
        <v/>
      </c>
      <c r="S52" t="str">
        <f t="shared" si="9"/>
        <v/>
      </c>
      <c r="U52" s="137" t="str">
        <f>IF(N52="","",IF($U$9&amp;注文フォーム!V110="","",IF($U$9="",注文フォーム!V110,"採取者："&amp;注文フォーム!$D$36&amp;CHAR(10)&amp;注文フォーム!V110)))</f>
        <v/>
      </c>
      <c r="V52" t="e">
        <f>VLOOKUP(注文フォーム!F110,注文フォーム!$DG$3:$DH$17,2,FALSE)</f>
        <v>#N/A</v>
      </c>
      <c r="Y52" s="1"/>
      <c r="AA52" s="47" t="str">
        <f>注文フォーム!F110&amp;""</f>
        <v/>
      </c>
      <c r="AB52" s="48" t="str">
        <f>IF(AA52=注文フォーム!$CJ$17,"",注文フォーム!I110&amp;"")</f>
        <v/>
      </c>
      <c r="AC52" s="48" t="str">
        <f>IF(COUNTIF(注文フォーム!J110,"*"&amp;注文フォーム!$CQ$11&amp;"*")&gt;0,注文フォーム!$CQ$11,"")</f>
        <v/>
      </c>
      <c r="AD52" s="47" t="str">
        <f t="shared" si="10"/>
        <v/>
      </c>
      <c r="AF52" s="47" t="str">
        <f t="shared" si="11"/>
        <v xml:space="preserve">    </v>
      </c>
      <c r="AG52" s="381" t="str">
        <f>IF(注文フォーム!F110=注文フォーム!$CY$3,B52&amp;","&amp;AF52,"")</f>
        <v/>
      </c>
    </row>
    <row r="53" spans="1:33" ht="28.5" customHeight="1">
      <c r="A53" s="33"/>
      <c r="B53" s="34">
        <v>43</v>
      </c>
      <c r="C53" s="29" t="str">
        <f>SUBSTITUTE(ASC(注文フォーム!B111), CHAR(10), "　")&amp;""</f>
        <v/>
      </c>
      <c r="D53" s="41" t="str">
        <f>IF(注文フォーム!B111="","",IF(注文フォーム!D111="","-",SUBSTITUTE(ASC(注文フォーム!D111),CHAR(10),"　")))</f>
        <v/>
      </c>
      <c r="E53" s="45" t="str">
        <f>注文フォーム!E111&amp;""</f>
        <v/>
      </c>
      <c r="F53" s="30"/>
      <c r="G53" s="31"/>
      <c r="H53" s="40"/>
      <c r="I53" s="31" t="str">
        <f>注文フォーム!N111&amp;""</f>
        <v/>
      </c>
      <c r="J53" s="140" t="str">
        <f>SUBSTITUTE(注文フォーム!O111,"-","")&amp;SUBSTITUTE(SUBSTITUTE(SUBSTITUTE(注文フォーム!P111,"―",""),"-",""),"その他（直接入力ください）","")</f>
        <v/>
      </c>
      <c r="K53" s="32" t="str">
        <f>注文フォーム!Q111&amp;""</f>
        <v/>
      </c>
      <c r="L53" s="116" t="str">
        <f t="shared" si="6"/>
        <v/>
      </c>
      <c r="M53" s="115" t="str">
        <f>注文フォーム!U111&amp;""</f>
        <v/>
      </c>
      <c r="N53" t="str">
        <f>IFERROR(IF(注文フォーム!$F111="","",VLOOKUP($AD53,注文フォーム!$DD$3:$DF$24,注文フォーム!$E$66,FALSE)),"")</f>
        <v/>
      </c>
      <c r="O53" t="str">
        <f>IF(注文フォーム!S111="","",IF(注文フォーム!F111=注文フォーム!$CJ$3,IF(注文フォーム!R111=注文フォーム!$CF$6,"",注文フォーム!R111)&amp;注文フォーム!S111&amp;"年",""))</f>
        <v/>
      </c>
      <c r="P53" t="str">
        <f>IF(注文フォーム!T111="","",IF(注文フォーム!F111=注文フォーム!$CJ$3,注文フォーム!T111&amp;"月"))</f>
        <v/>
      </c>
      <c r="Q53" t="str">
        <f t="shared" si="7"/>
        <v/>
      </c>
      <c r="R53" t="str">
        <f t="shared" si="8"/>
        <v/>
      </c>
      <c r="S53" t="str">
        <f t="shared" si="9"/>
        <v/>
      </c>
      <c r="U53" s="137" t="str">
        <f>IF(N53="","",IF($U$9&amp;注文フォーム!V111="","",IF($U$9="",注文フォーム!V111,"採取者："&amp;注文フォーム!$D$36&amp;CHAR(10)&amp;注文フォーム!V111)))</f>
        <v/>
      </c>
      <c r="V53" t="e">
        <f>VLOOKUP(注文フォーム!F111,注文フォーム!$DG$3:$DH$17,2,FALSE)</f>
        <v>#N/A</v>
      </c>
      <c r="Y53" s="1"/>
      <c r="AA53" s="47" t="str">
        <f>注文フォーム!F111&amp;""</f>
        <v/>
      </c>
      <c r="AB53" s="48" t="str">
        <f>IF(AA53=注文フォーム!$CJ$17,"",注文フォーム!I111&amp;"")</f>
        <v/>
      </c>
      <c r="AC53" s="48" t="str">
        <f>IF(COUNTIF(注文フォーム!J111,"*"&amp;注文フォーム!$CQ$11&amp;"*")&gt;0,注文フォーム!$CQ$11,"")</f>
        <v/>
      </c>
      <c r="AD53" s="47" t="str">
        <f t="shared" si="10"/>
        <v/>
      </c>
      <c r="AF53" s="47" t="str">
        <f t="shared" si="11"/>
        <v xml:space="preserve">    </v>
      </c>
      <c r="AG53" s="381" t="str">
        <f>IF(注文フォーム!F111=注文フォーム!$CY$3,B53&amp;","&amp;AF53,"")</f>
        <v/>
      </c>
    </row>
    <row r="54" spans="1:33" ht="28.5" customHeight="1">
      <c r="A54" s="33"/>
      <c r="B54" s="34">
        <v>44</v>
      </c>
      <c r="C54" s="29" t="str">
        <f>SUBSTITUTE(ASC(注文フォーム!B112), CHAR(10), "　")&amp;""</f>
        <v/>
      </c>
      <c r="D54" s="41" t="str">
        <f>IF(注文フォーム!B112="","",IF(注文フォーム!D112="","-",SUBSTITUTE(ASC(注文フォーム!D112),CHAR(10),"　")))</f>
        <v/>
      </c>
      <c r="E54" s="45" t="str">
        <f>注文フォーム!E112&amp;""</f>
        <v/>
      </c>
      <c r="F54" s="30"/>
      <c r="G54" s="31"/>
      <c r="H54" s="40"/>
      <c r="I54" s="31" t="str">
        <f>注文フォーム!N112&amp;""</f>
        <v/>
      </c>
      <c r="J54" s="140" t="str">
        <f>SUBSTITUTE(注文フォーム!O112,"-","")&amp;SUBSTITUTE(SUBSTITUTE(SUBSTITUTE(注文フォーム!P112,"―",""),"-",""),"その他（直接入力ください）","")</f>
        <v/>
      </c>
      <c r="K54" s="32" t="str">
        <f>注文フォーム!Q112&amp;""</f>
        <v/>
      </c>
      <c r="L54" s="116" t="str">
        <f t="shared" si="6"/>
        <v/>
      </c>
      <c r="M54" s="115" t="str">
        <f>注文フォーム!U112&amp;""</f>
        <v/>
      </c>
      <c r="N54" t="str">
        <f>IFERROR(IF(注文フォーム!$F112="","",VLOOKUP($AD54,注文フォーム!$DD$3:$DF$24,注文フォーム!$E$66,FALSE)),"")</f>
        <v/>
      </c>
      <c r="O54" t="str">
        <f>IF(注文フォーム!S112="","",IF(注文フォーム!F112=注文フォーム!$CJ$3,IF(注文フォーム!R112=注文フォーム!$CF$6,"",注文フォーム!R112)&amp;注文フォーム!S112&amp;"年",""))</f>
        <v/>
      </c>
      <c r="P54" t="str">
        <f>IF(注文フォーム!T112="","",IF(注文フォーム!F112=注文フォーム!$CJ$3,注文フォーム!T112&amp;"月"))</f>
        <v/>
      </c>
      <c r="Q54" t="str">
        <f t="shared" si="7"/>
        <v/>
      </c>
      <c r="R54" t="str">
        <f t="shared" si="8"/>
        <v/>
      </c>
      <c r="S54" t="str">
        <f t="shared" si="9"/>
        <v/>
      </c>
      <c r="U54" s="137" t="str">
        <f>IF(N54="","",IF($U$9&amp;注文フォーム!V112="","",IF($U$9="",注文フォーム!V112,"採取者："&amp;注文フォーム!$D$36&amp;CHAR(10)&amp;注文フォーム!V112)))</f>
        <v/>
      </c>
      <c r="V54" t="e">
        <f>VLOOKUP(注文フォーム!F112,注文フォーム!$DG$3:$DH$17,2,FALSE)</f>
        <v>#N/A</v>
      </c>
      <c r="Y54" s="1"/>
      <c r="AA54" s="47" t="str">
        <f>注文フォーム!F112&amp;""</f>
        <v/>
      </c>
      <c r="AB54" s="48" t="str">
        <f>IF(AA54=注文フォーム!$CJ$17,"",注文フォーム!I112&amp;"")</f>
        <v/>
      </c>
      <c r="AC54" s="48" t="str">
        <f>IF(COUNTIF(注文フォーム!J112,"*"&amp;注文フォーム!$CQ$11&amp;"*")&gt;0,注文フォーム!$CQ$11,"")</f>
        <v/>
      </c>
      <c r="AD54" s="47" t="str">
        <f t="shared" si="10"/>
        <v/>
      </c>
      <c r="AF54" s="47" t="str">
        <f t="shared" si="11"/>
        <v xml:space="preserve">    </v>
      </c>
      <c r="AG54" s="381" t="str">
        <f>IF(注文フォーム!F112=注文フォーム!$CY$3,B54&amp;","&amp;AF54,"")</f>
        <v/>
      </c>
    </row>
    <row r="55" spans="1:33" ht="28.5" customHeight="1">
      <c r="A55" s="33"/>
      <c r="B55" s="34">
        <v>45</v>
      </c>
      <c r="C55" s="29" t="str">
        <f>SUBSTITUTE(ASC(注文フォーム!B113), CHAR(10), "　")&amp;""</f>
        <v/>
      </c>
      <c r="D55" s="41" t="str">
        <f>IF(注文フォーム!B113="","",IF(注文フォーム!D113="","-",SUBSTITUTE(ASC(注文フォーム!D113),CHAR(10),"　")))</f>
        <v/>
      </c>
      <c r="E55" s="45" t="str">
        <f>注文フォーム!E113&amp;""</f>
        <v/>
      </c>
      <c r="F55" s="30"/>
      <c r="G55" s="31"/>
      <c r="H55" s="40"/>
      <c r="I55" s="31" t="str">
        <f>注文フォーム!N113&amp;""</f>
        <v/>
      </c>
      <c r="J55" s="140" t="str">
        <f>SUBSTITUTE(注文フォーム!O113,"-","")&amp;SUBSTITUTE(SUBSTITUTE(SUBSTITUTE(注文フォーム!P113,"―",""),"-",""),"その他（直接入力ください）","")</f>
        <v/>
      </c>
      <c r="K55" s="32" t="str">
        <f>注文フォーム!Q113&amp;""</f>
        <v/>
      </c>
      <c r="L55" s="116" t="str">
        <f t="shared" si="6"/>
        <v/>
      </c>
      <c r="M55" s="115" t="str">
        <f>注文フォーム!U113&amp;""</f>
        <v/>
      </c>
      <c r="N55" t="str">
        <f>IFERROR(IF(注文フォーム!$F113="","",VLOOKUP($AD55,注文フォーム!$DD$3:$DF$24,注文フォーム!$E$66,FALSE)),"")</f>
        <v/>
      </c>
      <c r="O55" t="str">
        <f>IF(注文フォーム!S113="","",IF(注文フォーム!F113=注文フォーム!$CJ$3,IF(注文フォーム!R113=注文フォーム!$CF$6,"",注文フォーム!R113)&amp;注文フォーム!S113&amp;"年",""))</f>
        <v/>
      </c>
      <c r="P55" t="str">
        <f>IF(注文フォーム!T113="","",IF(注文フォーム!F113=注文フォーム!$CJ$3,注文フォーム!T113&amp;"月"))</f>
        <v/>
      </c>
      <c r="Q55" t="str">
        <f t="shared" si="7"/>
        <v/>
      </c>
      <c r="R55" t="str">
        <f t="shared" si="8"/>
        <v/>
      </c>
      <c r="S55" t="str">
        <f t="shared" si="9"/>
        <v/>
      </c>
      <c r="U55" s="137" t="str">
        <f>IF(N55="","",IF($U$9&amp;注文フォーム!V113="","",IF($U$9="",注文フォーム!V113,"採取者："&amp;注文フォーム!$D$36&amp;CHAR(10)&amp;注文フォーム!V113)))</f>
        <v/>
      </c>
      <c r="V55" t="e">
        <f>VLOOKUP(注文フォーム!F113,注文フォーム!$DG$3:$DH$17,2,FALSE)</f>
        <v>#N/A</v>
      </c>
      <c r="Y55" s="1"/>
      <c r="AA55" s="47" t="str">
        <f>注文フォーム!F113&amp;""</f>
        <v/>
      </c>
      <c r="AB55" s="48" t="str">
        <f>IF(AA55=注文フォーム!$CJ$17,"",注文フォーム!I113&amp;"")</f>
        <v/>
      </c>
      <c r="AC55" s="48" t="str">
        <f>IF(COUNTIF(注文フォーム!J113,"*"&amp;注文フォーム!$CQ$11&amp;"*")&gt;0,注文フォーム!$CQ$11,"")</f>
        <v/>
      </c>
      <c r="AD55" s="47" t="str">
        <f t="shared" si="10"/>
        <v/>
      </c>
      <c r="AF55" s="47" t="str">
        <f t="shared" si="11"/>
        <v xml:space="preserve">    </v>
      </c>
      <c r="AG55" s="381" t="str">
        <f>IF(注文フォーム!F113=注文フォーム!$CY$3,B55&amp;","&amp;AF55,"")</f>
        <v/>
      </c>
    </row>
    <row r="56" spans="1:33" ht="28.5" customHeight="1">
      <c r="A56" s="33"/>
      <c r="B56" s="34">
        <v>46</v>
      </c>
      <c r="C56" s="29" t="str">
        <f>SUBSTITUTE(ASC(注文フォーム!B114), CHAR(10), "　")&amp;""</f>
        <v/>
      </c>
      <c r="D56" s="41" t="str">
        <f>IF(注文フォーム!B114="","",IF(注文フォーム!D114="","-",SUBSTITUTE(ASC(注文フォーム!D114),CHAR(10),"　")))</f>
        <v/>
      </c>
      <c r="E56" s="45" t="str">
        <f>注文フォーム!E114&amp;""</f>
        <v/>
      </c>
      <c r="F56" s="30"/>
      <c r="G56" s="31"/>
      <c r="H56" s="40"/>
      <c r="I56" s="31" t="str">
        <f>注文フォーム!N114&amp;""</f>
        <v/>
      </c>
      <c r="J56" s="140" t="str">
        <f>SUBSTITUTE(注文フォーム!O114,"-","")&amp;SUBSTITUTE(SUBSTITUTE(SUBSTITUTE(注文フォーム!P114,"―",""),"-",""),"その他（直接入力ください）","")</f>
        <v/>
      </c>
      <c r="K56" s="32" t="str">
        <f>注文フォーム!Q114&amp;""</f>
        <v/>
      </c>
      <c r="L56" s="116" t="str">
        <f t="shared" si="6"/>
        <v/>
      </c>
      <c r="M56" s="115" t="str">
        <f>注文フォーム!U114&amp;""</f>
        <v/>
      </c>
      <c r="N56" t="str">
        <f>IFERROR(IF(注文フォーム!$F114="","",VLOOKUP($AD56,注文フォーム!$DD$3:$DF$24,注文フォーム!$E$66,FALSE)),"")</f>
        <v/>
      </c>
      <c r="O56" t="str">
        <f>IF(注文フォーム!S114="","",IF(注文フォーム!F114=注文フォーム!$CJ$3,IF(注文フォーム!R114=注文フォーム!$CF$6,"",注文フォーム!R114)&amp;注文フォーム!S114&amp;"年",""))</f>
        <v/>
      </c>
      <c r="P56" t="str">
        <f>IF(注文フォーム!T114="","",IF(注文フォーム!F114=注文フォーム!$CJ$3,注文フォーム!T114&amp;"月"))</f>
        <v/>
      </c>
      <c r="Q56" t="str">
        <f t="shared" si="7"/>
        <v/>
      </c>
      <c r="R56" t="str">
        <f t="shared" si="8"/>
        <v/>
      </c>
      <c r="S56" t="str">
        <f t="shared" si="9"/>
        <v/>
      </c>
      <c r="U56" s="137" t="str">
        <f>IF(N56="","",IF($U$9&amp;注文フォーム!V114="","",IF($U$9="",注文フォーム!V114,"採取者："&amp;注文フォーム!$D$36&amp;CHAR(10)&amp;注文フォーム!V114)))</f>
        <v/>
      </c>
      <c r="V56" t="e">
        <f>VLOOKUP(注文フォーム!F114,注文フォーム!$DG$3:$DH$17,2,FALSE)</f>
        <v>#N/A</v>
      </c>
      <c r="Y56" s="1"/>
      <c r="AA56" s="47" t="str">
        <f>注文フォーム!F114&amp;""</f>
        <v/>
      </c>
      <c r="AB56" s="48" t="str">
        <f>IF(AA56=注文フォーム!$CJ$17,"",注文フォーム!I114&amp;"")</f>
        <v/>
      </c>
      <c r="AC56" s="48" t="str">
        <f>IF(COUNTIF(注文フォーム!J114,"*"&amp;注文フォーム!$CQ$11&amp;"*")&gt;0,注文フォーム!$CQ$11,"")</f>
        <v/>
      </c>
      <c r="AD56" s="47" t="str">
        <f t="shared" si="10"/>
        <v/>
      </c>
      <c r="AF56" s="47" t="str">
        <f t="shared" si="11"/>
        <v xml:space="preserve">    </v>
      </c>
      <c r="AG56" s="381" t="str">
        <f>IF(注文フォーム!F114=注文フォーム!$CY$3,B56&amp;","&amp;AF56,"")</f>
        <v/>
      </c>
    </row>
    <row r="57" spans="1:33" ht="28.5" customHeight="1">
      <c r="A57" s="33"/>
      <c r="B57" s="34">
        <v>47</v>
      </c>
      <c r="C57" s="29" t="str">
        <f>SUBSTITUTE(ASC(注文フォーム!B115), CHAR(10), "　")&amp;""</f>
        <v/>
      </c>
      <c r="D57" s="41" t="str">
        <f>IF(注文フォーム!B115="","",IF(注文フォーム!D115="","-",SUBSTITUTE(ASC(注文フォーム!D115),CHAR(10),"　")))</f>
        <v/>
      </c>
      <c r="E57" s="45" t="str">
        <f>注文フォーム!E115&amp;""</f>
        <v/>
      </c>
      <c r="F57" s="30"/>
      <c r="G57" s="31"/>
      <c r="H57" s="40"/>
      <c r="I57" s="31" t="str">
        <f>注文フォーム!N115&amp;""</f>
        <v/>
      </c>
      <c r="J57" s="140" t="str">
        <f>SUBSTITUTE(注文フォーム!O115,"-","")&amp;SUBSTITUTE(SUBSTITUTE(SUBSTITUTE(注文フォーム!P115,"―",""),"-",""),"その他（直接入力ください）","")</f>
        <v/>
      </c>
      <c r="K57" s="32" t="str">
        <f>注文フォーム!Q115&amp;""</f>
        <v/>
      </c>
      <c r="L57" s="116" t="str">
        <f t="shared" si="6"/>
        <v/>
      </c>
      <c r="M57" s="115" t="str">
        <f>注文フォーム!U115&amp;""</f>
        <v/>
      </c>
      <c r="N57" t="str">
        <f>IFERROR(IF(注文フォーム!$F115="","",VLOOKUP($AD57,注文フォーム!$DD$3:$DF$24,注文フォーム!$E$66,FALSE)),"")</f>
        <v/>
      </c>
      <c r="O57" t="str">
        <f>IF(注文フォーム!S115="","",IF(注文フォーム!F115=注文フォーム!$CJ$3,IF(注文フォーム!R115=注文フォーム!$CF$6,"",注文フォーム!R115)&amp;注文フォーム!S115&amp;"年",""))</f>
        <v/>
      </c>
      <c r="P57" t="str">
        <f>IF(注文フォーム!T115="","",IF(注文フォーム!F115=注文フォーム!$CJ$3,注文フォーム!T115&amp;"月"))</f>
        <v/>
      </c>
      <c r="Q57" t="str">
        <f t="shared" si="7"/>
        <v/>
      </c>
      <c r="R57" t="str">
        <f t="shared" si="8"/>
        <v/>
      </c>
      <c r="S57" t="str">
        <f t="shared" si="9"/>
        <v/>
      </c>
      <c r="U57" s="137" t="str">
        <f>IF(N57="","",IF($U$9&amp;注文フォーム!V115="","",IF($U$9="",注文フォーム!V115,"採取者："&amp;注文フォーム!$D$36&amp;CHAR(10)&amp;注文フォーム!V115)))</f>
        <v/>
      </c>
      <c r="V57" t="e">
        <f>VLOOKUP(注文フォーム!F115,注文フォーム!$DG$3:$DH$17,2,FALSE)</f>
        <v>#N/A</v>
      </c>
      <c r="Y57" s="1"/>
      <c r="AA57" s="47" t="str">
        <f>注文フォーム!F115&amp;""</f>
        <v/>
      </c>
      <c r="AB57" s="48" t="str">
        <f>IF(AA57=注文フォーム!$CJ$17,"",注文フォーム!I115&amp;"")</f>
        <v/>
      </c>
      <c r="AC57" s="48" t="str">
        <f>IF(COUNTIF(注文フォーム!J115,"*"&amp;注文フォーム!$CQ$11&amp;"*")&gt;0,注文フォーム!$CQ$11,"")</f>
        <v/>
      </c>
      <c r="AD57" s="47" t="str">
        <f t="shared" si="10"/>
        <v/>
      </c>
      <c r="AF57" s="47" t="str">
        <f t="shared" si="11"/>
        <v xml:space="preserve">    </v>
      </c>
      <c r="AG57" s="381" t="str">
        <f>IF(注文フォーム!F115=注文フォーム!$CY$3,B57&amp;","&amp;AF57,"")</f>
        <v/>
      </c>
    </row>
    <row r="58" spans="1:33" ht="28.5" customHeight="1">
      <c r="A58" s="33"/>
      <c r="B58" s="34">
        <v>48</v>
      </c>
      <c r="C58" s="29" t="str">
        <f>SUBSTITUTE(ASC(注文フォーム!B116), CHAR(10), "　")&amp;""</f>
        <v/>
      </c>
      <c r="D58" s="41" t="str">
        <f>IF(注文フォーム!B116="","",IF(注文フォーム!D116="","-",SUBSTITUTE(ASC(注文フォーム!D116),CHAR(10),"　")))</f>
        <v/>
      </c>
      <c r="E58" s="45" t="str">
        <f>注文フォーム!E116&amp;""</f>
        <v/>
      </c>
      <c r="F58" s="30"/>
      <c r="G58" s="31"/>
      <c r="H58" s="40"/>
      <c r="I58" s="31" t="str">
        <f>注文フォーム!N116&amp;""</f>
        <v/>
      </c>
      <c r="J58" s="140" t="str">
        <f>SUBSTITUTE(注文フォーム!O116,"-","")&amp;SUBSTITUTE(SUBSTITUTE(SUBSTITUTE(注文フォーム!P116,"―",""),"-",""),"その他（直接入力ください）","")</f>
        <v/>
      </c>
      <c r="K58" s="32" t="str">
        <f>注文フォーム!Q116&amp;""</f>
        <v/>
      </c>
      <c r="L58" s="116" t="str">
        <f t="shared" si="6"/>
        <v/>
      </c>
      <c r="M58" s="115" t="str">
        <f>注文フォーム!U116&amp;""</f>
        <v/>
      </c>
      <c r="N58" t="str">
        <f>IFERROR(IF(注文フォーム!$F116="","",VLOOKUP($AD58,注文フォーム!$DD$3:$DF$24,注文フォーム!$E$66,FALSE)),"")</f>
        <v/>
      </c>
      <c r="O58" t="str">
        <f>IF(注文フォーム!S116="","",IF(注文フォーム!F116=注文フォーム!$CJ$3,IF(注文フォーム!R116=注文フォーム!$CF$6,"",注文フォーム!R116)&amp;注文フォーム!S116&amp;"年",""))</f>
        <v/>
      </c>
      <c r="P58" t="str">
        <f>IF(注文フォーム!T116="","",IF(注文フォーム!F116=注文フォーム!$CJ$3,注文フォーム!T116&amp;"月"))</f>
        <v/>
      </c>
      <c r="Q58" t="str">
        <f t="shared" si="7"/>
        <v/>
      </c>
      <c r="R58" t="str">
        <f t="shared" si="8"/>
        <v/>
      </c>
      <c r="S58" t="str">
        <f t="shared" si="9"/>
        <v/>
      </c>
      <c r="U58" s="137" t="str">
        <f>IF(N58="","",IF($U$9&amp;注文フォーム!V116="","",IF($U$9="",注文フォーム!V116,"採取者："&amp;注文フォーム!$D$36&amp;CHAR(10)&amp;注文フォーム!V116)))</f>
        <v/>
      </c>
      <c r="V58" t="e">
        <f>VLOOKUP(注文フォーム!F116,注文フォーム!$DG$3:$DH$17,2,FALSE)</f>
        <v>#N/A</v>
      </c>
      <c r="Y58" s="1"/>
      <c r="AA58" s="47" t="str">
        <f>注文フォーム!F116&amp;""</f>
        <v/>
      </c>
      <c r="AB58" s="48" t="str">
        <f>IF(AA58=注文フォーム!$CJ$17,"",注文フォーム!I116&amp;"")</f>
        <v/>
      </c>
      <c r="AC58" s="48" t="str">
        <f>IF(COUNTIF(注文フォーム!J116,"*"&amp;注文フォーム!$CQ$11&amp;"*")&gt;0,注文フォーム!$CQ$11,"")</f>
        <v/>
      </c>
      <c r="AD58" s="47" t="str">
        <f t="shared" si="10"/>
        <v/>
      </c>
      <c r="AF58" s="47" t="str">
        <f t="shared" si="11"/>
        <v xml:space="preserve">    </v>
      </c>
      <c r="AG58" s="381" t="str">
        <f>IF(注文フォーム!F116=注文フォーム!$CY$3,B58&amp;","&amp;AF58,"")</f>
        <v/>
      </c>
    </row>
    <row r="59" spans="1:33" ht="28.5" customHeight="1">
      <c r="A59" s="33"/>
      <c r="B59" s="34">
        <v>49</v>
      </c>
      <c r="C59" s="29" t="str">
        <f>SUBSTITUTE(ASC(注文フォーム!B117), CHAR(10), "　")&amp;""</f>
        <v/>
      </c>
      <c r="D59" s="41" t="str">
        <f>IF(注文フォーム!B117="","",IF(注文フォーム!D117="","-",SUBSTITUTE(ASC(注文フォーム!D117),CHAR(10),"　")))</f>
        <v/>
      </c>
      <c r="E59" s="45" t="str">
        <f>注文フォーム!E117&amp;""</f>
        <v/>
      </c>
      <c r="F59" s="30"/>
      <c r="G59" s="31"/>
      <c r="H59" s="40"/>
      <c r="I59" s="31" t="str">
        <f>注文フォーム!N117&amp;""</f>
        <v/>
      </c>
      <c r="J59" s="140" t="str">
        <f>SUBSTITUTE(注文フォーム!O117,"-","")&amp;SUBSTITUTE(SUBSTITUTE(SUBSTITUTE(注文フォーム!P117,"―",""),"-",""),"その他（直接入力ください）","")</f>
        <v/>
      </c>
      <c r="K59" s="32" t="str">
        <f>注文フォーム!Q117&amp;""</f>
        <v/>
      </c>
      <c r="L59" s="116" t="str">
        <f t="shared" si="6"/>
        <v/>
      </c>
      <c r="M59" s="115" t="str">
        <f>注文フォーム!U117&amp;""</f>
        <v/>
      </c>
      <c r="N59" t="str">
        <f>IFERROR(IF(注文フォーム!$F117="","",VLOOKUP($AD59,注文フォーム!$DD$3:$DF$24,注文フォーム!$E$66,FALSE)),"")</f>
        <v/>
      </c>
      <c r="O59" t="str">
        <f>IF(注文フォーム!S117="","",IF(注文フォーム!F117=注文フォーム!$CJ$3,IF(注文フォーム!R117=注文フォーム!$CF$6,"",注文フォーム!R117)&amp;注文フォーム!S117&amp;"年",""))</f>
        <v/>
      </c>
      <c r="P59" t="str">
        <f>IF(注文フォーム!T117="","",IF(注文フォーム!F117=注文フォーム!$CJ$3,注文フォーム!T117&amp;"月"))</f>
        <v/>
      </c>
      <c r="Q59" t="str">
        <f t="shared" si="7"/>
        <v/>
      </c>
      <c r="R59" t="str">
        <f t="shared" si="8"/>
        <v/>
      </c>
      <c r="S59" t="str">
        <f t="shared" si="9"/>
        <v/>
      </c>
      <c r="U59" s="137" t="str">
        <f>IF(N59="","",IF($U$9&amp;注文フォーム!V117="","",IF($U$9="",注文フォーム!V117,"採取者："&amp;注文フォーム!$D$36&amp;CHAR(10)&amp;注文フォーム!V117)))</f>
        <v/>
      </c>
      <c r="V59" t="e">
        <f>VLOOKUP(注文フォーム!F117,注文フォーム!$DG$3:$DH$17,2,FALSE)</f>
        <v>#N/A</v>
      </c>
      <c r="Y59" s="1"/>
      <c r="AA59" s="47" t="str">
        <f>注文フォーム!F117&amp;""</f>
        <v/>
      </c>
      <c r="AB59" s="48" t="str">
        <f>IF(AA59=注文フォーム!$CJ$17,"",注文フォーム!I117&amp;"")</f>
        <v/>
      </c>
      <c r="AC59" s="48" t="str">
        <f>IF(COUNTIF(注文フォーム!J117,"*"&amp;注文フォーム!$CQ$11&amp;"*")&gt;0,注文フォーム!$CQ$11,"")</f>
        <v/>
      </c>
      <c r="AD59" s="47" t="str">
        <f t="shared" si="10"/>
        <v/>
      </c>
      <c r="AF59" s="47" t="str">
        <f t="shared" si="11"/>
        <v xml:space="preserve">    </v>
      </c>
      <c r="AG59" s="381" t="str">
        <f>IF(注文フォーム!F117=注文フォーム!$CY$3,B59&amp;","&amp;AF59,"")</f>
        <v/>
      </c>
    </row>
    <row r="60" spans="1:33" ht="28.5" customHeight="1">
      <c r="A60" s="33"/>
      <c r="B60" s="34">
        <v>50</v>
      </c>
      <c r="C60" s="29" t="str">
        <f>SUBSTITUTE(ASC(注文フォーム!B118), CHAR(10), "　")&amp;""</f>
        <v/>
      </c>
      <c r="D60" s="41" t="str">
        <f>IF(注文フォーム!B118="","",IF(注文フォーム!D118="","-",SUBSTITUTE(ASC(注文フォーム!D118),CHAR(10),"　")))</f>
        <v/>
      </c>
      <c r="E60" s="45" t="str">
        <f>注文フォーム!E118&amp;""</f>
        <v/>
      </c>
      <c r="F60" s="30"/>
      <c r="G60" s="31"/>
      <c r="H60" s="40"/>
      <c r="I60" s="31" t="str">
        <f>注文フォーム!N118&amp;""</f>
        <v/>
      </c>
      <c r="J60" s="140" t="str">
        <f>SUBSTITUTE(注文フォーム!O118,"-","")&amp;SUBSTITUTE(SUBSTITUTE(SUBSTITUTE(注文フォーム!P118,"―",""),"-",""),"その他（直接入力ください）","")</f>
        <v/>
      </c>
      <c r="K60" s="32" t="str">
        <f>注文フォーム!Q118&amp;""</f>
        <v/>
      </c>
      <c r="L60" s="116" t="str">
        <f t="shared" si="6"/>
        <v/>
      </c>
      <c r="M60" s="115" t="str">
        <f>注文フォーム!U118&amp;""</f>
        <v/>
      </c>
      <c r="N60" t="str">
        <f>IFERROR(IF(注文フォーム!$F118="","",VLOOKUP($AD60,注文フォーム!$DD$3:$DF$24,注文フォーム!$E$66,FALSE)),"")</f>
        <v/>
      </c>
      <c r="O60" t="str">
        <f>IF(注文フォーム!S118="","",IF(注文フォーム!F118=注文フォーム!$CJ$3,IF(注文フォーム!R118=注文フォーム!$CF$6,"",注文フォーム!R118)&amp;注文フォーム!S118&amp;"年",""))</f>
        <v/>
      </c>
      <c r="P60" t="str">
        <f>IF(注文フォーム!T118="","",IF(注文フォーム!F118=注文フォーム!$CJ$3,注文フォーム!T118&amp;"月"))</f>
        <v/>
      </c>
      <c r="Q60" t="str">
        <f t="shared" si="7"/>
        <v/>
      </c>
      <c r="R60" t="str">
        <f t="shared" si="8"/>
        <v/>
      </c>
      <c r="S60" t="str">
        <f t="shared" si="9"/>
        <v/>
      </c>
      <c r="U60" s="137" t="str">
        <f>IF(N60="","",IF($U$9&amp;注文フォーム!V118="","",IF($U$9="",注文フォーム!V118,"採取者："&amp;注文フォーム!$D$36&amp;CHAR(10)&amp;注文フォーム!V118)))</f>
        <v/>
      </c>
      <c r="V60" t="e">
        <f>VLOOKUP(注文フォーム!F118,注文フォーム!$DG$3:$DH$17,2,FALSE)</f>
        <v>#N/A</v>
      </c>
      <c r="Y60" s="1"/>
      <c r="AA60" s="47" t="str">
        <f>注文フォーム!F118&amp;""</f>
        <v/>
      </c>
      <c r="AB60" s="48" t="str">
        <f>IF(AA60=注文フォーム!$CJ$17,"",注文フォーム!I118&amp;"")</f>
        <v/>
      </c>
      <c r="AC60" s="48" t="str">
        <f>IF(COUNTIF(注文フォーム!J118,"*"&amp;注文フォーム!$CQ$11&amp;"*")&gt;0,注文フォーム!$CQ$11,"")</f>
        <v/>
      </c>
      <c r="AD60" s="47" t="str">
        <f t="shared" si="10"/>
        <v/>
      </c>
      <c r="AF60" s="47" t="str">
        <f t="shared" si="11"/>
        <v xml:space="preserve">    </v>
      </c>
      <c r="AG60" s="381" t="str">
        <f>IF(注文フォーム!F118=注文フォーム!$CY$3,B60&amp;","&amp;AF60,"")</f>
        <v/>
      </c>
    </row>
    <row r="61" spans="1:33" ht="28.5" customHeight="1">
      <c r="A61" s="33"/>
      <c r="B61" s="34">
        <v>51</v>
      </c>
      <c r="C61" s="29" t="str">
        <f>SUBSTITUTE(ASC(注文フォーム!B119), CHAR(10), "　")&amp;""</f>
        <v/>
      </c>
      <c r="D61" s="41" t="str">
        <f>IF(注文フォーム!B119="","",IF(注文フォーム!D119="","-",SUBSTITUTE(ASC(注文フォーム!D119),CHAR(10),"　")))</f>
        <v/>
      </c>
      <c r="E61" s="45" t="str">
        <f>注文フォーム!E119&amp;""</f>
        <v/>
      </c>
      <c r="F61" s="30"/>
      <c r="G61" s="31"/>
      <c r="H61" s="40"/>
      <c r="I61" s="31" t="str">
        <f>注文フォーム!N119&amp;""</f>
        <v/>
      </c>
      <c r="J61" s="140" t="str">
        <f>SUBSTITUTE(注文フォーム!O119,"-","")&amp;SUBSTITUTE(SUBSTITUTE(SUBSTITUTE(注文フォーム!P119,"―",""),"-",""),"その他（直接入力ください）","")</f>
        <v/>
      </c>
      <c r="K61" s="32" t="str">
        <f>注文フォーム!Q119&amp;""</f>
        <v/>
      </c>
      <c r="L61" s="116" t="str">
        <f t="shared" si="6"/>
        <v/>
      </c>
      <c r="M61" s="115" t="str">
        <f>注文フォーム!U119&amp;""</f>
        <v/>
      </c>
      <c r="N61" t="str">
        <f>IFERROR(IF(注文フォーム!$F119="","",VLOOKUP($AD61,注文フォーム!$DD$3:$DF$24,注文フォーム!$E$66,FALSE)),"")</f>
        <v/>
      </c>
      <c r="O61" t="str">
        <f>IF(注文フォーム!S119="","",IF(注文フォーム!F119=注文フォーム!$CJ$3,IF(注文フォーム!R119=注文フォーム!$CF$6,"",注文フォーム!R119)&amp;注文フォーム!S119&amp;"年",""))</f>
        <v/>
      </c>
      <c r="P61" t="str">
        <f>IF(注文フォーム!T119="","",IF(注文フォーム!F119=注文フォーム!$CJ$3,注文フォーム!T119&amp;"月"))</f>
        <v/>
      </c>
      <c r="Q61" t="str">
        <f t="shared" si="7"/>
        <v/>
      </c>
      <c r="R61" t="str">
        <f t="shared" si="8"/>
        <v/>
      </c>
      <c r="S61" t="str">
        <f t="shared" si="9"/>
        <v/>
      </c>
      <c r="U61" s="137" t="str">
        <f>IF(N61="","",IF($U$9&amp;注文フォーム!V119="","",IF($U$9="",注文フォーム!V119,"採取者："&amp;注文フォーム!$D$36&amp;CHAR(10)&amp;注文フォーム!V119)))</f>
        <v/>
      </c>
      <c r="V61" t="e">
        <f>VLOOKUP(注文フォーム!F119,注文フォーム!$DG$3:$DH$17,2,FALSE)</f>
        <v>#N/A</v>
      </c>
      <c r="Y61" s="1"/>
      <c r="AA61" s="47" t="str">
        <f>注文フォーム!F119&amp;""</f>
        <v/>
      </c>
      <c r="AB61" s="48" t="str">
        <f>IF(AA61=注文フォーム!$CJ$17,"",注文フォーム!I119&amp;"")</f>
        <v/>
      </c>
      <c r="AC61" s="48" t="str">
        <f>IF(COUNTIF(注文フォーム!J119,"*"&amp;注文フォーム!$CQ$11&amp;"*")&gt;0,注文フォーム!$CQ$11,"")</f>
        <v/>
      </c>
      <c r="AD61" s="47" t="str">
        <f t="shared" si="10"/>
        <v/>
      </c>
      <c r="AF61" s="47" t="str">
        <f t="shared" si="11"/>
        <v xml:space="preserve">    </v>
      </c>
      <c r="AG61" s="381" t="str">
        <f>IF(注文フォーム!F119=注文フォーム!$CY$3,B61&amp;","&amp;AF61,"")</f>
        <v/>
      </c>
    </row>
    <row r="62" spans="1:33" ht="28.5" customHeight="1">
      <c r="A62" s="33"/>
      <c r="B62" s="34">
        <v>52</v>
      </c>
      <c r="C62" s="29" t="str">
        <f>SUBSTITUTE(ASC(注文フォーム!B120), CHAR(10), "　")&amp;""</f>
        <v/>
      </c>
      <c r="D62" s="41" t="str">
        <f>IF(注文フォーム!B120="","",IF(注文フォーム!D120="","-",SUBSTITUTE(ASC(注文フォーム!D120),CHAR(10),"　")))</f>
        <v/>
      </c>
      <c r="E62" s="45" t="str">
        <f>注文フォーム!E120&amp;""</f>
        <v/>
      </c>
      <c r="F62" s="30"/>
      <c r="G62" s="31"/>
      <c r="H62" s="40"/>
      <c r="I62" s="31" t="str">
        <f>注文フォーム!N120&amp;""</f>
        <v/>
      </c>
      <c r="J62" s="140" t="str">
        <f>SUBSTITUTE(注文フォーム!O120,"-","")&amp;SUBSTITUTE(SUBSTITUTE(SUBSTITUTE(注文フォーム!P120,"―",""),"-",""),"その他（直接入力ください）","")</f>
        <v/>
      </c>
      <c r="K62" s="32" t="str">
        <f>注文フォーム!Q120&amp;""</f>
        <v/>
      </c>
      <c r="L62" s="116" t="str">
        <f t="shared" si="6"/>
        <v/>
      </c>
      <c r="M62" s="115" t="str">
        <f>注文フォーム!U120&amp;""</f>
        <v/>
      </c>
      <c r="N62" t="str">
        <f>IFERROR(IF(注文フォーム!$F120="","",VLOOKUP($AD62,注文フォーム!$DD$3:$DF$24,注文フォーム!$E$66,FALSE)),"")</f>
        <v/>
      </c>
      <c r="O62" t="str">
        <f>IF(注文フォーム!S120="","",IF(注文フォーム!F120=注文フォーム!$CJ$3,IF(注文フォーム!R120=注文フォーム!$CF$6,"",注文フォーム!R120)&amp;注文フォーム!S120&amp;"年",""))</f>
        <v/>
      </c>
      <c r="P62" t="str">
        <f>IF(注文フォーム!T120="","",IF(注文フォーム!F120=注文フォーム!$CJ$3,注文フォーム!T120&amp;"月"))</f>
        <v/>
      </c>
      <c r="Q62" t="str">
        <f t="shared" si="7"/>
        <v/>
      </c>
      <c r="R62" t="str">
        <f t="shared" si="8"/>
        <v/>
      </c>
      <c r="S62" t="str">
        <f t="shared" si="9"/>
        <v/>
      </c>
      <c r="U62" s="137" t="str">
        <f>IF(N62="","",IF($U$9&amp;注文フォーム!V120="","",IF($U$9="",注文フォーム!V120,"採取者："&amp;注文フォーム!$D$36&amp;CHAR(10)&amp;注文フォーム!V120)))</f>
        <v/>
      </c>
      <c r="V62" t="e">
        <f>VLOOKUP(注文フォーム!F120,注文フォーム!$DG$3:$DH$17,2,FALSE)</f>
        <v>#N/A</v>
      </c>
      <c r="Y62" s="1"/>
      <c r="AA62" s="47" t="str">
        <f>注文フォーム!F120&amp;""</f>
        <v/>
      </c>
      <c r="AB62" s="48" t="str">
        <f>IF(AA62=注文フォーム!$CJ$17,"",注文フォーム!I120&amp;"")</f>
        <v/>
      </c>
      <c r="AC62" s="48" t="str">
        <f>IF(COUNTIF(注文フォーム!J120,"*"&amp;注文フォーム!$CQ$11&amp;"*")&gt;0,注文フォーム!$CQ$11,"")</f>
        <v/>
      </c>
      <c r="AD62" s="47" t="str">
        <f t="shared" si="10"/>
        <v/>
      </c>
      <c r="AF62" s="47" t="str">
        <f t="shared" si="11"/>
        <v xml:space="preserve">    </v>
      </c>
      <c r="AG62" s="381" t="str">
        <f>IF(注文フォーム!F120=注文フォーム!$CY$3,B62&amp;","&amp;AF62,"")</f>
        <v/>
      </c>
    </row>
    <row r="63" spans="1:33" ht="28.5" customHeight="1">
      <c r="A63" s="33"/>
      <c r="B63" s="34">
        <v>53</v>
      </c>
      <c r="C63" s="29" t="str">
        <f>SUBSTITUTE(ASC(注文フォーム!B121), CHAR(10), "　")&amp;""</f>
        <v/>
      </c>
      <c r="D63" s="41" t="str">
        <f>IF(注文フォーム!B121="","",IF(注文フォーム!D121="","-",SUBSTITUTE(ASC(注文フォーム!D121),CHAR(10),"　")))</f>
        <v/>
      </c>
      <c r="E63" s="45" t="str">
        <f>注文フォーム!E121&amp;""</f>
        <v/>
      </c>
      <c r="F63" s="30"/>
      <c r="G63" s="31"/>
      <c r="H63" s="40"/>
      <c r="I63" s="31" t="str">
        <f>注文フォーム!N121&amp;""</f>
        <v/>
      </c>
      <c r="J63" s="140" t="str">
        <f>SUBSTITUTE(注文フォーム!O121,"-","")&amp;SUBSTITUTE(SUBSTITUTE(SUBSTITUTE(注文フォーム!P121,"―",""),"-",""),"その他（直接入力ください）","")</f>
        <v/>
      </c>
      <c r="K63" s="32" t="str">
        <f>注文フォーム!Q121&amp;""</f>
        <v/>
      </c>
      <c r="L63" s="116" t="str">
        <f t="shared" si="6"/>
        <v/>
      </c>
      <c r="M63" s="115" t="str">
        <f>注文フォーム!U121&amp;""</f>
        <v/>
      </c>
      <c r="N63" t="str">
        <f>IFERROR(IF(注文フォーム!$F121="","",VLOOKUP($AD63,注文フォーム!$DD$3:$DF$24,注文フォーム!$E$66,FALSE)),"")</f>
        <v/>
      </c>
      <c r="O63" t="str">
        <f>IF(注文フォーム!S121="","",IF(注文フォーム!F121=注文フォーム!$CJ$3,IF(注文フォーム!R121=注文フォーム!$CF$6,"",注文フォーム!R121)&amp;注文フォーム!S121&amp;"年",""))</f>
        <v/>
      </c>
      <c r="P63" t="str">
        <f>IF(注文フォーム!T121="","",IF(注文フォーム!F121=注文フォーム!$CJ$3,注文フォーム!T121&amp;"月"))</f>
        <v/>
      </c>
      <c r="Q63" t="str">
        <f t="shared" si="7"/>
        <v/>
      </c>
      <c r="R63" t="str">
        <f t="shared" si="8"/>
        <v/>
      </c>
      <c r="S63" t="str">
        <f t="shared" si="9"/>
        <v/>
      </c>
      <c r="U63" s="137" t="str">
        <f>IF(N63="","",IF($U$9&amp;注文フォーム!V121="","",IF($U$9="",注文フォーム!V121,"採取者："&amp;注文フォーム!$D$36&amp;CHAR(10)&amp;注文フォーム!V121)))</f>
        <v/>
      </c>
      <c r="V63" t="e">
        <f>VLOOKUP(注文フォーム!F121,注文フォーム!$DG$3:$DH$17,2,FALSE)</f>
        <v>#N/A</v>
      </c>
      <c r="Y63" s="1"/>
      <c r="AA63" s="47" t="str">
        <f>注文フォーム!F121&amp;""</f>
        <v/>
      </c>
      <c r="AB63" s="48" t="str">
        <f>IF(AA63=注文フォーム!$CJ$17,"",注文フォーム!I121&amp;"")</f>
        <v/>
      </c>
      <c r="AC63" s="48" t="str">
        <f>IF(COUNTIF(注文フォーム!J121,"*"&amp;注文フォーム!$CQ$11&amp;"*")&gt;0,注文フォーム!$CQ$11,"")</f>
        <v/>
      </c>
      <c r="AD63" s="47" t="str">
        <f t="shared" si="10"/>
        <v/>
      </c>
      <c r="AF63" s="47" t="str">
        <f t="shared" si="11"/>
        <v xml:space="preserve">    </v>
      </c>
      <c r="AG63" s="381" t="str">
        <f>IF(注文フォーム!F121=注文フォーム!$CY$3,B63&amp;","&amp;AF63,"")</f>
        <v/>
      </c>
    </row>
    <row r="64" spans="1:33" ht="28.5" customHeight="1">
      <c r="A64" s="33"/>
      <c r="B64" s="34">
        <v>54</v>
      </c>
      <c r="C64" s="29" t="str">
        <f>SUBSTITUTE(ASC(注文フォーム!B122), CHAR(10), "　")&amp;""</f>
        <v/>
      </c>
      <c r="D64" s="41" t="str">
        <f>IF(注文フォーム!B122="","",IF(注文フォーム!D122="","-",SUBSTITUTE(ASC(注文フォーム!D122),CHAR(10),"　")))</f>
        <v/>
      </c>
      <c r="E64" s="45" t="str">
        <f>注文フォーム!E122&amp;""</f>
        <v/>
      </c>
      <c r="F64" s="30"/>
      <c r="G64" s="31"/>
      <c r="H64" s="40"/>
      <c r="I64" s="31" t="str">
        <f>注文フォーム!N122&amp;""</f>
        <v/>
      </c>
      <c r="J64" s="140" t="str">
        <f>SUBSTITUTE(注文フォーム!O122,"-","")&amp;SUBSTITUTE(SUBSTITUTE(SUBSTITUTE(注文フォーム!P122,"―",""),"-",""),"その他（直接入力ください）","")</f>
        <v/>
      </c>
      <c r="K64" s="32" t="str">
        <f>注文フォーム!Q122&amp;""</f>
        <v/>
      </c>
      <c r="L64" s="116" t="str">
        <f t="shared" si="6"/>
        <v/>
      </c>
      <c r="M64" s="115" t="str">
        <f>注文フォーム!U122&amp;""</f>
        <v/>
      </c>
      <c r="N64" t="str">
        <f>IFERROR(IF(注文フォーム!$F122="","",VLOOKUP($AD64,注文フォーム!$DD$3:$DF$24,注文フォーム!$E$66,FALSE)),"")</f>
        <v/>
      </c>
      <c r="O64" t="str">
        <f>IF(注文フォーム!S122="","",IF(注文フォーム!F122=注文フォーム!$CJ$3,IF(注文フォーム!R122=注文フォーム!$CF$6,"",注文フォーム!R122)&amp;注文フォーム!S122&amp;"年",""))</f>
        <v/>
      </c>
      <c r="P64" t="str">
        <f>IF(注文フォーム!T122="","",IF(注文フォーム!F122=注文フォーム!$CJ$3,注文フォーム!T122&amp;"月"))</f>
        <v/>
      </c>
      <c r="Q64" t="str">
        <f t="shared" si="7"/>
        <v/>
      </c>
      <c r="R64" t="str">
        <f t="shared" si="8"/>
        <v/>
      </c>
      <c r="S64" t="str">
        <f t="shared" si="9"/>
        <v/>
      </c>
      <c r="U64" s="137" t="str">
        <f>IF(N64="","",IF($U$9&amp;注文フォーム!V122="","",IF($U$9="",注文フォーム!V122,"採取者："&amp;注文フォーム!$D$36&amp;CHAR(10)&amp;注文フォーム!V122)))</f>
        <v/>
      </c>
      <c r="V64" t="e">
        <f>VLOOKUP(注文フォーム!F122,注文フォーム!$DG$3:$DH$17,2,FALSE)</f>
        <v>#N/A</v>
      </c>
      <c r="Y64" s="1"/>
      <c r="AA64" s="47" t="str">
        <f>注文フォーム!F122&amp;""</f>
        <v/>
      </c>
      <c r="AB64" s="48" t="str">
        <f>IF(AA64=注文フォーム!$CJ$17,"",注文フォーム!I122&amp;"")</f>
        <v/>
      </c>
      <c r="AC64" s="48" t="str">
        <f>IF(COUNTIF(注文フォーム!J122,"*"&amp;注文フォーム!$CQ$11&amp;"*")&gt;0,注文フォーム!$CQ$11,"")</f>
        <v/>
      </c>
      <c r="AD64" s="47" t="str">
        <f t="shared" si="10"/>
        <v/>
      </c>
      <c r="AF64" s="47" t="str">
        <f t="shared" si="11"/>
        <v xml:space="preserve">    </v>
      </c>
      <c r="AG64" s="381" t="str">
        <f>IF(注文フォーム!F122=注文フォーム!$CY$3,B64&amp;","&amp;AF64,"")</f>
        <v/>
      </c>
    </row>
    <row r="65" spans="1:33" ht="28.5" customHeight="1">
      <c r="A65" s="33"/>
      <c r="B65" s="34">
        <v>55</v>
      </c>
      <c r="C65" s="29" t="str">
        <f>SUBSTITUTE(ASC(注文フォーム!B123), CHAR(10), "　")&amp;""</f>
        <v/>
      </c>
      <c r="D65" s="41" t="str">
        <f>IF(注文フォーム!B123="","",IF(注文フォーム!D123="","-",SUBSTITUTE(ASC(注文フォーム!D123),CHAR(10),"　")))</f>
        <v/>
      </c>
      <c r="E65" s="45" t="str">
        <f>注文フォーム!E123&amp;""</f>
        <v/>
      </c>
      <c r="F65" s="30"/>
      <c r="G65" s="31"/>
      <c r="H65" s="40"/>
      <c r="I65" s="31" t="str">
        <f>注文フォーム!N123&amp;""</f>
        <v/>
      </c>
      <c r="J65" s="140" t="str">
        <f>SUBSTITUTE(注文フォーム!O123,"-","")&amp;SUBSTITUTE(SUBSTITUTE(SUBSTITUTE(注文フォーム!P123,"―",""),"-",""),"その他（直接入力ください）","")</f>
        <v/>
      </c>
      <c r="K65" s="32" t="str">
        <f>注文フォーム!Q123&amp;""</f>
        <v/>
      </c>
      <c r="L65" s="116" t="str">
        <f t="shared" si="6"/>
        <v/>
      </c>
      <c r="M65" s="115" t="str">
        <f>注文フォーム!U123&amp;""</f>
        <v/>
      </c>
      <c r="N65" t="str">
        <f>IFERROR(IF(注文フォーム!$F123="","",VLOOKUP($AD65,注文フォーム!$DD$3:$DF$24,注文フォーム!$E$66,FALSE)),"")</f>
        <v/>
      </c>
      <c r="O65" t="str">
        <f>IF(注文フォーム!S123="","",IF(注文フォーム!F123=注文フォーム!$CJ$3,IF(注文フォーム!R123=注文フォーム!$CF$6,"",注文フォーム!R123)&amp;注文フォーム!S123&amp;"年",""))</f>
        <v/>
      </c>
      <c r="P65" t="str">
        <f>IF(注文フォーム!T123="","",IF(注文フォーム!F123=注文フォーム!$CJ$3,注文フォーム!T123&amp;"月"))</f>
        <v/>
      </c>
      <c r="Q65" t="str">
        <f t="shared" si="7"/>
        <v/>
      </c>
      <c r="R65" t="str">
        <f t="shared" si="8"/>
        <v/>
      </c>
      <c r="S65" t="str">
        <f t="shared" si="9"/>
        <v/>
      </c>
      <c r="U65" s="137" t="str">
        <f>IF(N65="","",IF($U$9&amp;注文フォーム!V123="","",IF($U$9="",注文フォーム!V123,"採取者："&amp;注文フォーム!$D$36&amp;CHAR(10)&amp;注文フォーム!V123)))</f>
        <v/>
      </c>
      <c r="V65" t="e">
        <f>VLOOKUP(注文フォーム!F123,注文フォーム!$DG$3:$DH$17,2,FALSE)</f>
        <v>#N/A</v>
      </c>
      <c r="Y65" s="1"/>
      <c r="AA65" s="47" t="str">
        <f>注文フォーム!F123&amp;""</f>
        <v/>
      </c>
      <c r="AB65" s="48" t="str">
        <f>IF(AA65=注文フォーム!$CJ$17,"",注文フォーム!I123&amp;"")</f>
        <v/>
      </c>
      <c r="AC65" s="48" t="str">
        <f>IF(COUNTIF(注文フォーム!J123,"*"&amp;注文フォーム!$CQ$11&amp;"*")&gt;0,注文フォーム!$CQ$11,"")</f>
        <v/>
      </c>
      <c r="AD65" s="47" t="str">
        <f t="shared" si="10"/>
        <v/>
      </c>
      <c r="AF65" s="47" t="str">
        <f t="shared" si="11"/>
        <v xml:space="preserve">    </v>
      </c>
      <c r="AG65" s="381" t="str">
        <f>IF(注文フォーム!F123=注文フォーム!$CY$3,B65&amp;","&amp;AF65,"")</f>
        <v/>
      </c>
    </row>
    <row r="66" spans="1:33" ht="28.5" customHeight="1">
      <c r="A66" s="33"/>
      <c r="B66" s="34">
        <v>56</v>
      </c>
      <c r="C66" s="29" t="str">
        <f>SUBSTITUTE(ASC(注文フォーム!B124), CHAR(10), "　")&amp;""</f>
        <v/>
      </c>
      <c r="D66" s="41" t="str">
        <f>IF(注文フォーム!B124="","",IF(注文フォーム!D124="","-",SUBSTITUTE(ASC(注文フォーム!D124),CHAR(10),"　")))</f>
        <v/>
      </c>
      <c r="E66" s="45" t="str">
        <f>注文フォーム!E124&amp;""</f>
        <v/>
      </c>
      <c r="F66" s="30"/>
      <c r="G66" s="31"/>
      <c r="H66" s="40"/>
      <c r="I66" s="31" t="str">
        <f>注文フォーム!N124&amp;""</f>
        <v/>
      </c>
      <c r="J66" s="140" t="str">
        <f>SUBSTITUTE(注文フォーム!O124,"-","")&amp;SUBSTITUTE(SUBSTITUTE(SUBSTITUTE(注文フォーム!P124,"―",""),"-",""),"その他（直接入力ください）","")</f>
        <v/>
      </c>
      <c r="K66" s="32" t="str">
        <f>注文フォーム!Q124&amp;""</f>
        <v/>
      </c>
      <c r="L66" s="116" t="str">
        <f t="shared" si="6"/>
        <v/>
      </c>
      <c r="M66" s="115" t="str">
        <f>注文フォーム!U124&amp;""</f>
        <v/>
      </c>
      <c r="N66" t="str">
        <f>IFERROR(IF(注文フォーム!$F124="","",VLOOKUP($AD66,注文フォーム!$DD$3:$DF$24,注文フォーム!$E$66,FALSE)),"")</f>
        <v/>
      </c>
      <c r="O66" t="str">
        <f>IF(注文フォーム!S124="","",IF(注文フォーム!F124=注文フォーム!$CJ$3,IF(注文フォーム!R124=注文フォーム!$CF$6,"",注文フォーム!R124)&amp;注文フォーム!S124&amp;"年",""))</f>
        <v/>
      </c>
      <c r="P66" t="str">
        <f>IF(注文フォーム!T124="","",IF(注文フォーム!F124=注文フォーム!$CJ$3,注文フォーム!T124&amp;"月"))</f>
        <v/>
      </c>
      <c r="Q66" t="str">
        <f t="shared" si="7"/>
        <v/>
      </c>
      <c r="R66" t="str">
        <f t="shared" si="8"/>
        <v/>
      </c>
      <c r="S66" t="str">
        <f t="shared" si="9"/>
        <v/>
      </c>
      <c r="U66" s="137" t="str">
        <f>IF(N66="","",IF($U$9&amp;注文フォーム!V124="","",IF($U$9="",注文フォーム!V124,"採取者："&amp;注文フォーム!$D$36&amp;CHAR(10)&amp;注文フォーム!V124)))</f>
        <v/>
      </c>
      <c r="V66" t="e">
        <f>VLOOKUP(注文フォーム!F124,注文フォーム!$DG$3:$DH$17,2,FALSE)</f>
        <v>#N/A</v>
      </c>
      <c r="Y66" s="1"/>
      <c r="AA66" s="47" t="str">
        <f>注文フォーム!F124&amp;""</f>
        <v/>
      </c>
      <c r="AB66" s="48" t="str">
        <f>IF(AA66=注文フォーム!$CJ$17,"",注文フォーム!I124&amp;"")</f>
        <v/>
      </c>
      <c r="AC66" s="48" t="str">
        <f>IF(COUNTIF(注文フォーム!J124,"*"&amp;注文フォーム!$CQ$11&amp;"*")&gt;0,注文フォーム!$CQ$11,"")</f>
        <v/>
      </c>
      <c r="AD66" s="47" t="str">
        <f t="shared" si="10"/>
        <v/>
      </c>
      <c r="AF66" s="47" t="str">
        <f t="shared" si="11"/>
        <v xml:space="preserve">    </v>
      </c>
      <c r="AG66" s="381" t="str">
        <f>IF(注文フォーム!F124=注文フォーム!$CY$3,B66&amp;","&amp;AF66,"")</f>
        <v/>
      </c>
    </row>
    <row r="67" spans="1:33" ht="28.5" customHeight="1">
      <c r="A67" s="33"/>
      <c r="B67" s="34">
        <v>57</v>
      </c>
      <c r="C67" s="29" t="str">
        <f>SUBSTITUTE(ASC(注文フォーム!B125), CHAR(10), "　")&amp;""</f>
        <v/>
      </c>
      <c r="D67" s="41" t="str">
        <f>IF(注文フォーム!B125="","",IF(注文フォーム!D125="","-",SUBSTITUTE(ASC(注文フォーム!D125),CHAR(10),"　")))</f>
        <v/>
      </c>
      <c r="E67" s="45" t="str">
        <f>注文フォーム!E125&amp;""</f>
        <v/>
      </c>
      <c r="F67" s="30"/>
      <c r="G67" s="31"/>
      <c r="H67" s="40"/>
      <c r="I67" s="31" t="str">
        <f>注文フォーム!N125&amp;""</f>
        <v/>
      </c>
      <c r="J67" s="140" t="str">
        <f>SUBSTITUTE(注文フォーム!O125,"-","")&amp;SUBSTITUTE(SUBSTITUTE(SUBSTITUTE(注文フォーム!P125,"―",""),"-",""),"その他（直接入力ください）","")</f>
        <v/>
      </c>
      <c r="K67" s="32" t="str">
        <f>注文フォーム!Q125&amp;""</f>
        <v/>
      </c>
      <c r="L67" s="116" t="str">
        <f t="shared" si="6"/>
        <v/>
      </c>
      <c r="M67" s="115" t="str">
        <f>注文フォーム!U125&amp;""</f>
        <v/>
      </c>
      <c r="N67" t="str">
        <f>IFERROR(IF(注文フォーム!$F125="","",VLOOKUP($AD67,注文フォーム!$DD$3:$DF$24,注文フォーム!$E$66,FALSE)),"")</f>
        <v/>
      </c>
      <c r="O67" t="str">
        <f>IF(注文フォーム!S125="","",IF(注文フォーム!F125=注文フォーム!$CJ$3,IF(注文フォーム!R125=注文フォーム!$CF$6,"",注文フォーム!R125)&amp;注文フォーム!S125&amp;"年",""))</f>
        <v/>
      </c>
      <c r="P67" t="str">
        <f>IF(注文フォーム!T125="","",IF(注文フォーム!F125=注文フォーム!$CJ$3,注文フォーム!T125&amp;"月"))</f>
        <v/>
      </c>
      <c r="Q67" t="str">
        <f t="shared" si="7"/>
        <v/>
      </c>
      <c r="R67" t="str">
        <f t="shared" si="8"/>
        <v/>
      </c>
      <c r="S67" t="str">
        <f t="shared" si="9"/>
        <v/>
      </c>
      <c r="U67" s="137" t="str">
        <f>IF(N67="","",IF($U$9&amp;注文フォーム!V125="","",IF($U$9="",注文フォーム!V125,"採取者："&amp;注文フォーム!$D$36&amp;CHAR(10)&amp;注文フォーム!V125)))</f>
        <v/>
      </c>
      <c r="V67" t="e">
        <f>VLOOKUP(注文フォーム!F125,注文フォーム!$DG$3:$DH$17,2,FALSE)</f>
        <v>#N/A</v>
      </c>
      <c r="Y67" s="1"/>
      <c r="AA67" s="47" t="str">
        <f>注文フォーム!F125&amp;""</f>
        <v/>
      </c>
      <c r="AB67" s="48" t="str">
        <f>IF(AA67=注文フォーム!$CJ$17,"",注文フォーム!I125&amp;"")</f>
        <v/>
      </c>
      <c r="AC67" s="48" t="str">
        <f>IF(COUNTIF(注文フォーム!J125,"*"&amp;注文フォーム!$CQ$11&amp;"*")&gt;0,注文フォーム!$CQ$11,"")</f>
        <v/>
      </c>
      <c r="AD67" s="47" t="str">
        <f t="shared" si="10"/>
        <v/>
      </c>
      <c r="AF67" s="47" t="str">
        <f t="shared" si="11"/>
        <v xml:space="preserve">    </v>
      </c>
      <c r="AG67" s="381" t="str">
        <f>IF(注文フォーム!F125=注文フォーム!$CY$3,B67&amp;","&amp;AF67,"")</f>
        <v/>
      </c>
    </row>
    <row r="68" spans="1:33" ht="28.5" customHeight="1">
      <c r="A68" s="33"/>
      <c r="B68" s="34">
        <v>58</v>
      </c>
      <c r="C68" s="29" t="str">
        <f>SUBSTITUTE(ASC(注文フォーム!B126), CHAR(10), "　")&amp;""</f>
        <v/>
      </c>
      <c r="D68" s="41" t="str">
        <f>IF(注文フォーム!B126="","",IF(注文フォーム!D126="","-",SUBSTITUTE(ASC(注文フォーム!D126),CHAR(10),"　")))</f>
        <v/>
      </c>
      <c r="E68" s="45" t="str">
        <f>注文フォーム!E126&amp;""</f>
        <v/>
      </c>
      <c r="F68" s="30"/>
      <c r="G68" s="31"/>
      <c r="H68" s="40"/>
      <c r="I68" s="31" t="str">
        <f>注文フォーム!N126&amp;""</f>
        <v/>
      </c>
      <c r="J68" s="140" t="str">
        <f>SUBSTITUTE(注文フォーム!O126,"-","")&amp;SUBSTITUTE(SUBSTITUTE(SUBSTITUTE(注文フォーム!P126,"―",""),"-",""),"その他（直接入力ください）","")</f>
        <v/>
      </c>
      <c r="K68" s="32" t="str">
        <f>注文フォーム!Q126&amp;""</f>
        <v/>
      </c>
      <c r="L68" s="116" t="str">
        <f t="shared" si="6"/>
        <v/>
      </c>
      <c r="M68" s="115" t="str">
        <f>注文フォーム!U126&amp;""</f>
        <v/>
      </c>
      <c r="N68" t="str">
        <f>IFERROR(IF(注文フォーム!$F126="","",VLOOKUP($AD68,注文フォーム!$DD$3:$DF$24,注文フォーム!$E$66,FALSE)),"")</f>
        <v/>
      </c>
      <c r="O68" t="str">
        <f>IF(注文フォーム!S126="","",IF(注文フォーム!F126=注文フォーム!$CJ$3,IF(注文フォーム!R126=注文フォーム!$CF$6,"",注文フォーム!R126)&amp;注文フォーム!S126&amp;"年",""))</f>
        <v/>
      </c>
      <c r="P68" t="str">
        <f>IF(注文フォーム!T126="","",IF(注文フォーム!F126=注文フォーム!$CJ$3,注文フォーム!T126&amp;"月"))</f>
        <v/>
      </c>
      <c r="Q68" t="str">
        <f t="shared" si="7"/>
        <v/>
      </c>
      <c r="R68" t="str">
        <f t="shared" si="8"/>
        <v/>
      </c>
      <c r="S68" t="str">
        <f t="shared" si="9"/>
        <v/>
      </c>
      <c r="U68" s="137" t="str">
        <f>IF(N68="","",IF($U$9&amp;注文フォーム!V126="","",IF($U$9="",注文フォーム!V126,"採取者："&amp;注文フォーム!$D$36&amp;CHAR(10)&amp;注文フォーム!V126)))</f>
        <v/>
      </c>
      <c r="V68" t="e">
        <f>VLOOKUP(注文フォーム!F126,注文フォーム!$DG$3:$DH$17,2,FALSE)</f>
        <v>#N/A</v>
      </c>
      <c r="Y68" s="1"/>
      <c r="AA68" s="47" t="str">
        <f>注文フォーム!F126&amp;""</f>
        <v/>
      </c>
      <c r="AB68" s="48" t="str">
        <f>IF(AA68=注文フォーム!$CJ$17,"",注文フォーム!I126&amp;"")</f>
        <v/>
      </c>
      <c r="AC68" s="48" t="str">
        <f>IF(COUNTIF(注文フォーム!J126,"*"&amp;注文フォーム!$CQ$11&amp;"*")&gt;0,注文フォーム!$CQ$11,"")</f>
        <v/>
      </c>
      <c r="AD68" s="47" t="str">
        <f t="shared" si="10"/>
        <v/>
      </c>
      <c r="AF68" s="47" t="str">
        <f t="shared" si="11"/>
        <v xml:space="preserve">    </v>
      </c>
      <c r="AG68" s="381" t="str">
        <f>IF(注文フォーム!F126=注文フォーム!$CY$3,B68&amp;","&amp;AF68,"")</f>
        <v/>
      </c>
    </row>
    <row r="69" spans="1:33" ht="28.5" customHeight="1">
      <c r="A69" s="33"/>
      <c r="B69" s="34">
        <v>59</v>
      </c>
      <c r="C69" s="29" t="str">
        <f>SUBSTITUTE(ASC(注文フォーム!B127), CHAR(10), "　")&amp;""</f>
        <v/>
      </c>
      <c r="D69" s="41" t="str">
        <f>IF(注文フォーム!B127="","",IF(注文フォーム!D127="","-",SUBSTITUTE(ASC(注文フォーム!D127),CHAR(10),"　")))</f>
        <v/>
      </c>
      <c r="E69" s="45" t="str">
        <f>注文フォーム!E127&amp;""</f>
        <v/>
      </c>
      <c r="F69" s="30"/>
      <c r="G69" s="31"/>
      <c r="H69" s="40"/>
      <c r="I69" s="31" t="str">
        <f>注文フォーム!N127&amp;""</f>
        <v/>
      </c>
      <c r="J69" s="140" t="str">
        <f>SUBSTITUTE(注文フォーム!O127,"-","")&amp;SUBSTITUTE(SUBSTITUTE(SUBSTITUTE(注文フォーム!P127,"―",""),"-",""),"その他（直接入力ください）","")</f>
        <v/>
      </c>
      <c r="K69" s="32" t="str">
        <f>注文フォーム!Q127&amp;""</f>
        <v/>
      </c>
      <c r="L69" s="116" t="str">
        <f t="shared" si="6"/>
        <v/>
      </c>
      <c r="M69" s="115" t="str">
        <f>注文フォーム!U127&amp;""</f>
        <v/>
      </c>
      <c r="N69" t="str">
        <f>IFERROR(IF(注文フォーム!$F127="","",VLOOKUP($AD69,注文フォーム!$DD$3:$DF$24,注文フォーム!$E$66,FALSE)),"")</f>
        <v/>
      </c>
      <c r="O69" t="str">
        <f>IF(注文フォーム!S127="","",IF(注文フォーム!F127=注文フォーム!$CJ$3,IF(注文フォーム!R127=注文フォーム!$CF$6,"",注文フォーム!R127)&amp;注文フォーム!S127&amp;"年",""))</f>
        <v/>
      </c>
      <c r="P69" t="str">
        <f>IF(注文フォーム!T127="","",IF(注文フォーム!F127=注文フォーム!$CJ$3,注文フォーム!T127&amp;"月"))</f>
        <v/>
      </c>
      <c r="Q69" t="str">
        <f t="shared" si="7"/>
        <v/>
      </c>
      <c r="R69" t="str">
        <f t="shared" si="8"/>
        <v/>
      </c>
      <c r="S69" t="str">
        <f t="shared" si="9"/>
        <v/>
      </c>
      <c r="U69" s="137" t="str">
        <f>IF(N69="","",IF($U$9&amp;注文フォーム!V127="","",IF($U$9="",注文フォーム!V127,"採取者："&amp;注文フォーム!$D$36&amp;CHAR(10)&amp;注文フォーム!V127)))</f>
        <v/>
      </c>
      <c r="V69" t="e">
        <f>VLOOKUP(注文フォーム!F127,注文フォーム!$DG$3:$DH$17,2,FALSE)</f>
        <v>#N/A</v>
      </c>
      <c r="Y69" s="1"/>
      <c r="AA69" s="47" t="str">
        <f>注文フォーム!F127&amp;""</f>
        <v/>
      </c>
      <c r="AB69" s="48" t="str">
        <f>IF(AA69=注文フォーム!$CJ$17,"",注文フォーム!I127&amp;"")</f>
        <v/>
      </c>
      <c r="AC69" s="48" t="str">
        <f>IF(COUNTIF(注文フォーム!J127,"*"&amp;注文フォーム!$CQ$11&amp;"*")&gt;0,注文フォーム!$CQ$11,"")</f>
        <v/>
      </c>
      <c r="AD69" s="47" t="str">
        <f t="shared" si="10"/>
        <v/>
      </c>
      <c r="AF69" s="47" t="str">
        <f t="shared" si="11"/>
        <v xml:space="preserve">    </v>
      </c>
      <c r="AG69" s="381" t="str">
        <f>IF(注文フォーム!F127=注文フォーム!$CY$3,B69&amp;","&amp;AF69,"")</f>
        <v/>
      </c>
    </row>
    <row r="70" spans="1:33" ht="28.5" customHeight="1">
      <c r="A70" s="33"/>
      <c r="B70" s="34">
        <v>60</v>
      </c>
      <c r="C70" s="29" t="str">
        <f>SUBSTITUTE(ASC(注文フォーム!B128), CHAR(10), "　")&amp;""</f>
        <v/>
      </c>
      <c r="D70" s="41" t="str">
        <f>IF(注文フォーム!B128="","",IF(注文フォーム!D128="","-",SUBSTITUTE(ASC(注文フォーム!D128),CHAR(10),"　")))</f>
        <v/>
      </c>
      <c r="E70" s="45" t="str">
        <f>注文フォーム!E128&amp;""</f>
        <v/>
      </c>
      <c r="F70" s="30"/>
      <c r="G70" s="31"/>
      <c r="H70" s="40"/>
      <c r="I70" s="31" t="str">
        <f>注文フォーム!N128&amp;""</f>
        <v/>
      </c>
      <c r="J70" s="140" t="str">
        <f>SUBSTITUTE(注文フォーム!O128,"-","")&amp;SUBSTITUTE(SUBSTITUTE(SUBSTITUTE(注文フォーム!P128,"―",""),"-",""),"その他（直接入力ください）","")</f>
        <v/>
      </c>
      <c r="K70" s="32" t="str">
        <f>注文フォーム!Q128&amp;""</f>
        <v/>
      </c>
      <c r="L70" s="116" t="str">
        <f t="shared" si="6"/>
        <v/>
      </c>
      <c r="M70" s="115" t="str">
        <f>注文フォーム!U128&amp;""</f>
        <v/>
      </c>
      <c r="N70" t="str">
        <f>IFERROR(IF(注文フォーム!$F128="","",VLOOKUP($AD70,注文フォーム!$DD$3:$DF$24,注文フォーム!$E$66,FALSE)),"")</f>
        <v/>
      </c>
      <c r="O70" t="str">
        <f>IF(注文フォーム!S128="","",IF(注文フォーム!F128=注文フォーム!$CJ$3,IF(注文フォーム!R128=注文フォーム!$CF$6,"",注文フォーム!R128)&amp;注文フォーム!S128&amp;"年",""))</f>
        <v/>
      </c>
      <c r="P70" t="str">
        <f>IF(注文フォーム!T128="","",IF(注文フォーム!F128=注文フォーム!$CJ$3,注文フォーム!T128&amp;"月"))</f>
        <v/>
      </c>
      <c r="Q70" t="str">
        <f t="shared" si="7"/>
        <v/>
      </c>
      <c r="R70" t="str">
        <f t="shared" si="8"/>
        <v/>
      </c>
      <c r="S70" t="str">
        <f t="shared" si="9"/>
        <v/>
      </c>
      <c r="U70" s="137" t="str">
        <f>IF(N70="","",IF($U$9&amp;注文フォーム!V128="","",IF($U$9="",注文フォーム!V128,"採取者："&amp;注文フォーム!$D$36&amp;CHAR(10)&amp;注文フォーム!V128)))</f>
        <v/>
      </c>
      <c r="V70" t="e">
        <f>VLOOKUP(注文フォーム!F128,注文フォーム!$DG$3:$DH$17,2,FALSE)</f>
        <v>#N/A</v>
      </c>
      <c r="Y70" s="1"/>
      <c r="AA70" s="47" t="str">
        <f>注文フォーム!F128&amp;""</f>
        <v/>
      </c>
      <c r="AB70" s="48" t="str">
        <f>IF(AA70=注文フォーム!$CJ$17,"",注文フォーム!I128&amp;"")</f>
        <v/>
      </c>
      <c r="AC70" s="48" t="str">
        <f>IF(COUNTIF(注文フォーム!J128,"*"&amp;注文フォーム!$CQ$11&amp;"*")&gt;0,注文フォーム!$CQ$11,"")</f>
        <v/>
      </c>
      <c r="AD70" s="47" t="str">
        <f t="shared" si="10"/>
        <v/>
      </c>
      <c r="AF70" s="47" t="str">
        <f t="shared" si="11"/>
        <v xml:space="preserve">    </v>
      </c>
      <c r="AG70" s="381" t="str">
        <f>IF(注文フォーム!F128=注文フォーム!$CY$3,B70&amp;","&amp;AF70,"")</f>
        <v/>
      </c>
    </row>
    <row r="71" spans="1:33" ht="28.5" customHeight="1">
      <c r="A71" s="33"/>
      <c r="B71" s="34">
        <v>61</v>
      </c>
      <c r="C71" s="29" t="str">
        <f>SUBSTITUTE(ASC(注文フォーム!B129), CHAR(10), "　")&amp;""</f>
        <v/>
      </c>
      <c r="D71" s="41" t="str">
        <f>IF(注文フォーム!B129="","",IF(注文フォーム!D129="","-",SUBSTITUTE(ASC(注文フォーム!D129),CHAR(10),"　")))</f>
        <v/>
      </c>
      <c r="E71" s="45" t="str">
        <f>注文フォーム!E129&amp;""</f>
        <v/>
      </c>
      <c r="F71" s="30"/>
      <c r="G71" s="31"/>
      <c r="H71" s="40"/>
      <c r="I71" s="31" t="str">
        <f>注文フォーム!N129&amp;""</f>
        <v/>
      </c>
      <c r="J71" s="140" t="str">
        <f>SUBSTITUTE(注文フォーム!O129,"-","")&amp;SUBSTITUTE(SUBSTITUTE(SUBSTITUTE(注文フォーム!P129,"―",""),"-",""),"その他（直接入力ください）","")</f>
        <v/>
      </c>
      <c r="K71" s="32" t="str">
        <f>注文フォーム!Q129&amp;""</f>
        <v/>
      </c>
      <c r="L71" s="116" t="str">
        <f t="shared" si="6"/>
        <v/>
      </c>
      <c r="M71" s="115" t="str">
        <f>注文フォーム!U129&amp;""</f>
        <v/>
      </c>
      <c r="N71" t="str">
        <f>IFERROR(IF(注文フォーム!$F129="","",VLOOKUP($AD71,注文フォーム!$DD$3:$DF$24,注文フォーム!$E$66,FALSE)),"")</f>
        <v/>
      </c>
      <c r="O71" t="str">
        <f>IF(注文フォーム!S129="","",IF(注文フォーム!F129=注文フォーム!$CJ$3,IF(注文フォーム!R129=注文フォーム!$CF$6,"",注文フォーム!R129)&amp;注文フォーム!S129&amp;"年",""))</f>
        <v/>
      </c>
      <c r="P71" t="str">
        <f>IF(注文フォーム!T129="","",IF(注文フォーム!F129=注文フォーム!$CJ$3,注文フォーム!T129&amp;"月"))</f>
        <v/>
      </c>
      <c r="Q71" t="str">
        <f t="shared" si="7"/>
        <v/>
      </c>
      <c r="R71" t="str">
        <f t="shared" si="8"/>
        <v/>
      </c>
      <c r="S71" t="str">
        <f t="shared" si="9"/>
        <v/>
      </c>
      <c r="U71" s="137" t="str">
        <f>IF(N71="","",IF($U$9&amp;注文フォーム!V129="","",IF($U$9="",注文フォーム!V129,"採取者："&amp;注文フォーム!$D$36&amp;CHAR(10)&amp;注文フォーム!V129)))</f>
        <v/>
      </c>
      <c r="V71" t="e">
        <f>VLOOKUP(注文フォーム!F129,注文フォーム!$DG$3:$DH$17,2,FALSE)</f>
        <v>#N/A</v>
      </c>
      <c r="Y71" s="1"/>
      <c r="AA71" s="47" t="str">
        <f>注文フォーム!F129&amp;""</f>
        <v/>
      </c>
      <c r="AB71" s="48" t="str">
        <f>IF(AA71=注文フォーム!$CJ$17,"",注文フォーム!I129&amp;"")</f>
        <v/>
      </c>
      <c r="AC71" s="48" t="str">
        <f>IF(COUNTIF(注文フォーム!J129,"*"&amp;注文フォーム!$CQ$11&amp;"*")&gt;0,注文フォーム!$CQ$11,"")</f>
        <v/>
      </c>
      <c r="AD71" s="47" t="str">
        <f t="shared" si="10"/>
        <v/>
      </c>
      <c r="AF71" s="47" t="str">
        <f t="shared" si="11"/>
        <v xml:space="preserve">    </v>
      </c>
      <c r="AG71" s="381" t="str">
        <f>IF(注文フォーム!F129=注文フォーム!$CY$3,B71&amp;","&amp;AF71,"")</f>
        <v/>
      </c>
    </row>
    <row r="72" spans="1:33" ht="28.5" customHeight="1">
      <c r="A72" s="33"/>
      <c r="B72" s="34">
        <v>62</v>
      </c>
      <c r="C72" s="29" t="str">
        <f>SUBSTITUTE(ASC(注文フォーム!B130), CHAR(10), "　")&amp;""</f>
        <v/>
      </c>
      <c r="D72" s="41" t="str">
        <f>IF(注文フォーム!B130="","",IF(注文フォーム!D130="","-",SUBSTITUTE(ASC(注文フォーム!D130),CHAR(10),"　")))</f>
        <v/>
      </c>
      <c r="E72" s="45" t="str">
        <f>注文フォーム!E130&amp;""</f>
        <v/>
      </c>
      <c r="F72" s="30"/>
      <c r="G72" s="31"/>
      <c r="H72" s="40"/>
      <c r="I72" s="31" t="str">
        <f>注文フォーム!N130&amp;""</f>
        <v/>
      </c>
      <c r="J72" s="140" t="str">
        <f>SUBSTITUTE(注文フォーム!O130,"-","")&amp;SUBSTITUTE(SUBSTITUTE(SUBSTITUTE(注文フォーム!P130,"―",""),"-",""),"その他（直接入力ください）","")</f>
        <v/>
      </c>
      <c r="K72" s="32" t="str">
        <f>注文フォーム!Q130&amp;""</f>
        <v/>
      </c>
      <c r="L72" s="116" t="str">
        <f t="shared" si="6"/>
        <v/>
      </c>
      <c r="M72" s="115" t="str">
        <f>注文フォーム!U130&amp;""</f>
        <v/>
      </c>
      <c r="N72" t="str">
        <f>IFERROR(IF(注文フォーム!$F130="","",VLOOKUP($AD72,注文フォーム!$DD$3:$DF$24,注文フォーム!$E$66,FALSE)),"")</f>
        <v/>
      </c>
      <c r="O72" t="str">
        <f>IF(注文フォーム!S130="","",IF(注文フォーム!F130=注文フォーム!$CJ$3,IF(注文フォーム!R130=注文フォーム!$CF$6,"",注文フォーム!R130)&amp;注文フォーム!S130&amp;"年",""))</f>
        <v/>
      </c>
      <c r="P72" t="str">
        <f>IF(注文フォーム!T130="","",IF(注文フォーム!F130=注文フォーム!$CJ$3,注文フォーム!T130&amp;"月"))</f>
        <v/>
      </c>
      <c r="Q72" t="str">
        <f t="shared" si="7"/>
        <v/>
      </c>
      <c r="R72" t="str">
        <f t="shared" si="8"/>
        <v/>
      </c>
      <c r="S72" t="str">
        <f t="shared" si="9"/>
        <v/>
      </c>
      <c r="U72" s="137" t="str">
        <f>IF(N72="","",IF($U$9&amp;注文フォーム!V130="","",IF($U$9="",注文フォーム!V130,"採取者："&amp;注文フォーム!$D$36&amp;CHAR(10)&amp;注文フォーム!V130)))</f>
        <v/>
      </c>
      <c r="V72" t="e">
        <f>VLOOKUP(注文フォーム!F130,注文フォーム!$DG$3:$DH$17,2,FALSE)</f>
        <v>#N/A</v>
      </c>
      <c r="Y72" s="1"/>
      <c r="AA72" s="47" t="str">
        <f>注文フォーム!F130&amp;""</f>
        <v/>
      </c>
      <c r="AB72" s="48" t="str">
        <f>IF(AA72=注文フォーム!$CJ$17,"",注文フォーム!I130&amp;"")</f>
        <v/>
      </c>
      <c r="AC72" s="48" t="str">
        <f>IF(COUNTIF(注文フォーム!J130,"*"&amp;注文フォーム!$CQ$11&amp;"*")&gt;0,注文フォーム!$CQ$11,"")</f>
        <v/>
      </c>
      <c r="AD72" s="47" t="str">
        <f t="shared" si="10"/>
        <v/>
      </c>
      <c r="AF72" s="47" t="str">
        <f t="shared" si="11"/>
        <v xml:space="preserve">    </v>
      </c>
      <c r="AG72" s="381" t="str">
        <f>IF(注文フォーム!F130=注文フォーム!$CY$3,B72&amp;","&amp;AF72,"")</f>
        <v/>
      </c>
    </row>
    <row r="73" spans="1:33" ht="28.5" customHeight="1">
      <c r="A73" s="33"/>
      <c r="B73" s="34">
        <v>63</v>
      </c>
      <c r="C73" s="29" t="str">
        <f>SUBSTITUTE(ASC(注文フォーム!B131), CHAR(10), "　")&amp;""</f>
        <v/>
      </c>
      <c r="D73" s="41" t="str">
        <f>IF(注文フォーム!B131="","",IF(注文フォーム!D131="","-",SUBSTITUTE(ASC(注文フォーム!D131),CHAR(10),"　")))</f>
        <v/>
      </c>
      <c r="E73" s="45" t="str">
        <f>注文フォーム!E131&amp;""</f>
        <v/>
      </c>
      <c r="F73" s="30"/>
      <c r="G73" s="31"/>
      <c r="H73" s="40"/>
      <c r="I73" s="31" t="str">
        <f>注文フォーム!N131&amp;""</f>
        <v/>
      </c>
      <c r="J73" s="140" t="str">
        <f>SUBSTITUTE(注文フォーム!O131,"-","")&amp;SUBSTITUTE(SUBSTITUTE(SUBSTITUTE(注文フォーム!P131,"―",""),"-",""),"その他（直接入力ください）","")</f>
        <v/>
      </c>
      <c r="K73" s="32" t="str">
        <f>注文フォーム!Q131&amp;""</f>
        <v/>
      </c>
      <c r="L73" s="116" t="str">
        <f t="shared" si="6"/>
        <v/>
      </c>
      <c r="M73" s="115" t="str">
        <f>注文フォーム!U131&amp;""</f>
        <v/>
      </c>
      <c r="N73" t="str">
        <f>IFERROR(IF(注文フォーム!$F131="","",VLOOKUP($AD73,注文フォーム!$DD$3:$DF$24,注文フォーム!$E$66,FALSE)),"")</f>
        <v/>
      </c>
      <c r="O73" t="str">
        <f>IF(注文フォーム!S131="","",IF(注文フォーム!F131=注文フォーム!$CJ$3,IF(注文フォーム!R131=注文フォーム!$CF$6,"",注文フォーム!R131)&amp;注文フォーム!S131&amp;"年",""))</f>
        <v/>
      </c>
      <c r="P73" t="str">
        <f>IF(注文フォーム!T131="","",IF(注文フォーム!F131=注文フォーム!$CJ$3,注文フォーム!T131&amp;"月"))</f>
        <v/>
      </c>
      <c r="Q73" t="str">
        <f t="shared" si="7"/>
        <v/>
      </c>
      <c r="R73" t="str">
        <f t="shared" si="8"/>
        <v/>
      </c>
      <c r="S73" t="str">
        <f t="shared" si="9"/>
        <v/>
      </c>
      <c r="U73" s="137" t="str">
        <f>IF(N73="","",IF($U$9&amp;注文フォーム!V131="","",IF($U$9="",注文フォーム!V131,"採取者："&amp;注文フォーム!$D$36&amp;CHAR(10)&amp;注文フォーム!V131)))</f>
        <v/>
      </c>
      <c r="V73" t="e">
        <f>VLOOKUP(注文フォーム!F131,注文フォーム!$DG$3:$DH$17,2,FALSE)</f>
        <v>#N/A</v>
      </c>
      <c r="Y73" s="1"/>
      <c r="AA73" s="47" t="str">
        <f>注文フォーム!F131&amp;""</f>
        <v/>
      </c>
      <c r="AB73" s="48" t="str">
        <f>IF(AA73=注文フォーム!$CJ$17,"",注文フォーム!I131&amp;"")</f>
        <v/>
      </c>
      <c r="AC73" s="48" t="str">
        <f>IF(COUNTIF(注文フォーム!J131,"*"&amp;注文フォーム!$CQ$11&amp;"*")&gt;0,注文フォーム!$CQ$11,"")</f>
        <v/>
      </c>
      <c r="AD73" s="47" t="str">
        <f t="shared" si="10"/>
        <v/>
      </c>
      <c r="AF73" s="47" t="str">
        <f t="shared" si="11"/>
        <v xml:space="preserve">    </v>
      </c>
      <c r="AG73" s="381" t="str">
        <f>IF(注文フォーム!F131=注文フォーム!$CY$3,B73&amp;","&amp;AF73,"")</f>
        <v/>
      </c>
    </row>
    <row r="74" spans="1:33" ht="28.5" customHeight="1">
      <c r="A74" s="33"/>
      <c r="B74" s="34">
        <v>64</v>
      </c>
      <c r="C74" s="29" t="str">
        <f>SUBSTITUTE(ASC(注文フォーム!B132), CHAR(10), "　")&amp;""</f>
        <v/>
      </c>
      <c r="D74" s="41" t="str">
        <f>IF(注文フォーム!B132="","",IF(注文フォーム!D132="","-",SUBSTITUTE(ASC(注文フォーム!D132),CHAR(10),"　")))</f>
        <v/>
      </c>
      <c r="E74" s="45" t="str">
        <f>注文フォーム!E132&amp;""</f>
        <v/>
      </c>
      <c r="F74" s="30"/>
      <c r="G74" s="31"/>
      <c r="H74" s="40"/>
      <c r="I74" s="31" t="str">
        <f>注文フォーム!N132&amp;""</f>
        <v/>
      </c>
      <c r="J74" s="140" t="str">
        <f>SUBSTITUTE(注文フォーム!O132,"-","")&amp;SUBSTITUTE(SUBSTITUTE(SUBSTITUTE(注文フォーム!P132,"―",""),"-",""),"その他（直接入力ください）","")</f>
        <v/>
      </c>
      <c r="K74" s="32" t="str">
        <f>注文フォーム!Q132&amp;""</f>
        <v/>
      </c>
      <c r="L74" s="116" t="str">
        <f t="shared" si="6"/>
        <v/>
      </c>
      <c r="M74" s="115" t="str">
        <f>注文フォーム!U132&amp;""</f>
        <v/>
      </c>
      <c r="N74" t="str">
        <f>IFERROR(IF(注文フォーム!$F132="","",VLOOKUP($AD74,注文フォーム!$DD$3:$DF$24,注文フォーム!$E$66,FALSE)),"")</f>
        <v/>
      </c>
      <c r="O74" t="str">
        <f>IF(注文フォーム!S132="","",IF(注文フォーム!F132=注文フォーム!$CJ$3,IF(注文フォーム!R132=注文フォーム!$CF$6,"",注文フォーム!R132)&amp;注文フォーム!S132&amp;"年",""))</f>
        <v/>
      </c>
      <c r="P74" t="str">
        <f>IF(注文フォーム!T132="","",IF(注文フォーム!F132=注文フォーム!$CJ$3,注文フォーム!T132&amp;"月"))</f>
        <v/>
      </c>
      <c r="Q74" t="str">
        <f t="shared" si="7"/>
        <v/>
      </c>
      <c r="R74" t="str">
        <f t="shared" si="8"/>
        <v/>
      </c>
      <c r="S74" t="str">
        <f t="shared" si="9"/>
        <v/>
      </c>
      <c r="U74" s="137" t="str">
        <f>IF(N74="","",IF($U$9&amp;注文フォーム!V132="","",IF($U$9="",注文フォーム!V132,"採取者："&amp;注文フォーム!$D$36&amp;CHAR(10)&amp;注文フォーム!V132)))</f>
        <v/>
      </c>
      <c r="V74" t="e">
        <f>VLOOKUP(注文フォーム!F132,注文フォーム!$DG$3:$DH$17,2,FALSE)</f>
        <v>#N/A</v>
      </c>
      <c r="Y74" s="1"/>
      <c r="AA74" s="47" t="str">
        <f>注文フォーム!F132&amp;""</f>
        <v/>
      </c>
      <c r="AB74" s="48" t="str">
        <f>IF(AA74=注文フォーム!$CJ$17,"",注文フォーム!I132&amp;"")</f>
        <v/>
      </c>
      <c r="AC74" s="48" t="str">
        <f>IF(COUNTIF(注文フォーム!J132,"*"&amp;注文フォーム!$CQ$11&amp;"*")&gt;0,注文フォーム!$CQ$11,"")</f>
        <v/>
      </c>
      <c r="AD74" s="47" t="str">
        <f t="shared" si="10"/>
        <v/>
      </c>
      <c r="AF74" s="47" t="str">
        <f t="shared" si="11"/>
        <v xml:space="preserve">    </v>
      </c>
      <c r="AG74" s="381" t="str">
        <f>IF(注文フォーム!F132=注文フォーム!$CY$3,B74&amp;","&amp;AF74,"")</f>
        <v/>
      </c>
    </row>
    <row r="75" spans="1:33" ht="28.5" customHeight="1">
      <c r="A75" s="33"/>
      <c r="B75" s="34">
        <v>65</v>
      </c>
      <c r="C75" s="29" t="str">
        <f>SUBSTITUTE(ASC(注文フォーム!B133), CHAR(10), "　")&amp;""</f>
        <v/>
      </c>
      <c r="D75" s="41" t="str">
        <f>IF(注文フォーム!B133="","",IF(注文フォーム!D133="","-",SUBSTITUTE(ASC(注文フォーム!D133),CHAR(10),"　")))</f>
        <v/>
      </c>
      <c r="E75" s="45" t="str">
        <f>注文フォーム!E133&amp;""</f>
        <v/>
      </c>
      <c r="F75" s="30"/>
      <c r="G75" s="31"/>
      <c r="H75" s="40"/>
      <c r="I75" s="31" t="str">
        <f>注文フォーム!N133&amp;""</f>
        <v/>
      </c>
      <c r="J75" s="140" t="str">
        <f>SUBSTITUTE(注文フォーム!O133,"-","")&amp;SUBSTITUTE(SUBSTITUTE(SUBSTITUTE(注文フォーム!P133,"―",""),"-",""),"その他（直接入力ください）","")</f>
        <v/>
      </c>
      <c r="K75" s="32" t="str">
        <f>注文フォーム!Q133&amp;""</f>
        <v/>
      </c>
      <c r="L75" s="116" t="str">
        <f t="shared" si="6"/>
        <v/>
      </c>
      <c r="M75" s="115" t="str">
        <f>注文フォーム!U133&amp;""</f>
        <v/>
      </c>
      <c r="N75" t="str">
        <f>IFERROR(IF(注文フォーム!$F133="","",VLOOKUP($AD75,注文フォーム!$DD$3:$DF$24,注文フォーム!$E$66,FALSE)),"")</f>
        <v/>
      </c>
      <c r="O75" t="str">
        <f>IF(注文フォーム!S133="","",IF(注文フォーム!F133=注文フォーム!$CJ$3,IF(注文フォーム!R133=注文フォーム!$CF$6,"",注文フォーム!R133)&amp;注文フォーム!S133&amp;"年",""))</f>
        <v/>
      </c>
      <c r="P75" t="str">
        <f>IF(注文フォーム!T133="","",IF(注文フォーム!F133=注文フォーム!$CJ$3,注文フォーム!T133&amp;"月"))</f>
        <v/>
      </c>
      <c r="Q75" t="str">
        <f t="shared" si="7"/>
        <v/>
      </c>
      <c r="R75" t="str">
        <f t="shared" si="8"/>
        <v/>
      </c>
      <c r="S75" t="str">
        <f t="shared" si="9"/>
        <v/>
      </c>
      <c r="U75" s="137" t="str">
        <f>IF(N75="","",IF($U$9&amp;注文フォーム!V133="","",IF($U$9="",注文フォーム!V133,"採取者："&amp;注文フォーム!$D$36&amp;CHAR(10)&amp;注文フォーム!V133)))</f>
        <v/>
      </c>
      <c r="V75" t="e">
        <f>VLOOKUP(注文フォーム!F133,注文フォーム!$DG$3:$DH$17,2,FALSE)</f>
        <v>#N/A</v>
      </c>
      <c r="Y75" s="1"/>
      <c r="AA75" s="47" t="str">
        <f>注文フォーム!F133&amp;""</f>
        <v/>
      </c>
      <c r="AB75" s="48" t="str">
        <f>IF(AA75=注文フォーム!$CJ$17,"",注文フォーム!I133&amp;"")</f>
        <v/>
      </c>
      <c r="AC75" s="48" t="str">
        <f>IF(COUNTIF(注文フォーム!J133,"*"&amp;注文フォーム!$CQ$11&amp;"*")&gt;0,注文フォーム!$CQ$11,"")</f>
        <v/>
      </c>
      <c r="AD75" s="47" t="str">
        <f t="shared" si="10"/>
        <v/>
      </c>
      <c r="AF75" s="47" t="str">
        <f t="shared" si="11"/>
        <v xml:space="preserve">    </v>
      </c>
      <c r="AG75" s="381" t="str">
        <f>IF(注文フォーム!F133=注文フォーム!$CY$3,B75&amp;","&amp;AF75,"")</f>
        <v/>
      </c>
    </row>
    <row r="76" spans="1:33" ht="28.5" customHeight="1">
      <c r="A76" s="33"/>
      <c r="B76" s="34">
        <v>66</v>
      </c>
      <c r="C76" s="29" t="str">
        <f>SUBSTITUTE(ASC(注文フォーム!B134), CHAR(10), "　")&amp;""</f>
        <v/>
      </c>
      <c r="D76" s="41" t="str">
        <f>IF(注文フォーム!B134="","",IF(注文フォーム!D134="","-",SUBSTITUTE(ASC(注文フォーム!D134),CHAR(10),"　")))</f>
        <v/>
      </c>
      <c r="E76" s="45" t="str">
        <f>注文フォーム!E134&amp;""</f>
        <v/>
      </c>
      <c r="F76" s="30"/>
      <c r="G76" s="31"/>
      <c r="H76" s="40"/>
      <c r="I76" s="31" t="str">
        <f>注文フォーム!N134&amp;""</f>
        <v/>
      </c>
      <c r="J76" s="140" t="str">
        <f>SUBSTITUTE(注文フォーム!O134,"-","")&amp;SUBSTITUTE(SUBSTITUTE(SUBSTITUTE(注文フォーム!P134,"―",""),"-",""),"その他（直接入力ください）","")</f>
        <v/>
      </c>
      <c r="K76" s="32" t="str">
        <f>注文フォーム!Q134&amp;""</f>
        <v/>
      </c>
      <c r="L76" s="116" t="str">
        <f t="shared" si="6"/>
        <v/>
      </c>
      <c r="M76" s="115" t="str">
        <f>注文フォーム!U134&amp;""</f>
        <v/>
      </c>
      <c r="N76" t="str">
        <f>IFERROR(IF(注文フォーム!$F134="","",VLOOKUP($AD76,注文フォーム!$DD$3:$DF$24,注文フォーム!$E$66,FALSE)),"")</f>
        <v/>
      </c>
      <c r="O76" t="str">
        <f>IF(注文フォーム!S134="","",IF(注文フォーム!F134=注文フォーム!$CJ$3,IF(注文フォーム!R134=注文フォーム!$CF$6,"",注文フォーム!R134)&amp;注文フォーム!S134&amp;"年",""))</f>
        <v/>
      </c>
      <c r="P76" t="str">
        <f>IF(注文フォーム!T134="","",IF(注文フォーム!F134=注文フォーム!$CJ$3,注文フォーム!T134&amp;"月"))</f>
        <v/>
      </c>
      <c r="Q76" t="str">
        <f t="shared" si="7"/>
        <v/>
      </c>
      <c r="R76" t="str">
        <f t="shared" si="8"/>
        <v/>
      </c>
      <c r="S76" t="str">
        <f t="shared" si="9"/>
        <v/>
      </c>
      <c r="U76" s="137" t="str">
        <f>IF(N76="","",IF($U$9&amp;注文フォーム!V134="","",IF($U$9="",注文フォーム!V134,"採取者："&amp;注文フォーム!$D$36&amp;CHAR(10)&amp;注文フォーム!V134)))</f>
        <v/>
      </c>
      <c r="V76" t="e">
        <f>VLOOKUP(注文フォーム!F134,注文フォーム!$DG$3:$DH$17,2,FALSE)</f>
        <v>#N/A</v>
      </c>
      <c r="Y76" s="1"/>
      <c r="AA76" s="47" t="str">
        <f>注文フォーム!F134&amp;""</f>
        <v/>
      </c>
      <c r="AB76" s="48" t="str">
        <f>IF(AA76=注文フォーム!$CJ$17,"",注文フォーム!I134&amp;"")</f>
        <v/>
      </c>
      <c r="AC76" s="48" t="str">
        <f>IF(COUNTIF(注文フォーム!J134,"*"&amp;注文フォーム!$CQ$11&amp;"*")&gt;0,注文フォーム!$CQ$11,"")</f>
        <v/>
      </c>
      <c r="AD76" s="47" t="str">
        <f t="shared" si="10"/>
        <v/>
      </c>
      <c r="AF76" s="47" t="str">
        <f t="shared" si="11"/>
        <v xml:space="preserve">    </v>
      </c>
      <c r="AG76" s="381" t="str">
        <f>IF(注文フォーム!F134=注文フォーム!$CY$3,B76&amp;","&amp;AF76,"")</f>
        <v/>
      </c>
    </row>
    <row r="77" spans="1:33" ht="28.5" customHeight="1">
      <c r="A77" s="33"/>
      <c r="B77" s="34">
        <v>67</v>
      </c>
      <c r="C77" s="29" t="str">
        <f>SUBSTITUTE(ASC(注文フォーム!B135), CHAR(10), "　")&amp;""</f>
        <v/>
      </c>
      <c r="D77" s="41" t="str">
        <f>IF(注文フォーム!B135="","",IF(注文フォーム!D135="","-",SUBSTITUTE(ASC(注文フォーム!D135),CHAR(10),"　")))</f>
        <v/>
      </c>
      <c r="E77" s="45" t="str">
        <f>注文フォーム!E135&amp;""</f>
        <v/>
      </c>
      <c r="F77" s="30"/>
      <c r="G77" s="31"/>
      <c r="H77" s="40"/>
      <c r="I77" s="31" t="str">
        <f>注文フォーム!N135&amp;""</f>
        <v/>
      </c>
      <c r="J77" s="140" t="str">
        <f>SUBSTITUTE(注文フォーム!O135,"-","")&amp;SUBSTITUTE(SUBSTITUTE(SUBSTITUTE(注文フォーム!P135,"―",""),"-",""),"その他（直接入力ください）","")</f>
        <v/>
      </c>
      <c r="K77" s="32" t="str">
        <f>注文フォーム!Q135&amp;""</f>
        <v/>
      </c>
      <c r="L77" s="116" t="str">
        <f t="shared" si="6"/>
        <v/>
      </c>
      <c r="M77" s="115" t="str">
        <f>注文フォーム!U135&amp;""</f>
        <v/>
      </c>
      <c r="N77" t="str">
        <f>IFERROR(IF(注文フォーム!$F135="","",VLOOKUP($AD77,注文フォーム!$DD$3:$DF$24,注文フォーム!$E$66,FALSE)),"")</f>
        <v/>
      </c>
      <c r="O77" t="str">
        <f>IF(注文フォーム!S135="","",IF(注文フォーム!F135=注文フォーム!$CJ$3,IF(注文フォーム!R135=注文フォーム!$CF$6,"",注文フォーム!R135)&amp;注文フォーム!S135&amp;"年",""))</f>
        <v/>
      </c>
      <c r="P77" t="str">
        <f>IF(注文フォーム!T135="","",IF(注文フォーム!F135=注文フォーム!$CJ$3,注文フォーム!T135&amp;"月"))</f>
        <v/>
      </c>
      <c r="Q77" t="str">
        <f t="shared" si="7"/>
        <v/>
      </c>
      <c r="R77" t="str">
        <f t="shared" si="8"/>
        <v/>
      </c>
      <c r="S77" t="str">
        <f t="shared" si="9"/>
        <v/>
      </c>
      <c r="U77" s="137" t="str">
        <f>IF(N77="","",IF($U$9&amp;注文フォーム!V135="","",IF($U$9="",注文フォーム!V135,"採取者："&amp;注文フォーム!$D$36&amp;CHAR(10)&amp;注文フォーム!V135)))</f>
        <v/>
      </c>
      <c r="V77" t="e">
        <f>VLOOKUP(注文フォーム!F135,注文フォーム!$DG$3:$DH$17,2,FALSE)</f>
        <v>#N/A</v>
      </c>
      <c r="Y77" s="1"/>
      <c r="AA77" s="47" t="str">
        <f>注文フォーム!F135&amp;""</f>
        <v/>
      </c>
      <c r="AB77" s="48" t="str">
        <f>IF(AA77=注文フォーム!$CJ$17,"",注文フォーム!I135&amp;"")</f>
        <v/>
      </c>
      <c r="AC77" s="48" t="str">
        <f>IF(COUNTIF(注文フォーム!J135,"*"&amp;注文フォーム!$CQ$11&amp;"*")&gt;0,注文フォーム!$CQ$11,"")</f>
        <v/>
      </c>
      <c r="AD77" s="47" t="str">
        <f t="shared" si="10"/>
        <v/>
      </c>
      <c r="AF77" s="47" t="str">
        <f t="shared" si="11"/>
        <v xml:space="preserve">    </v>
      </c>
      <c r="AG77" s="381" t="str">
        <f>IF(注文フォーム!F135=注文フォーム!$CY$3,B77&amp;","&amp;AF77,"")</f>
        <v/>
      </c>
    </row>
    <row r="78" spans="1:33" ht="28.5" customHeight="1">
      <c r="A78" s="33"/>
      <c r="B78" s="34">
        <v>68</v>
      </c>
      <c r="C78" s="29" t="str">
        <f>SUBSTITUTE(ASC(注文フォーム!B136), CHAR(10), "　")&amp;""</f>
        <v/>
      </c>
      <c r="D78" s="41" t="str">
        <f>IF(注文フォーム!B136="","",IF(注文フォーム!D136="","-",SUBSTITUTE(ASC(注文フォーム!D136),CHAR(10),"　")))</f>
        <v/>
      </c>
      <c r="E78" s="45" t="str">
        <f>注文フォーム!E136&amp;""</f>
        <v/>
      </c>
      <c r="F78" s="30"/>
      <c r="G78" s="31"/>
      <c r="H78" s="40"/>
      <c r="I78" s="31" t="str">
        <f>注文フォーム!N136&amp;""</f>
        <v/>
      </c>
      <c r="J78" s="140" t="str">
        <f>SUBSTITUTE(注文フォーム!O136,"-","")&amp;SUBSTITUTE(SUBSTITUTE(SUBSTITUTE(注文フォーム!P136,"―",""),"-",""),"その他（直接入力ください）","")</f>
        <v/>
      </c>
      <c r="K78" s="32" t="str">
        <f>注文フォーム!Q136&amp;""</f>
        <v/>
      </c>
      <c r="L78" s="116" t="str">
        <f t="shared" si="6"/>
        <v/>
      </c>
      <c r="M78" s="115" t="str">
        <f>注文フォーム!U136&amp;""</f>
        <v/>
      </c>
      <c r="N78" t="str">
        <f>IFERROR(IF(注文フォーム!$F136="","",VLOOKUP($AD78,注文フォーム!$DD$3:$DF$24,注文フォーム!$E$66,FALSE)),"")</f>
        <v/>
      </c>
      <c r="O78" t="str">
        <f>IF(注文フォーム!S136="","",IF(注文フォーム!F136=注文フォーム!$CJ$3,IF(注文フォーム!R136=注文フォーム!$CF$6,"",注文フォーム!R136)&amp;注文フォーム!S136&amp;"年",""))</f>
        <v/>
      </c>
      <c r="P78" t="str">
        <f>IF(注文フォーム!T136="","",IF(注文フォーム!F136=注文フォーム!$CJ$3,注文フォーム!T136&amp;"月"))</f>
        <v/>
      </c>
      <c r="Q78" t="str">
        <f t="shared" si="7"/>
        <v/>
      </c>
      <c r="R78" t="str">
        <f t="shared" si="8"/>
        <v/>
      </c>
      <c r="S78" t="str">
        <f t="shared" si="9"/>
        <v/>
      </c>
      <c r="U78" s="137" t="str">
        <f>IF(N78="","",IF($U$9&amp;注文フォーム!V136="","",IF($U$9="",注文フォーム!V136,"採取者："&amp;注文フォーム!$D$36&amp;CHAR(10)&amp;注文フォーム!V136)))</f>
        <v/>
      </c>
      <c r="V78" t="e">
        <f>VLOOKUP(注文フォーム!F136,注文フォーム!$DG$3:$DH$17,2,FALSE)</f>
        <v>#N/A</v>
      </c>
      <c r="Y78" s="1"/>
      <c r="AA78" s="47" t="str">
        <f>注文フォーム!F136&amp;""</f>
        <v/>
      </c>
      <c r="AB78" s="48" t="str">
        <f>IF(AA78=注文フォーム!$CJ$17,"",注文フォーム!I136&amp;"")</f>
        <v/>
      </c>
      <c r="AC78" s="48" t="str">
        <f>IF(COUNTIF(注文フォーム!J136,"*"&amp;注文フォーム!$CQ$11&amp;"*")&gt;0,注文フォーム!$CQ$11,"")</f>
        <v/>
      </c>
      <c r="AD78" s="47" t="str">
        <f t="shared" si="10"/>
        <v/>
      </c>
      <c r="AF78" s="47" t="str">
        <f t="shared" si="11"/>
        <v xml:space="preserve">    </v>
      </c>
      <c r="AG78" s="381" t="str">
        <f>IF(注文フォーム!F136=注文フォーム!$CY$3,B78&amp;","&amp;AF78,"")</f>
        <v/>
      </c>
    </row>
    <row r="79" spans="1:33" ht="28.5" customHeight="1">
      <c r="A79" s="33"/>
      <c r="B79" s="34">
        <v>69</v>
      </c>
      <c r="C79" s="29" t="str">
        <f>SUBSTITUTE(ASC(注文フォーム!B137), CHAR(10), "　")&amp;""</f>
        <v/>
      </c>
      <c r="D79" s="41" t="str">
        <f>IF(注文フォーム!B137="","",IF(注文フォーム!D137="","-",SUBSTITUTE(ASC(注文フォーム!D137),CHAR(10),"　")))</f>
        <v/>
      </c>
      <c r="E79" s="45" t="str">
        <f>注文フォーム!E137&amp;""</f>
        <v/>
      </c>
      <c r="F79" s="30"/>
      <c r="G79" s="31"/>
      <c r="H79" s="40"/>
      <c r="I79" s="31" t="str">
        <f>注文フォーム!N137&amp;""</f>
        <v/>
      </c>
      <c r="J79" s="140" t="str">
        <f>SUBSTITUTE(注文フォーム!O137,"-","")&amp;SUBSTITUTE(SUBSTITUTE(SUBSTITUTE(注文フォーム!P137,"―",""),"-",""),"その他（直接入力ください）","")</f>
        <v/>
      </c>
      <c r="K79" s="32" t="str">
        <f>注文フォーム!Q137&amp;""</f>
        <v/>
      </c>
      <c r="L79" s="116" t="str">
        <f t="shared" si="6"/>
        <v/>
      </c>
      <c r="M79" s="115" t="str">
        <f>注文フォーム!U137&amp;""</f>
        <v/>
      </c>
      <c r="N79" t="str">
        <f>IFERROR(IF(注文フォーム!$F137="","",VLOOKUP($AD79,注文フォーム!$DD$3:$DF$24,注文フォーム!$E$66,FALSE)),"")</f>
        <v/>
      </c>
      <c r="O79" t="str">
        <f>IF(注文フォーム!S137="","",IF(注文フォーム!F137=注文フォーム!$CJ$3,IF(注文フォーム!R137=注文フォーム!$CF$6,"",注文フォーム!R137)&amp;注文フォーム!S137&amp;"年",""))</f>
        <v/>
      </c>
      <c r="P79" t="str">
        <f>IF(注文フォーム!T137="","",IF(注文フォーム!F137=注文フォーム!$CJ$3,注文フォーム!T137&amp;"月"))</f>
        <v/>
      </c>
      <c r="Q79" t="str">
        <f t="shared" si="7"/>
        <v/>
      </c>
      <c r="R79" t="str">
        <f t="shared" si="8"/>
        <v/>
      </c>
      <c r="S79" t="str">
        <f t="shared" si="9"/>
        <v/>
      </c>
      <c r="U79" s="137" t="str">
        <f>IF(N79="","",IF($U$9&amp;注文フォーム!V137="","",IF($U$9="",注文フォーム!V137,"採取者："&amp;注文フォーム!$D$36&amp;CHAR(10)&amp;注文フォーム!V137)))</f>
        <v/>
      </c>
      <c r="V79" t="e">
        <f>VLOOKUP(注文フォーム!F137,注文フォーム!$DG$3:$DH$17,2,FALSE)</f>
        <v>#N/A</v>
      </c>
      <c r="Y79" s="1"/>
      <c r="AA79" s="47" t="str">
        <f>注文フォーム!F137&amp;""</f>
        <v/>
      </c>
      <c r="AB79" s="48" t="str">
        <f>IF(AA79=注文フォーム!$CJ$17,"",注文フォーム!I137&amp;"")</f>
        <v/>
      </c>
      <c r="AC79" s="48" t="str">
        <f>IF(COUNTIF(注文フォーム!J137,"*"&amp;注文フォーム!$CQ$11&amp;"*")&gt;0,注文フォーム!$CQ$11,"")</f>
        <v/>
      </c>
      <c r="AD79" s="47" t="str">
        <f t="shared" si="10"/>
        <v/>
      </c>
      <c r="AF79" s="47" t="str">
        <f t="shared" si="11"/>
        <v xml:space="preserve">    </v>
      </c>
      <c r="AG79" s="381" t="str">
        <f>IF(注文フォーム!F137=注文フォーム!$CY$3,B79&amp;","&amp;AF79,"")</f>
        <v/>
      </c>
    </row>
    <row r="80" spans="1:33" ht="28.5" customHeight="1">
      <c r="A80" s="33"/>
      <c r="B80" s="34">
        <v>70</v>
      </c>
      <c r="C80" s="29" t="str">
        <f>SUBSTITUTE(ASC(注文フォーム!B138), CHAR(10), "　")&amp;""</f>
        <v/>
      </c>
      <c r="D80" s="41" t="str">
        <f>IF(注文フォーム!B138="","",IF(注文フォーム!D138="","-",SUBSTITUTE(ASC(注文フォーム!D138),CHAR(10),"　")))</f>
        <v/>
      </c>
      <c r="E80" s="45" t="str">
        <f>注文フォーム!E138&amp;""</f>
        <v/>
      </c>
      <c r="F80" s="30"/>
      <c r="G80" s="31"/>
      <c r="H80" s="40"/>
      <c r="I80" s="31" t="str">
        <f>注文フォーム!N138&amp;""</f>
        <v/>
      </c>
      <c r="J80" s="140" t="str">
        <f>SUBSTITUTE(注文フォーム!O138,"-","")&amp;SUBSTITUTE(SUBSTITUTE(SUBSTITUTE(注文フォーム!P138,"―",""),"-",""),"その他（直接入力ください）","")</f>
        <v/>
      </c>
      <c r="K80" s="32" t="str">
        <f>注文フォーム!Q138&amp;""</f>
        <v/>
      </c>
      <c r="L80" s="116" t="str">
        <f t="shared" si="6"/>
        <v/>
      </c>
      <c r="M80" s="115" t="str">
        <f>注文フォーム!U138&amp;""</f>
        <v/>
      </c>
      <c r="N80" t="str">
        <f>IFERROR(IF(注文フォーム!$F138="","",VLOOKUP($AD80,注文フォーム!$DD$3:$DF$24,注文フォーム!$E$66,FALSE)),"")</f>
        <v/>
      </c>
      <c r="O80" t="str">
        <f>IF(注文フォーム!S138="","",IF(注文フォーム!F138=注文フォーム!$CJ$3,IF(注文フォーム!R138=注文フォーム!$CF$6,"",注文フォーム!R138)&amp;注文フォーム!S138&amp;"年",""))</f>
        <v/>
      </c>
      <c r="P80" t="str">
        <f>IF(注文フォーム!T138="","",IF(注文フォーム!F138=注文フォーム!$CJ$3,注文フォーム!T138&amp;"月"))</f>
        <v/>
      </c>
      <c r="Q80" t="str">
        <f t="shared" si="7"/>
        <v/>
      </c>
      <c r="R80" t="str">
        <f t="shared" si="8"/>
        <v/>
      </c>
      <c r="S80" t="str">
        <f t="shared" si="9"/>
        <v/>
      </c>
      <c r="U80" s="137" t="str">
        <f>IF(N80="","",IF($U$9&amp;注文フォーム!V138="","",IF($U$9="",注文フォーム!V138,"採取者："&amp;注文フォーム!$D$36&amp;CHAR(10)&amp;注文フォーム!V138)))</f>
        <v/>
      </c>
      <c r="V80" t="e">
        <f>VLOOKUP(注文フォーム!F138,注文フォーム!$DG$3:$DH$17,2,FALSE)</f>
        <v>#N/A</v>
      </c>
      <c r="Y80" s="1"/>
      <c r="AA80" s="47" t="str">
        <f>注文フォーム!F138&amp;""</f>
        <v/>
      </c>
      <c r="AB80" s="48" t="str">
        <f>IF(AA80=注文フォーム!$CJ$17,"",注文フォーム!I138&amp;"")</f>
        <v/>
      </c>
      <c r="AC80" s="48" t="str">
        <f>IF(COUNTIF(注文フォーム!J138,"*"&amp;注文フォーム!$CQ$11&amp;"*")&gt;0,注文フォーム!$CQ$11,"")</f>
        <v/>
      </c>
      <c r="AD80" s="47" t="str">
        <f t="shared" si="10"/>
        <v/>
      </c>
      <c r="AF80" s="47" t="str">
        <f t="shared" si="11"/>
        <v xml:space="preserve">    </v>
      </c>
      <c r="AG80" s="381" t="str">
        <f>IF(注文フォーム!F138=注文フォーム!$CY$3,B80&amp;","&amp;AF80,"")</f>
        <v/>
      </c>
    </row>
    <row r="81" spans="1:33" ht="28.5" customHeight="1">
      <c r="A81" s="33"/>
      <c r="B81" s="34">
        <v>71</v>
      </c>
      <c r="C81" s="29" t="str">
        <f>SUBSTITUTE(ASC(注文フォーム!B139), CHAR(10), "　")&amp;""</f>
        <v/>
      </c>
      <c r="D81" s="41" t="str">
        <f>IF(注文フォーム!B139="","",IF(注文フォーム!D139="","-",SUBSTITUTE(ASC(注文フォーム!D139),CHAR(10),"　")))</f>
        <v/>
      </c>
      <c r="E81" s="45" t="str">
        <f>注文フォーム!E139&amp;""</f>
        <v/>
      </c>
      <c r="F81" s="30"/>
      <c r="G81" s="31"/>
      <c r="H81" s="40"/>
      <c r="I81" s="31" t="str">
        <f>注文フォーム!N139&amp;""</f>
        <v/>
      </c>
      <c r="J81" s="140" t="str">
        <f>SUBSTITUTE(注文フォーム!O139,"-","")&amp;SUBSTITUTE(SUBSTITUTE(SUBSTITUTE(注文フォーム!P139,"―",""),"-",""),"その他（直接入力ください）","")</f>
        <v/>
      </c>
      <c r="K81" s="32" t="str">
        <f>注文フォーム!Q139&amp;""</f>
        <v/>
      </c>
      <c r="L81" s="116" t="str">
        <f t="shared" si="6"/>
        <v/>
      </c>
      <c r="M81" s="115" t="str">
        <f>注文フォーム!U139&amp;""</f>
        <v/>
      </c>
      <c r="N81" t="str">
        <f>IFERROR(IF(注文フォーム!$F139="","",VLOOKUP($AD81,注文フォーム!$DD$3:$DF$24,注文フォーム!$E$66,FALSE)),"")</f>
        <v/>
      </c>
      <c r="O81" t="str">
        <f>IF(注文フォーム!S139="","",IF(注文フォーム!F139=注文フォーム!$CJ$3,IF(注文フォーム!R139=注文フォーム!$CF$6,"",注文フォーム!R139)&amp;注文フォーム!S139&amp;"年",""))</f>
        <v/>
      </c>
      <c r="P81" t="str">
        <f>IF(注文フォーム!T139="","",IF(注文フォーム!F139=注文フォーム!$CJ$3,注文フォーム!T139&amp;"月"))</f>
        <v/>
      </c>
      <c r="Q81" t="str">
        <f t="shared" si="7"/>
        <v/>
      </c>
      <c r="R81" t="str">
        <f t="shared" si="8"/>
        <v/>
      </c>
      <c r="S81" t="str">
        <f t="shared" si="9"/>
        <v/>
      </c>
      <c r="U81" s="137" t="str">
        <f>IF(N81="","",IF($U$9&amp;注文フォーム!V139="","",IF($U$9="",注文フォーム!V139,"採取者："&amp;注文フォーム!$D$36&amp;CHAR(10)&amp;注文フォーム!V139)))</f>
        <v/>
      </c>
      <c r="V81" t="e">
        <f>VLOOKUP(注文フォーム!F139,注文フォーム!$DG$3:$DH$17,2,FALSE)</f>
        <v>#N/A</v>
      </c>
      <c r="Y81" s="1"/>
      <c r="AA81" s="47" t="str">
        <f>注文フォーム!F139&amp;""</f>
        <v/>
      </c>
      <c r="AB81" s="48" t="str">
        <f>IF(AA81=注文フォーム!$CJ$17,"",注文フォーム!I139&amp;"")</f>
        <v/>
      </c>
      <c r="AC81" s="48" t="str">
        <f>IF(COUNTIF(注文フォーム!J139,"*"&amp;注文フォーム!$CQ$11&amp;"*")&gt;0,注文フォーム!$CQ$11,"")</f>
        <v/>
      </c>
      <c r="AD81" s="47" t="str">
        <f t="shared" si="10"/>
        <v/>
      </c>
      <c r="AF81" s="47" t="str">
        <f t="shared" si="11"/>
        <v xml:space="preserve">    </v>
      </c>
      <c r="AG81" s="381" t="str">
        <f>IF(注文フォーム!F139=注文フォーム!$CY$3,B81&amp;","&amp;AF81,"")</f>
        <v/>
      </c>
    </row>
    <row r="82" spans="1:33" ht="28.5" customHeight="1">
      <c r="A82" s="33"/>
      <c r="B82" s="34">
        <v>72</v>
      </c>
      <c r="C82" s="29" t="str">
        <f>SUBSTITUTE(ASC(注文フォーム!B140), CHAR(10), "　")&amp;""</f>
        <v/>
      </c>
      <c r="D82" s="41" t="str">
        <f>IF(注文フォーム!B140="","",IF(注文フォーム!D140="","-",SUBSTITUTE(ASC(注文フォーム!D140),CHAR(10),"　")))</f>
        <v/>
      </c>
      <c r="E82" s="45" t="str">
        <f>注文フォーム!E140&amp;""</f>
        <v/>
      </c>
      <c r="F82" s="30"/>
      <c r="G82" s="31"/>
      <c r="H82" s="40"/>
      <c r="I82" s="31" t="str">
        <f>注文フォーム!N140&amp;""</f>
        <v/>
      </c>
      <c r="J82" s="140" t="str">
        <f>SUBSTITUTE(注文フォーム!O140,"-","")&amp;SUBSTITUTE(SUBSTITUTE(SUBSTITUTE(注文フォーム!P140,"―",""),"-",""),"その他（直接入力ください）","")</f>
        <v/>
      </c>
      <c r="K82" s="32" t="str">
        <f>注文フォーム!Q140&amp;""</f>
        <v/>
      </c>
      <c r="L82" s="116" t="str">
        <f t="shared" si="6"/>
        <v/>
      </c>
      <c r="M82" s="115" t="str">
        <f>注文フォーム!U140&amp;""</f>
        <v/>
      </c>
      <c r="N82" t="str">
        <f>IFERROR(IF(注文フォーム!$F140="","",VLOOKUP($AD82,注文フォーム!$DD$3:$DF$24,注文フォーム!$E$66,FALSE)),"")</f>
        <v/>
      </c>
      <c r="O82" t="str">
        <f>IF(注文フォーム!S140="","",IF(注文フォーム!F140=注文フォーム!$CJ$3,IF(注文フォーム!R140=注文フォーム!$CF$6,"",注文フォーム!R140)&amp;注文フォーム!S140&amp;"年",""))</f>
        <v/>
      </c>
      <c r="P82" t="str">
        <f>IF(注文フォーム!T140="","",IF(注文フォーム!F140=注文フォーム!$CJ$3,注文フォーム!T140&amp;"月"))</f>
        <v/>
      </c>
      <c r="Q82" t="str">
        <f t="shared" si="7"/>
        <v/>
      </c>
      <c r="R82" t="str">
        <f t="shared" si="8"/>
        <v/>
      </c>
      <c r="S82" t="str">
        <f t="shared" si="9"/>
        <v/>
      </c>
      <c r="U82" s="137" t="str">
        <f>IF(N82="","",IF($U$9&amp;注文フォーム!V140="","",IF($U$9="",注文フォーム!V140,"採取者："&amp;注文フォーム!$D$36&amp;CHAR(10)&amp;注文フォーム!V140)))</f>
        <v/>
      </c>
      <c r="V82" t="e">
        <f>VLOOKUP(注文フォーム!F140,注文フォーム!$DG$3:$DH$17,2,FALSE)</f>
        <v>#N/A</v>
      </c>
      <c r="Y82" s="1"/>
      <c r="AA82" s="47" t="str">
        <f>注文フォーム!F140&amp;""</f>
        <v/>
      </c>
      <c r="AB82" s="48" t="str">
        <f>IF(AA82=注文フォーム!$CJ$17,"",注文フォーム!I140&amp;"")</f>
        <v/>
      </c>
      <c r="AC82" s="48" t="str">
        <f>IF(COUNTIF(注文フォーム!J140,"*"&amp;注文フォーム!$CQ$11&amp;"*")&gt;0,注文フォーム!$CQ$11,"")</f>
        <v/>
      </c>
      <c r="AD82" s="47" t="str">
        <f t="shared" si="10"/>
        <v/>
      </c>
      <c r="AF82" s="47" t="str">
        <f t="shared" si="11"/>
        <v xml:space="preserve">    </v>
      </c>
      <c r="AG82" s="381" t="str">
        <f>IF(注文フォーム!F140=注文フォーム!$CY$3,B82&amp;","&amp;AF82,"")</f>
        <v/>
      </c>
    </row>
    <row r="83" spans="1:33" ht="28.5" customHeight="1">
      <c r="A83" s="33"/>
      <c r="B83" s="34">
        <v>73</v>
      </c>
      <c r="C83" s="29" t="str">
        <f>SUBSTITUTE(ASC(注文フォーム!B141), CHAR(10), "　")&amp;""</f>
        <v/>
      </c>
      <c r="D83" s="41" t="str">
        <f>IF(注文フォーム!B141="","",IF(注文フォーム!D141="","-",SUBSTITUTE(ASC(注文フォーム!D141),CHAR(10),"　")))</f>
        <v/>
      </c>
      <c r="E83" s="45" t="str">
        <f>注文フォーム!E141&amp;""</f>
        <v/>
      </c>
      <c r="F83" s="30"/>
      <c r="G83" s="31"/>
      <c r="H83" s="40"/>
      <c r="I83" s="31" t="str">
        <f>注文フォーム!N141&amp;""</f>
        <v/>
      </c>
      <c r="J83" s="140" t="str">
        <f>SUBSTITUTE(注文フォーム!O141,"-","")&amp;SUBSTITUTE(SUBSTITUTE(SUBSTITUTE(注文フォーム!P141,"―",""),"-",""),"その他（直接入力ください）","")</f>
        <v/>
      </c>
      <c r="K83" s="32" t="str">
        <f>注文フォーム!Q141&amp;""</f>
        <v/>
      </c>
      <c r="L83" s="116" t="str">
        <f t="shared" si="6"/>
        <v/>
      </c>
      <c r="M83" s="115" t="str">
        <f>注文フォーム!U141&amp;""</f>
        <v/>
      </c>
      <c r="N83" t="str">
        <f>IFERROR(IF(注文フォーム!$F141="","",VLOOKUP($AD83,注文フォーム!$DD$3:$DF$24,注文フォーム!$E$66,FALSE)),"")</f>
        <v/>
      </c>
      <c r="O83" t="str">
        <f>IF(注文フォーム!S141="","",IF(注文フォーム!F141=注文フォーム!$CJ$3,IF(注文フォーム!R141=注文フォーム!$CF$6,"",注文フォーム!R141)&amp;注文フォーム!S141&amp;"年",""))</f>
        <v/>
      </c>
      <c r="P83" t="str">
        <f>IF(注文フォーム!T141="","",IF(注文フォーム!F141=注文フォーム!$CJ$3,注文フォーム!T141&amp;"月"))</f>
        <v/>
      </c>
      <c r="Q83" t="str">
        <f t="shared" si="7"/>
        <v/>
      </c>
      <c r="R83" t="str">
        <f t="shared" si="8"/>
        <v/>
      </c>
      <c r="S83" t="str">
        <f t="shared" si="9"/>
        <v/>
      </c>
      <c r="U83" s="137" t="str">
        <f>IF(N83="","",IF($U$9&amp;注文フォーム!V141="","",IF($U$9="",注文フォーム!V141,"採取者："&amp;注文フォーム!$D$36&amp;CHAR(10)&amp;注文フォーム!V141)))</f>
        <v/>
      </c>
      <c r="V83" t="e">
        <f>VLOOKUP(注文フォーム!F141,注文フォーム!$DG$3:$DH$17,2,FALSE)</f>
        <v>#N/A</v>
      </c>
      <c r="Y83" s="1"/>
      <c r="AA83" s="47" t="str">
        <f>注文フォーム!F141&amp;""</f>
        <v/>
      </c>
      <c r="AB83" s="48" t="str">
        <f>IF(AA83=注文フォーム!$CJ$17,"",注文フォーム!I141&amp;"")</f>
        <v/>
      </c>
      <c r="AC83" s="48" t="str">
        <f>IF(COUNTIF(注文フォーム!J141,"*"&amp;注文フォーム!$CQ$11&amp;"*")&gt;0,注文フォーム!$CQ$11,"")</f>
        <v/>
      </c>
      <c r="AD83" s="47" t="str">
        <f t="shared" si="10"/>
        <v/>
      </c>
      <c r="AF83" s="47" t="str">
        <f t="shared" si="11"/>
        <v xml:space="preserve">    </v>
      </c>
      <c r="AG83" s="381" t="str">
        <f>IF(注文フォーム!F141=注文フォーム!$CY$3,B83&amp;","&amp;AF83,"")</f>
        <v/>
      </c>
    </row>
    <row r="84" spans="1:33" ht="28.5" customHeight="1">
      <c r="A84" s="33"/>
      <c r="B84" s="34">
        <v>74</v>
      </c>
      <c r="C84" s="29" t="str">
        <f>SUBSTITUTE(ASC(注文フォーム!B142), CHAR(10), "　")&amp;""</f>
        <v/>
      </c>
      <c r="D84" s="41" t="str">
        <f>IF(注文フォーム!B142="","",IF(注文フォーム!D142="","-",SUBSTITUTE(ASC(注文フォーム!D142),CHAR(10),"　")))</f>
        <v/>
      </c>
      <c r="E84" s="45" t="str">
        <f>注文フォーム!E142&amp;""</f>
        <v/>
      </c>
      <c r="F84" s="30"/>
      <c r="G84" s="31"/>
      <c r="H84" s="40"/>
      <c r="I84" s="31" t="str">
        <f>注文フォーム!N142&amp;""</f>
        <v/>
      </c>
      <c r="J84" s="140" t="str">
        <f>SUBSTITUTE(注文フォーム!O142,"-","")&amp;SUBSTITUTE(SUBSTITUTE(SUBSTITUTE(注文フォーム!P142,"―",""),"-",""),"その他（直接入力ください）","")</f>
        <v/>
      </c>
      <c r="K84" s="32" t="str">
        <f>注文フォーム!Q142&amp;""</f>
        <v/>
      </c>
      <c r="L84" s="116" t="str">
        <f t="shared" si="6"/>
        <v/>
      </c>
      <c r="M84" s="115" t="str">
        <f>注文フォーム!U142&amp;""</f>
        <v/>
      </c>
      <c r="N84" t="str">
        <f>IFERROR(IF(注文フォーム!$F142="","",VLOOKUP($AD84,注文フォーム!$DD$3:$DF$24,注文フォーム!$E$66,FALSE)),"")</f>
        <v/>
      </c>
      <c r="O84" t="str">
        <f>IF(注文フォーム!S142="","",IF(注文フォーム!F142=注文フォーム!$CJ$3,IF(注文フォーム!R142=注文フォーム!$CF$6,"",注文フォーム!R142)&amp;注文フォーム!S142&amp;"年",""))</f>
        <v/>
      </c>
      <c r="P84" t="str">
        <f>IF(注文フォーム!T142="","",IF(注文フォーム!F142=注文フォーム!$CJ$3,注文フォーム!T142&amp;"月"))</f>
        <v/>
      </c>
      <c r="Q84" t="str">
        <f t="shared" si="7"/>
        <v/>
      </c>
      <c r="R84" t="str">
        <f t="shared" si="8"/>
        <v/>
      </c>
      <c r="S84" t="str">
        <f t="shared" si="9"/>
        <v/>
      </c>
      <c r="U84" s="137" t="str">
        <f>IF(N84="","",IF($U$9&amp;注文フォーム!V142="","",IF($U$9="",注文フォーム!V142,"採取者："&amp;注文フォーム!$D$36&amp;CHAR(10)&amp;注文フォーム!V142)))</f>
        <v/>
      </c>
      <c r="V84" t="e">
        <f>VLOOKUP(注文フォーム!F142,注文フォーム!$DG$3:$DH$17,2,FALSE)</f>
        <v>#N/A</v>
      </c>
      <c r="Y84" s="1"/>
      <c r="AA84" s="47" t="str">
        <f>注文フォーム!F142&amp;""</f>
        <v/>
      </c>
      <c r="AB84" s="48" t="str">
        <f>IF(AA84=注文フォーム!$CJ$17,"",注文フォーム!I142&amp;"")</f>
        <v/>
      </c>
      <c r="AC84" s="48" t="str">
        <f>IF(COUNTIF(注文フォーム!J142,"*"&amp;注文フォーム!$CQ$11&amp;"*")&gt;0,注文フォーム!$CQ$11,"")</f>
        <v/>
      </c>
      <c r="AD84" s="47" t="str">
        <f t="shared" si="10"/>
        <v/>
      </c>
      <c r="AF84" s="47" t="str">
        <f t="shared" si="11"/>
        <v xml:space="preserve">    </v>
      </c>
      <c r="AG84" s="381" t="str">
        <f>IF(注文フォーム!F142=注文フォーム!$CY$3,B84&amp;","&amp;AF84,"")</f>
        <v/>
      </c>
    </row>
    <row r="85" spans="1:33" ht="28.5" customHeight="1">
      <c r="A85" s="33"/>
      <c r="B85" s="34">
        <v>75</v>
      </c>
      <c r="C85" s="29" t="str">
        <f>SUBSTITUTE(ASC(注文フォーム!B143), CHAR(10), "　")&amp;""</f>
        <v/>
      </c>
      <c r="D85" s="41" t="str">
        <f>IF(注文フォーム!B143="","",IF(注文フォーム!D143="","-",SUBSTITUTE(ASC(注文フォーム!D143),CHAR(10),"　")))</f>
        <v/>
      </c>
      <c r="E85" s="45" t="str">
        <f>注文フォーム!E143&amp;""</f>
        <v/>
      </c>
      <c r="F85" s="30"/>
      <c r="G85" s="31"/>
      <c r="H85" s="40"/>
      <c r="I85" s="31" t="str">
        <f>注文フォーム!N143&amp;""</f>
        <v/>
      </c>
      <c r="J85" s="140" t="str">
        <f>SUBSTITUTE(注文フォーム!O143,"-","")&amp;SUBSTITUTE(SUBSTITUTE(SUBSTITUTE(注文フォーム!P143,"―",""),"-",""),"その他（直接入力ください）","")</f>
        <v/>
      </c>
      <c r="K85" s="32" t="str">
        <f>注文フォーム!Q143&amp;""</f>
        <v/>
      </c>
      <c r="L85" s="116" t="str">
        <f t="shared" si="6"/>
        <v/>
      </c>
      <c r="M85" s="115" t="str">
        <f>注文フォーム!U143&amp;""</f>
        <v/>
      </c>
      <c r="N85" t="str">
        <f>IFERROR(IF(注文フォーム!$F143="","",VLOOKUP($AD85,注文フォーム!$DD$3:$DF$24,注文フォーム!$E$66,FALSE)),"")</f>
        <v/>
      </c>
      <c r="O85" t="str">
        <f>IF(注文フォーム!S143="","",IF(注文フォーム!F143=注文フォーム!$CJ$3,IF(注文フォーム!R143=注文フォーム!$CF$6,"",注文フォーム!R143)&amp;注文フォーム!S143&amp;"年",""))</f>
        <v/>
      </c>
      <c r="P85" t="str">
        <f>IF(注文フォーム!T143="","",IF(注文フォーム!F143=注文フォーム!$CJ$3,注文フォーム!T143&amp;"月"))</f>
        <v/>
      </c>
      <c r="Q85" t="str">
        <f t="shared" si="7"/>
        <v/>
      </c>
      <c r="R85" t="str">
        <f t="shared" si="8"/>
        <v/>
      </c>
      <c r="S85" t="str">
        <f t="shared" si="9"/>
        <v/>
      </c>
      <c r="U85" s="137" t="str">
        <f>IF(N85="","",IF($U$9&amp;注文フォーム!V143="","",IF($U$9="",注文フォーム!V143,"採取者："&amp;注文フォーム!$D$36&amp;CHAR(10)&amp;注文フォーム!V143)))</f>
        <v/>
      </c>
      <c r="V85" t="e">
        <f>VLOOKUP(注文フォーム!F143,注文フォーム!$DG$3:$DH$17,2,FALSE)</f>
        <v>#N/A</v>
      </c>
      <c r="Y85" s="1"/>
      <c r="AA85" s="47" t="str">
        <f>注文フォーム!F143&amp;""</f>
        <v/>
      </c>
      <c r="AB85" s="48" t="str">
        <f>IF(AA85=注文フォーム!$CJ$17,"",注文フォーム!I143&amp;"")</f>
        <v/>
      </c>
      <c r="AC85" s="48" t="str">
        <f>IF(COUNTIF(注文フォーム!J143,"*"&amp;注文フォーム!$CQ$11&amp;"*")&gt;0,注文フォーム!$CQ$11,"")</f>
        <v/>
      </c>
      <c r="AD85" s="47" t="str">
        <f t="shared" si="10"/>
        <v/>
      </c>
      <c r="AF85" s="47" t="str">
        <f t="shared" si="11"/>
        <v xml:space="preserve">    </v>
      </c>
      <c r="AG85" s="381" t="str">
        <f>IF(注文フォーム!F143=注文フォーム!$CY$3,B85&amp;","&amp;AF85,"")</f>
        <v/>
      </c>
    </row>
    <row r="86" spans="1:33" ht="28.5" customHeight="1">
      <c r="A86" s="33"/>
      <c r="B86" s="34">
        <v>76</v>
      </c>
      <c r="C86" s="29" t="str">
        <f>SUBSTITUTE(ASC(注文フォーム!B144), CHAR(10), "　")&amp;""</f>
        <v/>
      </c>
      <c r="D86" s="41" t="str">
        <f>IF(注文フォーム!B144="","",IF(注文フォーム!D144="","-",SUBSTITUTE(ASC(注文フォーム!D144),CHAR(10),"　")))</f>
        <v/>
      </c>
      <c r="E86" s="45" t="str">
        <f>注文フォーム!E144&amp;""</f>
        <v/>
      </c>
      <c r="F86" s="30"/>
      <c r="G86" s="31"/>
      <c r="H86" s="40"/>
      <c r="I86" s="31" t="str">
        <f>注文フォーム!N144&amp;""</f>
        <v/>
      </c>
      <c r="J86" s="140" t="str">
        <f>SUBSTITUTE(注文フォーム!O144,"-","")&amp;SUBSTITUTE(SUBSTITUTE(SUBSTITUTE(注文フォーム!P144,"―",""),"-",""),"その他（直接入力ください）","")</f>
        <v/>
      </c>
      <c r="K86" s="32" t="str">
        <f>注文フォーム!Q144&amp;""</f>
        <v/>
      </c>
      <c r="L86" s="116" t="str">
        <f t="shared" si="6"/>
        <v/>
      </c>
      <c r="M86" s="115" t="str">
        <f>注文フォーム!U144&amp;""</f>
        <v/>
      </c>
      <c r="N86" t="str">
        <f>IFERROR(IF(注文フォーム!$F144="","",VLOOKUP($AD86,注文フォーム!$DD$3:$DF$24,注文フォーム!$E$66,FALSE)),"")</f>
        <v/>
      </c>
      <c r="O86" t="str">
        <f>IF(注文フォーム!S144="","",IF(注文フォーム!F144=注文フォーム!$CJ$3,IF(注文フォーム!R144=注文フォーム!$CF$6,"",注文フォーム!R144)&amp;注文フォーム!S144&amp;"年",""))</f>
        <v/>
      </c>
      <c r="P86" t="str">
        <f>IF(注文フォーム!T144="","",IF(注文フォーム!F144=注文フォーム!$CJ$3,注文フォーム!T144&amp;"月"))</f>
        <v/>
      </c>
      <c r="Q86" t="str">
        <f t="shared" si="7"/>
        <v/>
      </c>
      <c r="R86" t="str">
        <f t="shared" si="8"/>
        <v/>
      </c>
      <c r="S86" t="str">
        <f t="shared" si="9"/>
        <v/>
      </c>
      <c r="U86" s="137" t="str">
        <f>IF(N86="","",IF($U$9&amp;注文フォーム!V144="","",IF($U$9="",注文フォーム!V144,"採取者："&amp;注文フォーム!$D$36&amp;CHAR(10)&amp;注文フォーム!V144)))</f>
        <v/>
      </c>
      <c r="V86" t="e">
        <f>VLOOKUP(注文フォーム!F144,注文フォーム!$DG$3:$DH$17,2,FALSE)</f>
        <v>#N/A</v>
      </c>
      <c r="Y86" s="1"/>
      <c r="AA86" s="47" t="str">
        <f>注文フォーム!F144&amp;""</f>
        <v/>
      </c>
      <c r="AB86" s="48" t="str">
        <f>IF(AA86=注文フォーム!$CJ$17,"",注文フォーム!I144&amp;"")</f>
        <v/>
      </c>
      <c r="AC86" s="48" t="str">
        <f>IF(COUNTIF(注文フォーム!J144,"*"&amp;注文フォーム!$CQ$11&amp;"*")&gt;0,注文フォーム!$CQ$11,"")</f>
        <v/>
      </c>
      <c r="AD86" s="47" t="str">
        <f t="shared" si="10"/>
        <v/>
      </c>
      <c r="AF86" s="47" t="str">
        <f t="shared" si="11"/>
        <v xml:space="preserve">    </v>
      </c>
      <c r="AG86" s="381" t="str">
        <f>IF(注文フォーム!F144=注文フォーム!$CY$3,B86&amp;","&amp;AF86,"")</f>
        <v/>
      </c>
    </row>
    <row r="87" spans="1:33" ht="28.5" customHeight="1">
      <c r="A87" s="33"/>
      <c r="B87" s="34">
        <v>77</v>
      </c>
      <c r="C87" s="29" t="str">
        <f>SUBSTITUTE(ASC(注文フォーム!B145), CHAR(10), "　")&amp;""</f>
        <v/>
      </c>
      <c r="D87" s="41" t="str">
        <f>IF(注文フォーム!B145="","",IF(注文フォーム!D145="","-",SUBSTITUTE(ASC(注文フォーム!D145),CHAR(10),"　")))</f>
        <v/>
      </c>
      <c r="E87" s="45" t="str">
        <f>注文フォーム!E145&amp;""</f>
        <v/>
      </c>
      <c r="F87" s="30"/>
      <c r="G87" s="31"/>
      <c r="H87" s="40"/>
      <c r="I87" s="31" t="str">
        <f>注文フォーム!N145&amp;""</f>
        <v/>
      </c>
      <c r="J87" s="140" t="str">
        <f>SUBSTITUTE(注文フォーム!O145,"-","")&amp;SUBSTITUTE(SUBSTITUTE(SUBSTITUTE(注文フォーム!P145,"―",""),"-",""),"その他（直接入力ください）","")</f>
        <v/>
      </c>
      <c r="K87" s="32" t="str">
        <f>注文フォーム!Q145&amp;""</f>
        <v/>
      </c>
      <c r="L87" s="116" t="str">
        <f t="shared" si="6"/>
        <v/>
      </c>
      <c r="M87" s="115" t="str">
        <f>注文フォーム!U145&amp;""</f>
        <v/>
      </c>
      <c r="N87" t="str">
        <f>IFERROR(IF(注文フォーム!$F145="","",VLOOKUP($AD87,注文フォーム!$DD$3:$DF$24,注文フォーム!$E$66,FALSE)),"")</f>
        <v/>
      </c>
      <c r="O87" t="str">
        <f>IF(注文フォーム!S145="","",IF(注文フォーム!F145=注文フォーム!$CJ$3,IF(注文フォーム!R145=注文フォーム!$CF$6,"",注文フォーム!R145)&amp;注文フォーム!S145&amp;"年",""))</f>
        <v/>
      </c>
      <c r="P87" t="str">
        <f>IF(注文フォーム!T145="","",IF(注文フォーム!F145=注文フォーム!$CJ$3,注文フォーム!T145&amp;"月"))</f>
        <v/>
      </c>
      <c r="Q87" t="str">
        <f t="shared" si="7"/>
        <v/>
      </c>
      <c r="R87" t="str">
        <f t="shared" si="8"/>
        <v/>
      </c>
      <c r="S87" t="str">
        <f t="shared" si="9"/>
        <v/>
      </c>
      <c r="U87" s="137" t="str">
        <f>IF(N87="","",IF($U$9&amp;注文フォーム!V145="","",IF($U$9="",注文フォーム!V145,"採取者："&amp;注文フォーム!$D$36&amp;CHAR(10)&amp;注文フォーム!V145)))</f>
        <v/>
      </c>
      <c r="V87" t="e">
        <f>VLOOKUP(注文フォーム!F145,注文フォーム!$DG$3:$DH$17,2,FALSE)</f>
        <v>#N/A</v>
      </c>
      <c r="Y87" s="1"/>
      <c r="AA87" s="47" t="str">
        <f>注文フォーム!F145&amp;""</f>
        <v/>
      </c>
      <c r="AB87" s="48" t="str">
        <f>IF(AA87=注文フォーム!$CJ$17,"",注文フォーム!I145&amp;"")</f>
        <v/>
      </c>
      <c r="AC87" s="48" t="str">
        <f>IF(COUNTIF(注文フォーム!J145,"*"&amp;注文フォーム!$CQ$11&amp;"*")&gt;0,注文フォーム!$CQ$11,"")</f>
        <v/>
      </c>
      <c r="AD87" s="47" t="str">
        <f t="shared" si="10"/>
        <v/>
      </c>
      <c r="AF87" s="47" t="str">
        <f t="shared" si="11"/>
        <v xml:space="preserve">    </v>
      </c>
      <c r="AG87" s="381" t="str">
        <f>IF(注文フォーム!F145=注文フォーム!$CY$3,B87&amp;","&amp;AF87,"")</f>
        <v/>
      </c>
    </row>
    <row r="88" spans="1:33" ht="28.5" customHeight="1">
      <c r="A88" s="33"/>
      <c r="B88" s="34">
        <v>78</v>
      </c>
      <c r="C88" s="29" t="str">
        <f>SUBSTITUTE(ASC(注文フォーム!B146), CHAR(10), "　")&amp;""</f>
        <v/>
      </c>
      <c r="D88" s="41" t="str">
        <f>IF(注文フォーム!B146="","",IF(注文フォーム!D146="","-",SUBSTITUTE(ASC(注文フォーム!D146),CHAR(10),"　")))</f>
        <v/>
      </c>
      <c r="E88" s="45" t="str">
        <f>注文フォーム!E146&amp;""</f>
        <v/>
      </c>
      <c r="F88" s="30"/>
      <c r="G88" s="31"/>
      <c r="H88" s="40"/>
      <c r="I88" s="31" t="str">
        <f>注文フォーム!N146&amp;""</f>
        <v/>
      </c>
      <c r="J88" s="140" t="str">
        <f>SUBSTITUTE(注文フォーム!O146,"-","")&amp;SUBSTITUTE(SUBSTITUTE(SUBSTITUTE(注文フォーム!P146,"―",""),"-",""),"その他（直接入力ください）","")</f>
        <v/>
      </c>
      <c r="K88" s="32" t="str">
        <f>注文フォーム!Q146&amp;""</f>
        <v/>
      </c>
      <c r="L88" s="116" t="str">
        <f t="shared" si="6"/>
        <v/>
      </c>
      <c r="M88" s="115" t="str">
        <f>注文フォーム!U146&amp;""</f>
        <v/>
      </c>
      <c r="N88" t="str">
        <f>IFERROR(IF(注文フォーム!$F146="","",VLOOKUP($AD88,注文フォーム!$DD$3:$DF$24,注文フォーム!$E$66,FALSE)),"")</f>
        <v/>
      </c>
      <c r="O88" t="str">
        <f>IF(注文フォーム!S146="","",IF(注文フォーム!F146=注文フォーム!$CJ$3,IF(注文フォーム!R146=注文フォーム!$CF$6,"",注文フォーム!R146)&amp;注文フォーム!S146&amp;"年",""))</f>
        <v/>
      </c>
      <c r="P88" t="str">
        <f>IF(注文フォーム!T146="","",IF(注文フォーム!F146=注文フォーム!$CJ$3,注文フォーム!T146&amp;"月"))</f>
        <v/>
      </c>
      <c r="Q88" t="str">
        <f t="shared" si="7"/>
        <v/>
      </c>
      <c r="R88" t="str">
        <f t="shared" si="8"/>
        <v/>
      </c>
      <c r="S88" t="str">
        <f t="shared" si="9"/>
        <v/>
      </c>
      <c r="U88" s="137" t="str">
        <f>IF(N88="","",IF($U$9&amp;注文フォーム!V146="","",IF($U$9="",注文フォーム!V146,"採取者："&amp;注文フォーム!$D$36&amp;CHAR(10)&amp;注文フォーム!V146)))</f>
        <v/>
      </c>
      <c r="V88" t="e">
        <f>VLOOKUP(注文フォーム!F146,注文フォーム!$DG$3:$DH$17,2,FALSE)</f>
        <v>#N/A</v>
      </c>
      <c r="Y88" s="1"/>
      <c r="AA88" s="47" t="str">
        <f>注文フォーム!F146&amp;""</f>
        <v/>
      </c>
      <c r="AB88" s="48" t="str">
        <f>IF(AA88=注文フォーム!$CJ$17,"",注文フォーム!I146&amp;"")</f>
        <v/>
      </c>
      <c r="AC88" s="48" t="str">
        <f>IF(COUNTIF(注文フォーム!J146,"*"&amp;注文フォーム!$CQ$11&amp;"*")&gt;0,注文フォーム!$CQ$11,"")</f>
        <v/>
      </c>
      <c r="AD88" s="47" t="str">
        <f t="shared" si="10"/>
        <v/>
      </c>
      <c r="AF88" s="47" t="str">
        <f t="shared" si="11"/>
        <v xml:space="preserve">    </v>
      </c>
      <c r="AG88" s="381" t="str">
        <f>IF(注文フォーム!F146=注文フォーム!$CY$3,B88&amp;","&amp;AF88,"")</f>
        <v/>
      </c>
    </row>
    <row r="89" spans="1:33" ht="28.5" customHeight="1">
      <c r="A89" s="33"/>
      <c r="B89" s="34">
        <v>79</v>
      </c>
      <c r="C89" s="29" t="str">
        <f>SUBSTITUTE(ASC(注文フォーム!B147), CHAR(10), "　")&amp;""</f>
        <v/>
      </c>
      <c r="D89" s="41" t="str">
        <f>IF(注文フォーム!B147="","",IF(注文フォーム!D147="","-",SUBSTITUTE(ASC(注文フォーム!D147),CHAR(10),"　")))</f>
        <v/>
      </c>
      <c r="E89" s="45" t="str">
        <f>注文フォーム!E147&amp;""</f>
        <v/>
      </c>
      <c r="F89" s="30"/>
      <c r="G89" s="31"/>
      <c r="H89" s="40"/>
      <c r="I89" s="31" t="str">
        <f>注文フォーム!N147&amp;""</f>
        <v/>
      </c>
      <c r="J89" s="140" t="str">
        <f>SUBSTITUTE(注文フォーム!O147,"-","")&amp;SUBSTITUTE(SUBSTITUTE(SUBSTITUTE(注文フォーム!P147,"―",""),"-",""),"その他（直接入力ください）","")</f>
        <v/>
      </c>
      <c r="K89" s="32" t="str">
        <f>注文フォーム!Q147&amp;""</f>
        <v/>
      </c>
      <c r="L89" s="116" t="str">
        <f t="shared" si="6"/>
        <v/>
      </c>
      <c r="M89" s="115" t="str">
        <f>注文フォーム!U147&amp;""</f>
        <v/>
      </c>
      <c r="N89" t="str">
        <f>IFERROR(IF(注文フォーム!$F147="","",VLOOKUP($AD89,注文フォーム!$DD$3:$DF$24,注文フォーム!$E$66,FALSE)),"")</f>
        <v/>
      </c>
      <c r="O89" t="str">
        <f>IF(注文フォーム!S147="","",IF(注文フォーム!F147=注文フォーム!$CJ$3,IF(注文フォーム!R147=注文フォーム!$CF$6,"",注文フォーム!R147)&amp;注文フォーム!S147&amp;"年",""))</f>
        <v/>
      </c>
      <c r="P89" t="str">
        <f>IF(注文フォーム!T147="","",IF(注文フォーム!F147=注文フォーム!$CJ$3,注文フォーム!T147&amp;"月"))</f>
        <v/>
      </c>
      <c r="Q89" t="str">
        <f t="shared" si="7"/>
        <v/>
      </c>
      <c r="R89" t="str">
        <f t="shared" si="8"/>
        <v/>
      </c>
      <c r="S89" t="str">
        <f t="shared" si="9"/>
        <v/>
      </c>
      <c r="U89" s="137" t="str">
        <f>IF(N89="","",IF($U$9&amp;注文フォーム!V147="","",IF($U$9="",注文フォーム!V147,"採取者："&amp;注文フォーム!$D$36&amp;CHAR(10)&amp;注文フォーム!V147)))</f>
        <v/>
      </c>
      <c r="V89" t="e">
        <f>VLOOKUP(注文フォーム!F147,注文フォーム!$DG$3:$DH$17,2,FALSE)</f>
        <v>#N/A</v>
      </c>
      <c r="Y89" s="1"/>
      <c r="AA89" s="47" t="str">
        <f>注文フォーム!F147&amp;""</f>
        <v/>
      </c>
      <c r="AB89" s="48" t="str">
        <f>IF(AA89=注文フォーム!$CJ$17,"",注文フォーム!I147&amp;"")</f>
        <v/>
      </c>
      <c r="AC89" s="48" t="str">
        <f>IF(COUNTIF(注文フォーム!J147,"*"&amp;注文フォーム!$CQ$11&amp;"*")&gt;0,注文フォーム!$CQ$11,"")</f>
        <v/>
      </c>
      <c r="AD89" s="47" t="str">
        <f t="shared" si="10"/>
        <v/>
      </c>
      <c r="AF89" s="47" t="str">
        <f t="shared" si="11"/>
        <v xml:space="preserve">    </v>
      </c>
      <c r="AG89" s="381" t="str">
        <f>IF(注文フォーム!F147=注文フォーム!$CY$3,B89&amp;","&amp;AF89,"")</f>
        <v/>
      </c>
    </row>
    <row r="90" spans="1:33" ht="28.5" customHeight="1">
      <c r="A90" s="33"/>
      <c r="B90" s="34">
        <v>80</v>
      </c>
      <c r="C90" s="29" t="str">
        <f>SUBSTITUTE(ASC(注文フォーム!B148), CHAR(10), "　")&amp;""</f>
        <v/>
      </c>
      <c r="D90" s="41" t="str">
        <f>IF(注文フォーム!B148="","",IF(注文フォーム!D148="","-",SUBSTITUTE(ASC(注文フォーム!D148),CHAR(10),"　")))</f>
        <v/>
      </c>
      <c r="E90" s="45" t="str">
        <f>注文フォーム!E148&amp;""</f>
        <v/>
      </c>
      <c r="F90" s="30"/>
      <c r="G90" s="31"/>
      <c r="H90" s="40"/>
      <c r="I90" s="31" t="str">
        <f>注文フォーム!N148&amp;""</f>
        <v/>
      </c>
      <c r="J90" s="140" t="str">
        <f>SUBSTITUTE(注文フォーム!O148,"-","")&amp;SUBSTITUTE(SUBSTITUTE(SUBSTITUTE(注文フォーム!P148,"―",""),"-",""),"その他（直接入力ください）","")</f>
        <v/>
      </c>
      <c r="K90" s="32" t="str">
        <f>注文フォーム!Q148&amp;""</f>
        <v/>
      </c>
      <c r="L90" s="116" t="str">
        <f t="shared" si="6"/>
        <v/>
      </c>
      <c r="M90" s="115" t="str">
        <f>注文フォーム!U148&amp;""</f>
        <v/>
      </c>
      <c r="N90" t="str">
        <f>IFERROR(IF(注文フォーム!$F148="","",VLOOKUP($AD90,注文フォーム!$DD$3:$DF$24,注文フォーム!$E$66,FALSE)),"")</f>
        <v/>
      </c>
      <c r="O90" t="str">
        <f>IF(注文フォーム!S148="","",IF(注文フォーム!F148=注文フォーム!$CJ$3,IF(注文フォーム!R148=注文フォーム!$CF$6,"",注文フォーム!R148)&amp;注文フォーム!S148&amp;"年",""))</f>
        <v/>
      </c>
      <c r="P90" t="str">
        <f>IF(注文フォーム!T148="","",IF(注文フォーム!F148=注文フォーム!$CJ$3,注文フォーム!T148&amp;"月"))</f>
        <v/>
      </c>
      <c r="Q90" t="str">
        <f t="shared" si="7"/>
        <v/>
      </c>
      <c r="R90" t="str">
        <f t="shared" si="8"/>
        <v/>
      </c>
      <c r="S90" t="str">
        <f t="shared" si="9"/>
        <v/>
      </c>
      <c r="U90" s="137" t="str">
        <f>IF(N90="","",IF($U$9&amp;注文フォーム!V148="","",IF($U$9="",注文フォーム!V148,"採取者："&amp;注文フォーム!$D$36&amp;CHAR(10)&amp;注文フォーム!V148)))</f>
        <v/>
      </c>
      <c r="V90" t="e">
        <f>VLOOKUP(注文フォーム!F148,注文フォーム!$DG$3:$DH$17,2,FALSE)</f>
        <v>#N/A</v>
      </c>
      <c r="Y90" s="1"/>
      <c r="AA90" s="47" t="str">
        <f>注文フォーム!F148&amp;""</f>
        <v/>
      </c>
      <c r="AB90" s="48" t="str">
        <f>IF(AA90=注文フォーム!$CJ$17,"",注文フォーム!I148&amp;"")</f>
        <v/>
      </c>
      <c r="AC90" s="48" t="str">
        <f>IF(COUNTIF(注文フォーム!J148,"*"&amp;注文フォーム!$CQ$11&amp;"*")&gt;0,注文フォーム!$CQ$11,"")</f>
        <v/>
      </c>
      <c r="AD90" s="47" t="str">
        <f t="shared" si="10"/>
        <v/>
      </c>
      <c r="AF90" s="47" t="str">
        <f t="shared" si="11"/>
        <v xml:space="preserve">    </v>
      </c>
      <c r="AG90" s="381" t="str">
        <f>IF(注文フォーム!F148=注文フォーム!$CY$3,B90&amp;","&amp;AF90,"")</f>
        <v/>
      </c>
    </row>
    <row r="91" spans="1:33" ht="28.5" customHeight="1">
      <c r="A91" s="33"/>
      <c r="B91" s="34">
        <v>81</v>
      </c>
      <c r="C91" s="29" t="str">
        <f>SUBSTITUTE(ASC(注文フォーム!B149), CHAR(10), "　")&amp;""</f>
        <v/>
      </c>
      <c r="D91" s="41" t="str">
        <f>IF(注文フォーム!B149="","",IF(注文フォーム!D149="","-",SUBSTITUTE(ASC(注文フォーム!D149),CHAR(10),"　")))</f>
        <v/>
      </c>
      <c r="E91" s="45" t="str">
        <f>注文フォーム!E149&amp;""</f>
        <v/>
      </c>
      <c r="F91" s="30"/>
      <c r="G91" s="31"/>
      <c r="H91" s="40"/>
      <c r="I91" s="31" t="str">
        <f>注文フォーム!N149&amp;""</f>
        <v/>
      </c>
      <c r="J91" s="140" t="str">
        <f>SUBSTITUTE(注文フォーム!O149,"-","")&amp;SUBSTITUTE(SUBSTITUTE(SUBSTITUTE(注文フォーム!P149,"―",""),"-",""),"その他（直接入力ください）","")</f>
        <v/>
      </c>
      <c r="K91" s="32" t="str">
        <f>注文フォーム!Q149&amp;""</f>
        <v/>
      </c>
      <c r="L91" s="116" t="str">
        <f t="shared" si="6"/>
        <v/>
      </c>
      <c r="M91" s="115" t="str">
        <f>注文フォーム!U149&amp;""</f>
        <v/>
      </c>
      <c r="N91" t="str">
        <f>IFERROR(IF(注文フォーム!$F149="","",VLOOKUP($AD91,注文フォーム!$DD$3:$DF$24,注文フォーム!$E$66,FALSE)),"")</f>
        <v/>
      </c>
      <c r="O91" t="str">
        <f>IF(注文フォーム!S149="","",IF(注文フォーム!F149=注文フォーム!$CJ$3,IF(注文フォーム!R149=注文フォーム!$CF$6,"",注文フォーム!R149)&amp;注文フォーム!S149&amp;"年",""))</f>
        <v/>
      </c>
      <c r="P91" t="str">
        <f>IF(注文フォーム!T149="","",IF(注文フォーム!F149=注文フォーム!$CJ$3,注文フォーム!T149&amp;"月"))</f>
        <v/>
      </c>
      <c r="Q91" t="str">
        <f t="shared" si="7"/>
        <v/>
      </c>
      <c r="R91" t="str">
        <f t="shared" si="8"/>
        <v/>
      </c>
      <c r="S91" t="str">
        <f t="shared" si="9"/>
        <v/>
      </c>
      <c r="U91" s="137" t="str">
        <f>IF(N91="","",IF($U$9&amp;注文フォーム!V149="","",IF($U$9="",注文フォーム!V149,"採取者："&amp;注文フォーム!$D$36&amp;CHAR(10)&amp;注文フォーム!V149)))</f>
        <v/>
      </c>
      <c r="V91" t="e">
        <f>VLOOKUP(注文フォーム!F149,注文フォーム!$DG$3:$DH$17,2,FALSE)</f>
        <v>#N/A</v>
      </c>
      <c r="Y91" s="1"/>
      <c r="AA91" s="47" t="str">
        <f>注文フォーム!F149&amp;""</f>
        <v/>
      </c>
      <c r="AB91" s="48" t="str">
        <f>IF(AA91=注文フォーム!$CJ$17,"",注文フォーム!I149&amp;"")</f>
        <v/>
      </c>
      <c r="AC91" s="48" t="str">
        <f>IF(COUNTIF(注文フォーム!J149,"*"&amp;注文フォーム!$CQ$11&amp;"*")&gt;0,注文フォーム!$CQ$11,"")</f>
        <v/>
      </c>
      <c r="AD91" s="47" t="str">
        <f t="shared" si="10"/>
        <v/>
      </c>
      <c r="AF91" s="47" t="str">
        <f t="shared" si="11"/>
        <v xml:space="preserve">    </v>
      </c>
      <c r="AG91" s="381" t="str">
        <f>IF(注文フォーム!F149=注文フォーム!$CY$3,B91&amp;","&amp;AF91,"")</f>
        <v/>
      </c>
    </row>
    <row r="92" spans="1:33" ht="28.5" customHeight="1">
      <c r="A92" s="33"/>
      <c r="B92" s="34">
        <v>82</v>
      </c>
      <c r="C92" s="29" t="str">
        <f>SUBSTITUTE(ASC(注文フォーム!B150), CHAR(10), "　")&amp;""</f>
        <v/>
      </c>
      <c r="D92" s="41" t="str">
        <f>IF(注文フォーム!B150="","",IF(注文フォーム!D150="","-",SUBSTITUTE(ASC(注文フォーム!D150),CHAR(10),"　")))</f>
        <v/>
      </c>
      <c r="E92" s="45" t="str">
        <f>注文フォーム!E150&amp;""</f>
        <v/>
      </c>
      <c r="F92" s="30"/>
      <c r="G92" s="31"/>
      <c r="H92" s="40"/>
      <c r="I92" s="31" t="str">
        <f>注文フォーム!N150&amp;""</f>
        <v/>
      </c>
      <c r="J92" s="140" t="str">
        <f>SUBSTITUTE(注文フォーム!O150,"-","")&amp;SUBSTITUTE(SUBSTITUTE(SUBSTITUTE(注文フォーム!P150,"―",""),"-",""),"その他（直接入力ください）","")</f>
        <v/>
      </c>
      <c r="K92" s="32" t="str">
        <f>注文フォーム!Q150&amp;""</f>
        <v/>
      </c>
      <c r="L92" s="116" t="str">
        <f t="shared" si="6"/>
        <v/>
      </c>
      <c r="M92" s="115" t="str">
        <f>注文フォーム!U150&amp;""</f>
        <v/>
      </c>
      <c r="N92" t="str">
        <f>IFERROR(IF(注文フォーム!$F150="","",VLOOKUP($AD92,注文フォーム!$DD$3:$DF$24,注文フォーム!$E$66,FALSE)),"")</f>
        <v/>
      </c>
      <c r="O92" t="str">
        <f>IF(注文フォーム!S150="","",IF(注文フォーム!F150=注文フォーム!$CJ$3,IF(注文フォーム!R150=注文フォーム!$CF$6,"",注文フォーム!R150)&amp;注文フォーム!S150&amp;"年",""))</f>
        <v/>
      </c>
      <c r="P92" t="str">
        <f>IF(注文フォーム!T150="","",IF(注文フォーム!F150=注文フォーム!$CJ$3,注文フォーム!T150&amp;"月"))</f>
        <v/>
      </c>
      <c r="Q92" t="str">
        <f t="shared" si="7"/>
        <v/>
      </c>
      <c r="R92" t="str">
        <f t="shared" si="8"/>
        <v/>
      </c>
      <c r="S92" t="str">
        <f t="shared" si="9"/>
        <v/>
      </c>
      <c r="U92" s="137" t="str">
        <f>IF(N92="","",IF($U$9&amp;注文フォーム!V150="","",IF($U$9="",注文フォーム!V150,"採取者："&amp;注文フォーム!$D$36&amp;CHAR(10)&amp;注文フォーム!V150)))</f>
        <v/>
      </c>
      <c r="V92" t="e">
        <f>VLOOKUP(注文フォーム!F150,注文フォーム!$DG$3:$DH$17,2,FALSE)</f>
        <v>#N/A</v>
      </c>
      <c r="Y92" s="1"/>
      <c r="AA92" s="47" t="str">
        <f>注文フォーム!F150&amp;""</f>
        <v/>
      </c>
      <c r="AB92" s="48" t="str">
        <f>IF(AA92=注文フォーム!$CJ$17,"",注文フォーム!I150&amp;"")</f>
        <v/>
      </c>
      <c r="AC92" s="48" t="str">
        <f>IF(COUNTIF(注文フォーム!J150,"*"&amp;注文フォーム!$CQ$11&amp;"*")&gt;0,注文フォーム!$CQ$11,"")</f>
        <v/>
      </c>
      <c r="AD92" s="47" t="str">
        <f t="shared" si="10"/>
        <v/>
      </c>
      <c r="AF92" s="47" t="str">
        <f t="shared" si="11"/>
        <v xml:space="preserve">    </v>
      </c>
      <c r="AG92" s="381" t="str">
        <f>IF(注文フォーム!F150=注文フォーム!$CY$3,B92&amp;","&amp;AF92,"")</f>
        <v/>
      </c>
    </row>
    <row r="93" spans="1:33" ht="28.5" customHeight="1">
      <c r="A93" s="33"/>
      <c r="B93" s="34">
        <v>83</v>
      </c>
      <c r="C93" s="29" t="str">
        <f>SUBSTITUTE(ASC(注文フォーム!B151), CHAR(10), "　")&amp;""</f>
        <v/>
      </c>
      <c r="D93" s="41" t="str">
        <f>IF(注文フォーム!B151="","",IF(注文フォーム!D151="","-",SUBSTITUTE(ASC(注文フォーム!D151),CHAR(10),"　")))</f>
        <v/>
      </c>
      <c r="E93" s="45" t="str">
        <f>注文フォーム!E151&amp;""</f>
        <v/>
      </c>
      <c r="F93" s="30"/>
      <c r="G93" s="31"/>
      <c r="H93" s="40"/>
      <c r="I93" s="31" t="str">
        <f>注文フォーム!N151&amp;""</f>
        <v/>
      </c>
      <c r="J93" s="140" t="str">
        <f>SUBSTITUTE(注文フォーム!O151,"-","")&amp;SUBSTITUTE(SUBSTITUTE(SUBSTITUTE(注文フォーム!P151,"―",""),"-",""),"その他（直接入力ください）","")</f>
        <v/>
      </c>
      <c r="K93" s="32" t="str">
        <f>注文フォーム!Q151&amp;""</f>
        <v/>
      </c>
      <c r="L93" s="116" t="str">
        <f t="shared" si="6"/>
        <v/>
      </c>
      <c r="M93" s="115" t="str">
        <f>注文フォーム!U151&amp;""</f>
        <v/>
      </c>
      <c r="N93" t="str">
        <f>IFERROR(IF(注文フォーム!$F151="","",VLOOKUP($AD93,注文フォーム!$DD$3:$DF$24,注文フォーム!$E$66,FALSE)),"")</f>
        <v/>
      </c>
      <c r="O93" t="str">
        <f>IF(注文フォーム!S151="","",IF(注文フォーム!F151=注文フォーム!$CJ$3,IF(注文フォーム!R151=注文フォーム!$CF$6,"",注文フォーム!R151)&amp;注文フォーム!S151&amp;"年",""))</f>
        <v/>
      </c>
      <c r="P93" t="str">
        <f>IF(注文フォーム!T151="","",IF(注文フォーム!F151=注文フォーム!$CJ$3,注文フォーム!T151&amp;"月"))</f>
        <v/>
      </c>
      <c r="Q93" t="str">
        <f t="shared" si="7"/>
        <v/>
      </c>
      <c r="R93" t="str">
        <f t="shared" si="8"/>
        <v/>
      </c>
      <c r="S93" t="str">
        <f t="shared" si="9"/>
        <v/>
      </c>
      <c r="U93" s="137" t="str">
        <f>IF(N93="","",IF($U$9&amp;注文フォーム!V151="","",IF($U$9="",注文フォーム!V151,"採取者："&amp;注文フォーム!$D$36&amp;CHAR(10)&amp;注文フォーム!V151)))</f>
        <v/>
      </c>
      <c r="V93" t="e">
        <f>VLOOKUP(注文フォーム!F151,注文フォーム!$DG$3:$DH$17,2,FALSE)</f>
        <v>#N/A</v>
      </c>
      <c r="Y93" s="1"/>
      <c r="AA93" s="47" t="str">
        <f>注文フォーム!F151&amp;""</f>
        <v/>
      </c>
      <c r="AB93" s="48" t="str">
        <f>IF(AA93=注文フォーム!$CJ$17,"",注文フォーム!I151&amp;"")</f>
        <v/>
      </c>
      <c r="AC93" s="48" t="str">
        <f>IF(COUNTIF(注文フォーム!J151,"*"&amp;注文フォーム!$CQ$11&amp;"*")&gt;0,注文フォーム!$CQ$11,"")</f>
        <v/>
      </c>
      <c r="AD93" s="47" t="str">
        <f t="shared" si="10"/>
        <v/>
      </c>
      <c r="AF93" s="47" t="str">
        <f t="shared" si="11"/>
        <v xml:space="preserve">    </v>
      </c>
      <c r="AG93" s="381" t="str">
        <f>IF(注文フォーム!F151=注文フォーム!$CY$3,B93&amp;","&amp;AF93,"")</f>
        <v/>
      </c>
    </row>
    <row r="94" spans="1:33" ht="28.5" customHeight="1">
      <c r="A94" s="33"/>
      <c r="B94" s="34">
        <v>84</v>
      </c>
      <c r="C94" s="29" t="str">
        <f>SUBSTITUTE(ASC(注文フォーム!B152), CHAR(10), "　")&amp;""</f>
        <v/>
      </c>
      <c r="D94" s="41" t="str">
        <f>IF(注文フォーム!B152="","",IF(注文フォーム!D152="","-",SUBSTITUTE(ASC(注文フォーム!D152),CHAR(10),"　")))</f>
        <v/>
      </c>
      <c r="E94" s="45" t="str">
        <f>注文フォーム!E152&amp;""</f>
        <v/>
      </c>
      <c r="F94" s="30"/>
      <c r="G94" s="31"/>
      <c r="H94" s="40"/>
      <c r="I94" s="31" t="str">
        <f>注文フォーム!N152&amp;""</f>
        <v/>
      </c>
      <c r="J94" s="140" t="str">
        <f>SUBSTITUTE(注文フォーム!O152,"-","")&amp;SUBSTITUTE(SUBSTITUTE(SUBSTITUTE(注文フォーム!P152,"―",""),"-",""),"その他（直接入力ください）","")</f>
        <v/>
      </c>
      <c r="K94" s="32" t="str">
        <f>注文フォーム!Q152&amp;""</f>
        <v/>
      </c>
      <c r="L94" s="116" t="str">
        <f t="shared" si="6"/>
        <v/>
      </c>
      <c r="M94" s="115" t="str">
        <f>注文フォーム!U152&amp;""</f>
        <v/>
      </c>
      <c r="N94" t="str">
        <f>IFERROR(IF(注文フォーム!$F152="","",VLOOKUP($AD94,注文フォーム!$DD$3:$DF$24,注文フォーム!$E$66,FALSE)),"")</f>
        <v/>
      </c>
      <c r="O94" t="str">
        <f>IF(注文フォーム!S152="","",IF(注文フォーム!F152=注文フォーム!$CJ$3,IF(注文フォーム!R152=注文フォーム!$CF$6,"",注文フォーム!R152)&amp;注文フォーム!S152&amp;"年",""))</f>
        <v/>
      </c>
      <c r="P94" t="str">
        <f>IF(注文フォーム!T152="","",IF(注文フォーム!F152=注文フォーム!$CJ$3,注文フォーム!T152&amp;"月"))</f>
        <v/>
      </c>
      <c r="Q94" t="str">
        <f t="shared" si="7"/>
        <v/>
      </c>
      <c r="R94" t="str">
        <f t="shared" si="8"/>
        <v/>
      </c>
      <c r="S94" t="str">
        <f t="shared" si="9"/>
        <v/>
      </c>
      <c r="U94" s="137" t="str">
        <f>IF(N94="","",IF($U$9&amp;注文フォーム!V152="","",IF($U$9="",注文フォーム!V152,"採取者："&amp;注文フォーム!$D$36&amp;CHAR(10)&amp;注文フォーム!V152)))</f>
        <v/>
      </c>
      <c r="V94" t="e">
        <f>VLOOKUP(注文フォーム!F152,注文フォーム!$DG$3:$DH$17,2,FALSE)</f>
        <v>#N/A</v>
      </c>
      <c r="Y94" s="1"/>
      <c r="AA94" s="47" t="str">
        <f>注文フォーム!F152&amp;""</f>
        <v/>
      </c>
      <c r="AB94" s="48" t="str">
        <f>IF(AA94=注文フォーム!$CJ$17,"",注文フォーム!I152&amp;"")</f>
        <v/>
      </c>
      <c r="AC94" s="48" t="str">
        <f>IF(COUNTIF(注文フォーム!J152,"*"&amp;注文フォーム!$CQ$11&amp;"*")&gt;0,注文フォーム!$CQ$11,"")</f>
        <v/>
      </c>
      <c r="AD94" s="47" t="str">
        <f t="shared" si="10"/>
        <v/>
      </c>
      <c r="AF94" s="47" t="str">
        <f t="shared" si="11"/>
        <v xml:space="preserve">    </v>
      </c>
      <c r="AG94" s="381" t="str">
        <f>IF(注文フォーム!F152=注文フォーム!$CY$3,B94&amp;","&amp;AF94,"")</f>
        <v/>
      </c>
    </row>
    <row r="95" spans="1:33" ht="28.5" customHeight="1">
      <c r="A95" s="33"/>
      <c r="B95" s="34">
        <v>85</v>
      </c>
      <c r="C95" s="29" t="str">
        <f>SUBSTITUTE(ASC(注文フォーム!B153), CHAR(10), "　")&amp;""</f>
        <v/>
      </c>
      <c r="D95" s="41" t="str">
        <f>IF(注文フォーム!B153="","",IF(注文フォーム!D153="","-",SUBSTITUTE(ASC(注文フォーム!D153),CHAR(10),"　")))</f>
        <v/>
      </c>
      <c r="E95" s="45" t="str">
        <f>注文フォーム!E153&amp;""</f>
        <v/>
      </c>
      <c r="F95" s="30"/>
      <c r="G95" s="31"/>
      <c r="H95" s="40"/>
      <c r="I95" s="31" t="str">
        <f>注文フォーム!N153&amp;""</f>
        <v/>
      </c>
      <c r="J95" s="140" t="str">
        <f>SUBSTITUTE(注文フォーム!O153,"-","")&amp;SUBSTITUTE(SUBSTITUTE(SUBSTITUTE(注文フォーム!P153,"―",""),"-",""),"その他（直接入力ください）","")</f>
        <v/>
      </c>
      <c r="K95" s="32" t="str">
        <f>注文フォーム!Q153&amp;""</f>
        <v/>
      </c>
      <c r="L95" s="116" t="str">
        <f t="shared" ref="L95:L110" si="12">O95&amp;P95</f>
        <v/>
      </c>
      <c r="M95" s="115" t="str">
        <f>注文フォーム!U153&amp;""</f>
        <v/>
      </c>
      <c r="N95" t="str">
        <f>IFERROR(IF(注文フォーム!$F153="","",VLOOKUP($AD95,注文フォーム!$DD$3:$DF$24,注文フォーム!$E$66,FALSE)),"")</f>
        <v/>
      </c>
      <c r="O95" t="str">
        <f>IF(注文フォーム!S153="","",IF(注文フォーム!F153=注文フォーム!$CJ$3,IF(注文フォーム!R153=注文フォーム!$CF$6,"",注文フォーム!R153)&amp;注文フォーム!S153&amp;"年",""))</f>
        <v/>
      </c>
      <c r="P95" t="str">
        <f>IF(注文フォーム!T153="","",IF(注文フォーム!F153=注文フォーム!$CJ$3,注文フォーム!T153&amp;"月"))</f>
        <v/>
      </c>
      <c r="Q95" t="str">
        <f t="shared" ref="Q95:Q110" si="13">IF(E95="","",YEAR(E95))</f>
        <v/>
      </c>
      <c r="R95" t="str">
        <f t="shared" ref="R95:R110" si="14">IF(E95="","",MONTH(E95))</f>
        <v/>
      </c>
      <c r="S95" t="str">
        <f t="shared" ref="S95:S110" si="15">IF(E95="","",DAY(E95))</f>
        <v/>
      </c>
      <c r="U95" s="137" t="str">
        <f>IF(N95="","",IF($U$9&amp;注文フォーム!V153="","",IF($U$9="",注文フォーム!V153,"採取者："&amp;注文フォーム!$D$36&amp;CHAR(10)&amp;注文フォーム!V153)))</f>
        <v/>
      </c>
      <c r="V95" t="e">
        <f>VLOOKUP(注文フォーム!F153,注文フォーム!$DG$3:$DH$17,2,FALSE)</f>
        <v>#N/A</v>
      </c>
      <c r="Y95" s="1"/>
      <c r="AA95" s="47" t="str">
        <f>注文フォーム!F153&amp;""</f>
        <v/>
      </c>
      <c r="AB95" s="48" t="str">
        <f>IF(AA95=注文フォーム!$CJ$17,"",注文フォーム!I153&amp;"")</f>
        <v/>
      </c>
      <c r="AC95" s="48" t="str">
        <f>IF(COUNTIF(注文フォーム!J153,"*"&amp;注文フォーム!$CQ$11&amp;"*")&gt;0,注文フォーム!$CQ$11,"")</f>
        <v/>
      </c>
      <c r="AD95" s="47" t="str">
        <f t="shared" ref="AD95:AD110" si="16">AA95&amp;AB95&amp;AC95</f>
        <v/>
      </c>
      <c r="AF95" s="47" t="str">
        <f t="shared" ref="AF95:AF110" si="17">I95&amp;" "&amp;J95&amp;" "&amp;K95&amp;" "&amp;L95&amp;" "&amp;M95</f>
        <v xml:space="preserve">    </v>
      </c>
      <c r="AG95" s="381" t="str">
        <f>IF(注文フォーム!F153=注文フォーム!$CY$3,B95&amp;","&amp;AF95,"")</f>
        <v/>
      </c>
    </row>
    <row r="96" spans="1:33" ht="28.5" customHeight="1">
      <c r="A96" s="33"/>
      <c r="B96" s="34">
        <v>86</v>
      </c>
      <c r="C96" s="29" t="str">
        <f>SUBSTITUTE(ASC(注文フォーム!B154), CHAR(10), "　")&amp;""</f>
        <v/>
      </c>
      <c r="D96" s="41" t="str">
        <f>IF(注文フォーム!B154="","",IF(注文フォーム!D154="","-",SUBSTITUTE(ASC(注文フォーム!D154),CHAR(10),"　")))</f>
        <v/>
      </c>
      <c r="E96" s="45" t="str">
        <f>注文フォーム!E154&amp;""</f>
        <v/>
      </c>
      <c r="F96" s="30"/>
      <c r="G96" s="31"/>
      <c r="H96" s="40"/>
      <c r="I96" s="31" t="str">
        <f>注文フォーム!N154&amp;""</f>
        <v/>
      </c>
      <c r="J96" s="140" t="str">
        <f>SUBSTITUTE(注文フォーム!O154,"-","")&amp;SUBSTITUTE(SUBSTITUTE(SUBSTITUTE(注文フォーム!P154,"―",""),"-",""),"その他（直接入力ください）","")</f>
        <v/>
      </c>
      <c r="K96" s="32" t="str">
        <f>注文フォーム!Q154&amp;""</f>
        <v/>
      </c>
      <c r="L96" s="116" t="str">
        <f t="shared" si="12"/>
        <v/>
      </c>
      <c r="M96" s="115" t="str">
        <f>注文フォーム!U154&amp;""</f>
        <v/>
      </c>
      <c r="N96" t="str">
        <f>IFERROR(IF(注文フォーム!$F154="","",VLOOKUP($AD96,注文フォーム!$DD$3:$DF$24,注文フォーム!$E$66,FALSE)),"")</f>
        <v/>
      </c>
      <c r="O96" t="str">
        <f>IF(注文フォーム!S154="","",IF(注文フォーム!F154=注文フォーム!$CJ$3,IF(注文フォーム!R154=注文フォーム!$CF$6,"",注文フォーム!R154)&amp;注文フォーム!S154&amp;"年",""))</f>
        <v/>
      </c>
      <c r="P96" t="str">
        <f>IF(注文フォーム!T154="","",IF(注文フォーム!F154=注文フォーム!$CJ$3,注文フォーム!T154&amp;"月"))</f>
        <v/>
      </c>
      <c r="Q96" t="str">
        <f t="shared" si="13"/>
        <v/>
      </c>
      <c r="R96" t="str">
        <f t="shared" si="14"/>
        <v/>
      </c>
      <c r="S96" t="str">
        <f t="shared" si="15"/>
        <v/>
      </c>
      <c r="U96" s="137" t="str">
        <f>IF(N96="","",IF($U$9&amp;注文フォーム!V154="","",IF($U$9="",注文フォーム!V154,"採取者："&amp;注文フォーム!$D$36&amp;CHAR(10)&amp;注文フォーム!V154)))</f>
        <v/>
      </c>
      <c r="V96" t="e">
        <f>VLOOKUP(注文フォーム!F154,注文フォーム!$DG$3:$DH$17,2,FALSE)</f>
        <v>#N/A</v>
      </c>
      <c r="Y96" s="1"/>
      <c r="AA96" s="47" t="str">
        <f>注文フォーム!F154&amp;""</f>
        <v/>
      </c>
      <c r="AB96" s="48" t="str">
        <f>IF(AA96=注文フォーム!$CJ$17,"",注文フォーム!I154&amp;"")</f>
        <v/>
      </c>
      <c r="AC96" s="48" t="str">
        <f>IF(COUNTIF(注文フォーム!J154,"*"&amp;注文フォーム!$CQ$11&amp;"*")&gt;0,注文フォーム!$CQ$11,"")</f>
        <v/>
      </c>
      <c r="AD96" s="47" t="str">
        <f t="shared" si="16"/>
        <v/>
      </c>
      <c r="AF96" s="47" t="str">
        <f t="shared" si="17"/>
        <v xml:space="preserve">    </v>
      </c>
      <c r="AG96" s="381" t="str">
        <f>IF(注文フォーム!F154=注文フォーム!$CY$3,B96&amp;","&amp;AF96,"")</f>
        <v/>
      </c>
    </row>
    <row r="97" spans="1:33" ht="28.5" customHeight="1">
      <c r="A97" s="33"/>
      <c r="B97" s="34">
        <v>87</v>
      </c>
      <c r="C97" s="29" t="str">
        <f>SUBSTITUTE(ASC(注文フォーム!B155), CHAR(10), "　")&amp;""</f>
        <v/>
      </c>
      <c r="D97" s="41" t="str">
        <f>IF(注文フォーム!B155="","",IF(注文フォーム!D155="","-",SUBSTITUTE(ASC(注文フォーム!D155),CHAR(10),"　")))</f>
        <v/>
      </c>
      <c r="E97" s="45" t="str">
        <f>注文フォーム!E155&amp;""</f>
        <v/>
      </c>
      <c r="F97" s="30"/>
      <c r="G97" s="31"/>
      <c r="H97" s="40"/>
      <c r="I97" s="31" t="str">
        <f>注文フォーム!N155&amp;""</f>
        <v/>
      </c>
      <c r="J97" s="140" t="str">
        <f>SUBSTITUTE(注文フォーム!O155,"-","")&amp;SUBSTITUTE(SUBSTITUTE(SUBSTITUTE(注文フォーム!P155,"―",""),"-",""),"その他（直接入力ください）","")</f>
        <v/>
      </c>
      <c r="K97" s="32" t="str">
        <f>注文フォーム!Q155&amp;""</f>
        <v/>
      </c>
      <c r="L97" s="116" t="str">
        <f t="shared" si="12"/>
        <v/>
      </c>
      <c r="M97" s="115" t="str">
        <f>注文フォーム!U155&amp;""</f>
        <v/>
      </c>
      <c r="N97" t="str">
        <f>IFERROR(IF(注文フォーム!$F155="","",VLOOKUP($AD97,注文フォーム!$DD$3:$DF$24,注文フォーム!$E$66,FALSE)),"")</f>
        <v/>
      </c>
      <c r="O97" t="str">
        <f>IF(注文フォーム!S155="","",IF(注文フォーム!F155=注文フォーム!$CJ$3,IF(注文フォーム!R155=注文フォーム!$CF$6,"",注文フォーム!R155)&amp;注文フォーム!S155&amp;"年",""))</f>
        <v/>
      </c>
      <c r="P97" t="str">
        <f>IF(注文フォーム!T155="","",IF(注文フォーム!F155=注文フォーム!$CJ$3,注文フォーム!T155&amp;"月"))</f>
        <v/>
      </c>
      <c r="Q97" t="str">
        <f t="shared" si="13"/>
        <v/>
      </c>
      <c r="R97" t="str">
        <f t="shared" si="14"/>
        <v/>
      </c>
      <c r="S97" t="str">
        <f t="shared" si="15"/>
        <v/>
      </c>
      <c r="U97" s="137" t="str">
        <f>IF(N97="","",IF($U$9&amp;注文フォーム!V155="","",IF($U$9="",注文フォーム!V155,"採取者："&amp;注文フォーム!$D$36&amp;CHAR(10)&amp;注文フォーム!V155)))</f>
        <v/>
      </c>
      <c r="V97" t="e">
        <f>VLOOKUP(注文フォーム!F155,注文フォーム!$DG$3:$DH$17,2,FALSE)</f>
        <v>#N/A</v>
      </c>
      <c r="Y97" s="1"/>
      <c r="AA97" s="47" t="str">
        <f>注文フォーム!F155&amp;""</f>
        <v/>
      </c>
      <c r="AB97" s="48" t="str">
        <f>IF(AA97=注文フォーム!$CJ$17,"",注文フォーム!I155&amp;"")</f>
        <v/>
      </c>
      <c r="AC97" s="48" t="str">
        <f>IF(COUNTIF(注文フォーム!J155,"*"&amp;注文フォーム!$CQ$11&amp;"*")&gt;0,注文フォーム!$CQ$11,"")</f>
        <v/>
      </c>
      <c r="AD97" s="47" t="str">
        <f t="shared" si="16"/>
        <v/>
      </c>
      <c r="AF97" s="47" t="str">
        <f t="shared" si="17"/>
        <v xml:space="preserve">    </v>
      </c>
      <c r="AG97" s="381" t="str">
        <f>IF(注文フォーム!F155=注文フォーム!$CY$3,B97&amp;","&amp;AF97,"")</f>
        <v/>
      </c>
    </row>
    <row r="98" spans="1:33" ht="28.5" customHeight="1">
      <c r="A98" s="33"/>
      <c r="B98" s="34">
        <v>88</v>
      </c>
      <c r="C98" s="29" t="str">
        <f>SUBSTITUTE(ASC(注文フォーム!B156), CHAR(10), "　")&amp;""</f>
        <v/>
      </c>
      <c r="D98" s="41" t="str">
        <f>IF(注文フォーム!B156="","",IF(注文フォーム!D156="","-",SUBSTITUTE(ASC(注文フォーム!D156),CHAR(10),"　")))</f>
        <v/>
      </c>
      <c r="E98" s="45" t="str">
        <f>注文フォーム!E156&amp;""</f>
        <v/>
      </c>
      <c r="F98" s="30"/>
      <c r="G98" s="31"/>
      <c r="H98" s="40"/>
      <c r="I98" s="31" t="str">
        <f>注文フォーム!N156&amp;""</f>
        <v/>
      </c>
      <c r="J98" s="140" t="str">
        <f>SUBSTITUTE(注文フォーム!O156,"-","")&amp;SUBSTITUTE(SUBSTITUTE(SUBSTITUTE(注文フォーム!P156,"―",""),"-",""),"その他（直接入力ください）","")</f>
        <v/>
      </c>
      <c r="K98" s="32" t="str">
        <f>注文フォーム!Q156&amp;""</f>
        <v/>
      </c>
      <c r="L98" s="116" t="str">
        <f t="shared" si="12"/>
        <v/>
      </c>
      <c r="M98" s="115" t="str">
        <f>注文フォーム!U156&amp;""</f>
        <v/>
      </c>
      <c r="N98" t="str">
        <f>IFERROR(IF(注文フォーム!$F156="","",VLOOKUP($AD98,注文フォーム!$DD$3:$DF$24,注文フォーム!$E$66,FALSE)),"")</f>
        <v/>
      </c>
      <c r="O98" t="str">
        <f>IF(注文フォーム!S156="","",IF(注文フォーム!F156=注文フォーム!$CJ$3,IF(注文フォーム!R156=注文フォーム!$CF$6,"",注文フォーム!R156)&amp;注文フォーム!S156&amp;"年",""))</f>
        <v/>
      </c>
      <c r="P98" t="str">
        <f>IF(注文フォーム!T156="","",IF(注文フォーム!F156=注文フォーム!$CJ$3,注文フォーム!T156&amp;"月"))</f>
        <v/>
      </c>
      <c r="Q98" t="str">
        <f t="shared" si="13"/>
        <v/>
      </c>
      <c r="R98" t="str">
        <f t="shared" si="14"/>
        <v/>
      </c>
      <c r="S98" t="str">
        <f t="shared" si="15"/>
        <v/>
      </c>
      <c r="U98" s="137" t="str">
        <f>IF(N98="","",IF($U$9&amp;注文フォーム!V156="","",IF($U$9="",注文フォーム!V156,"採取者："&amp;注文フォーム!$D$36&amp;CHAR(10)&amp;注文フォーム!V156)))</f>
        <v/>
      </c>
      <c r="V98" t="e">
        <f>VLOOKUP(注文フォーム!F156,注文フォーム!$DG$3:$DH$17,2,FALSE)</f>
        <v>#N/A</v>
      </c>
      <c r="Y98" s="1"/>
      <c r="AA98" s="47" t="str">
        <f>注文フォーム!F156&amp;""</f>
        <v/>
      </c>
      <c r="AB98" s="48" t="str">
        <f>IF(AA98=注文フォーム!$CJ$17,"",注文フォーム!I156&amp;"")</f>
        <v/>
      </c>
      <c r="AC98" s="48" t="str">
        <f>IF(COUNTIF(注文フォーム!J156,"*"&amp;注文フォーム!$CQ$11&amp;"*")&gt;0,注文フォーム!$CQ$11,"")</f>
        <v/>
      </c>
      <c r="AD98" s="47" t="str">
        <f t="shared" si="16"/>
        <v/>
      </c>
      <c r="AF98" s="47" t="str">
        <f t="shared" si="17"/>
        <v xml:space="preserve">    </v>
      </c>
      <c r="AG98" s="381" t="str">
        <f>IF(注文フォーム!F156=注文フォーム!$CY$3,B98&amp;","&amp;AF98,"")</f>
        <v/>
      </c>
    </row>
    <row r="99" spans="1:33" ht="28.5" customHeight="1">
      <c r="A99" s="33"/>
      <c r="B99" s="34">
        <v>89</v>
      </c>
      <c r="C99" s="29" t="str">
        <f>SUBSTITUTE(ASC(注文フォーム!B157), CHAR(10), "　")&amp;""</f>
        <v/>
      </c>
      <c r="D99" s="41" t="str">
        <f>IF(注文フォーム!B157="","",IF(注文フォーム!D157="","-",SUBSTITUTE(ASC(注文フォーム!D157),CHAR(10),"　")))</f>
        <v/>
      </c>
      <c r="E99" s="45" t="str">
        <f>注文フォーム!E157&amp;""</f>
        <v/>
      </c>
      <c r="F99" s="30"/>
      <c r="G99" s="31"/>
      <c r="H99" s="40"/>
      <c r="I99" s="31" t="str">
        <f>注文フォーム!N157&amp;""</f>
        <v/>
      </c>
      <c r="J99" s="140" t="str">
        <f>SUBSTITUTE(注文フォーム!O157,"-","")&amp;SUBSTITUTE(SUBSTITUTE(SUBSTITUTE(注文フォーム!P157,"―",""),"-",""),"その他（直接入力ください）","")</f>
        <v/>
      </c>
      <c r="K99" s="32" t="str">
        <f>注文フォーム!Q157&amp;""</f>
        <v/>
      </c>
      <c r="L99" s="116" t="str">
        <f t="shared" si="12"/>
        <v/>
      </c>
      <c r="M99" s="115" t="str">
        <f>注文フォーム!U157&amp;""</f>
        <v/>
      </c>
      <c r="N99" t="str">
        <f>IFERROR(IF(注文フォーム!$F157="","",VLOOKUP($AD99,注文フォーム!$DD$3:$DF$24,注文フォーム!$E$66,FALSE)),"")</f>
        <v/>
      </c>
      <c r="O99" t="str">
        <f>IF(注文フォーム!S157="","",IF(注文フォーム!F157=注文フォーム!$CJ$3,IF(注文フォーム!R157=注文フォーム!$CF$6,"",注文フォーム!R157)&amp;注文フォーム!S157&amp;"年",""))</f>
        <v/>
      </c>
      <c r="P99" t="str">
        <f>IF(注文フォーム!T157="","",IF(注文フォーム!F157=注文フォーム!$CJ$3,注文フォーム!T157&amp;"月"))</f>
        <v/>
      </c>
      <c r="Q99" t="str">
        <f t="shared" si="13"/>
        <v/>
      </c>
      <c r="R99" t="str">
        <f t="shared" si="14"/>
        <v/>
      </c>
      <c r="S99" t="str">
        <f t="shared" si="15"/>
        <v/>
      </c>
      <c r="U99" s="137" t="str">
        <f>IF(N99="","",IF($U$9&amp;注文フォーム!V157="","",IF($U$9="",注文フォーム!V157,"採取者："&amp;注文フォーム!$D$36&amp;CHAR(10)&amp;注文フォーム!V157)))</f>
        <v/>
      </c>
      <c r="V99" t="e">
        <f>VLOOKUP(注文フォーム!F157,注文フォーム!$DG$3:$DH$17,2,FALSE)</f>
        <v>#N/A</v>
      </c>
      <c r="Y99" s="1"/>
      <c r="AA99" s="47" t="str">
        <f>注文フォーム!F157&amp;""</f>
        <v/>
      </c>
      <c r="AB99" s="48" t="str">
        <f>IF(AA99=注文フォーム!$CJ$17,"",注文フォーム!I157&amp;"")</f>
        <v/>
      </c>
      <c r="AC99" s="48" t="str">
        <f>IF(COUNTIF(注文フォーム!J157,"*"&amp;注文フォーム!$CQ$11&amp;"*")&gt;0,注文フォーム!$CQ$11,"")</f>
        <v/>
      </c>
      <c r="AD99" s="47" t="str">
        <f t="shared" si="16"/>
        <v/>
      </c>
      <c r="AF99" s="47" t="str">
        <f t="shared" si="17"/>
        <v xml:space="preserve">    </v>
      </c>
      <c r="AG99" s="381" t="str">
        <f>IF(注文フォーム!F157=注文フォーム!$CY$3,B99&amp;","&amp;AF99,"")</f>
        <v/>
      </c>
    </row>
    <row r="100" spans="1:33" ht="28.5" customHeight="1">
      <c r="A100" s="33"/>
      <c r="B100" s="34">
        <v>90</v>
      </c>
      <c r="C100" s="29" t="str">
        <f>SUBSTITUTE(ASC(注文フォーム!B158), CHAR(10), "　")&amp;""</f>
        <v/>
      </c>
      <c r="D100" s="41" t="str">
        <f>IF(注文フォーム!B158="","",IF(注文フォーム!D158="","-",SUBSTITUTE(ASC(注文フォーム!D158),CHAR(10),"　")))</f>
        <v/>
      </c>
      <c r="E100" s="45" t="str">
        <f>注文フォーム!E158&amp;""</f>
        <v/>
      </c>
      <c r="F100" s="30"/>
      <c r="G100" s="31"/>
      <c r="H100" s="40"/>
      <c r="I100" s="31" t="str">
        <f>注文フォーム!N158&amp;""</f>
        <v/>
      </c>
      <c r="J100" s="140" t="str">
        <f>SUBSTITUTE(注文フォーム!O158,"-","")&amp;SUBSTITUTE(SUBSTITUTE(SUBSTITUTE(注文フォーム!P158,"―",""),"-",""),"その他（直接入力ください）","")</f>
        <v/>
      </c>
      <c r="K100" s="32" t="str">
        <f>注文フォーム!Q158&amp;""</f>
        <v/>
      </c>
      <c r="L100" s="116" t="str">
        <f t="shared" si="12"/>
        <v/>
      </c>
      <c r="M100" s="115" t="str">
        <f>注文フォーム!U158&amp;""</f>
        <v/>
      </c>
      <c r="N100" t="str">
        <f>IFERROR(IF(注文フォーム!$F158="","",VLOOKUP($AD100,注文フォーム!$DD$3:$DF$24,注文フォーム!$E$66,FALSE)),"")</f>
        <v/>
      </c>
      <c r="O100" t="str">
        <f>IF(注文フォーム!S158="","",IF(注文フォーム!F158=注文フォーム!$CJ$3,IF(注文フォーム!R158=注文フォーム!$CF$6,"",注文フォーム!R158)&amp;注文フォーム!S158&amp;"年",""))</f>
        <v/>
      </c>
      <c r="P100" t="str">
        <f>IF(注文フォーム!T158="","",IF(注文フォーム!F158=注文フォーム!$CJ$3,注文フォーム!T158&amp;"月"))</f>
        <v/>
      </c>
      <c r="Q100" t="str">
        <f t="shared" si="13"/>
        <v/>
      </c>
      <c r="R100" t="str">
        <f t="shared" si="14"/>
        <v/>
      </c>
      <c r="S100" t="str">
        <f t="shared" si="15"/>
        <v/>
      </c>
      <c r="U100" s="137" t="str">
        <f>IF(N100="","",IF($U$9&amp;注文フォーム!V158="","",IF($U$9="",注文フォーム!V158,"採取者："&amp;注文フォーム!$D$36&amp;CHAR(10)&amp;注文フォーム!V158)))</f>
        <v/>
      </c>
      <c r="V100" t="e">
        <f>VLOOKUP(注文フォーム!F158,注文フォーム!$DG$3:$DH$17,2,FALSE)</f>
        <v>#N/A</v>
      </c>
      <c r="Y100" s="1"/>
      <c r="AA100" s="47" t="str">
        <f>注文フォーム!F158&amp;""</f>
        <v/>
      </c>
      <c r="AB100" s="48" t="str">
        <f>IF(AA100=注文フォーム!$CJ$17,"",注文フォーム!I158&amp;"")</f>
        <v/>
      </c>
      <c r="AC100" s="48" t="str">
        <f>IF(COUNTIF(注文フォーム!J158,"*"&amp;注文フォーム!$CQ$11&amp;"*")&gt;0,注文フォーム!$CQ$11,"")</f>
        <v/>
      </c>
      <c r="AD100" s="47" t="str">
        <f t="shared" si="16"/>
        <v/>
      </c>
      <c r="AF100" s="47" t="str">
        <f t="shared" si="17"/>
        <v xml:space="preserve">    </v>
      </c>
      <c r="AG100" s="381" t="str">
        <f>IF(注文フォーム!F158=注文フォーム!$CY$3,B100&amp;","&amp;AF100,"")</f>
        <v/>
      </c>
    </row>
    <row r="101" spans="1:33" ht="28.5" customHeight="1">
      <c r="A101" s="33"/>
      <c r="B101" s="34">
        <v>91</v>
      </c>
      <c r="C101" s="29" t="str">
        <f>SUBSTITUTE(ASC(注文フォーム!B159), CHAR(10), "　")&amp;""</f>
        <v/>
      </c>
      <c r="D101" s="41" t="str">
        <f>IF(注文フォーム!B159="","",IF(注文フォーム!D159="","-",SUBSTITUTE(ASC(注文フォーム!D159),CHAR(10),"　")))</f>
        <v/>
      </c>
      <c r="E101" s="45" t="str">
        <f>注文フォーム!E159&amp;""</f>
        <v/>
      </c>
      <c r="F101" s="30"/>
      <c r="G101" s="31"/>
      <c r="H101" s="40"/>
      <c r="I101" s="31" t="str">
        <f>注文フォーム!N159&amp;""</f>
        <v/>
      </c>
      <c r="J101" s="140" t="str">
        <f>SUBSTITUTE(注文フォーム!O159,"-","")&amp;SUBSTITUTE(SUBSTITUTE(SUBSTITUTE(注文フォーム!P159,"―",""),"-",""),"その他（直接入力ください）","")</f>
        <v/>
      </c>
      <c r="K101" s="32" t="str">
        <f>注文フォーム!Q159&amp;""</f>
        <v/>
      </c>
      <c r="L101" s="116" t="str">
        <f t="shared" si="12"/>
        <v/>
      </c>
      <c r="M101" s="115" t="str">
        <f>注文フォーム!U159&amp;""</f>
        <v/>
      </c>
      <c r="N101" t="str">
        <f>IFERROR(IF(注文フォーム!$F159="","",VLOOKUP($AD101,注文フォーム!$DD$3:$DF$24,注文フォーム!$E$66,FALSE)),"")</f>
        <v/>
      </c>
      <c r="O101" t="str">
        <f>IF(注文フォーム!S159="","",IF(注文フォーム!F159=注文フォーム!$CJ$3,IF(注文フォーム!R159=注文フォーム!$CF$6,"",注文フォーム!R159)&amp;注文フォーム!S159&amp;"年",""))</f>
        <v/>
      </c>
      <c r="P101" t="str">
        <f>IF(注文フォーム!T159="","",IF(注文フォーム!F159=注文フォーム!$CJ$3,注文フォーム!T159&amp;"月"))</f>
        <v/>
      </c>
      <c r="Q101" t="str">
        <f t="shared" si="13"/>
        <v/>
      </c>
      <c r="R101" t="str">
        <f t="shared" si="14"/>
        <v/>
      </c>
      <c r="S101" t="str">
        <f t="shared" si="15"/>
        <v/>
      </c>
      <c r="U101" s="137" t="str">
        <f>IF(N101="","",IF($U$9&amp;注文フォーム!V159="","",IF($U$9="",注文フォーム!V159,"採取者："&amp;注文フォーム!$D$36&amp;CHAR(10)&amp;注文フォーム!V159)))</f>
        <v/>
      </c>
      <c r="V101" t="e">
        <f>VLOOKUP(注文フォーム!F159,注文フォーム!$DG$3:$DH$17,2,FALSE)</f>
        <v>#N/A</v>
      </c>
      <c r="Y101" s="1"/>
      <c r="AA101" s="47" t="str">
        <f>注文フォーム!F159&amp;""</f>
        <v/>
      </c>
      <c r="AB101" s="48" t="str">
        <f>IF(AA101=注文フォーム!$CJ$17,"",注文フォーム!I159&amp;"")</f>
        <v/>
      </c>
      <c r="AC101" s="48" t="str">
        <f>IF(COUNTIF(注文フォーム!J159,"*"&amp;注文フォーム!$CQ$11&amp;"*")&gt;0,注文フォーム!$CQ$11,"")</f>
        <v/>
      </c>
      <c r="AD101" s="47" t="str">
        <f t="shared" si="16"/>
        <v/>
      </c>
      <c r="AF101" s="47" t="str">
        <f t="shared" si="17"/>
        <v xml:space="preserve">    </v>
      </c>
      <c r="AG101" s="381" t="str">
        <f>IF(注文フォーム!F159=注文フォーム!$CY$3,B101&amp;","&amp;AF101,"")</f>
        <v/>
      </c>
    </row>
    <row r="102" spans="1:33" ht="28.5" customHeight="1">
      <c r="A102" s="33"/>
      <c r="B102" s="34">
        <v>92</v>
      </c>
      <c r="C102" s="29" t="str">
        <f>SUBSTITUTE(ASC(注文フォーム!B160), CHAR(10), "　")&amp;""</f>
        <v/>
      </c>
      <c r="D102" s="41" t="str">
        <f>IF(注文フォーム!B160="","",IF(注文フォーム!D160="","-",SUBSTITUTE(ASC(注文フォーム!D160),CHAR(10),"　")))</f>
        <v/>
      </c>
      <c r="E102" s="45" t="str">
        <f>注文フォーム!E160&amp;""</f>
        <v/>
      </c>
      <c r="F102" s="30"/>
      <c r="G102" s="31"/>
      <c r="H102" s="40"/>
      <c r="I102" s="31" t="str">
        <f>注文フォーム!N160&amp;""</f>
        <v/>
      </c>
      <c r="J102" s="140" t="str">
        <f>SUBSTITUTE(注文フォーム!O160,"-","")&amp;SUBSTITUTE(SUBSTITUTE(SUBSTITUTE(注文フォーム!P160,"―",""),"-",""),"その他（直接入力ください）","")</f>
        <v/>
      </c>
      <c r="K102" s="32" t="str">
        <f>注文フォーム!Q160&amp;""</f>
        <v/>
      </c>
      <c r="L102" s="116" t="str">
        <f t="shared" si="12"/>
        <v/>
      </c>
      <c r="M102" s="115" t="str">
        <f>注文フォーム!U160&amp;""</f>
        <v/>
      </c>
      <c r="N102" t="str">
        <f>IFERROR(IF(注文フォーム!$F160="","",VLOOKUP($AD102,注文フォーム!$DD$3:$DF$24,注文フォーム!$E$66,FALSE)),"")</f>
        <v/>
      </c>
      <c r="O102" t="str">
        <f>IF(注文フォーム!S160="","",IF(注文フォーム!F160=注文フォーム!$CJ$3,IF(注文フォーム!R160=注文フォーム!$CF$6,"",注文フォーム!R160)&amp;注文フォーム!S160&amp;"年",""))</f>
        <v/>
      </c>
      <c r="P102" t="str">
        <f>IF(注文フォーム!T160="","",IF(注文フォーム!F160=注文フォーム!$CJ$3,注文フォーム!T160&amp;"月"))</f>
        <v/>
      </c>
      <c r="Q102" t="str">
        <f t="shared" si="13"/>
        <v/>
      </c>
      <c r="R102" t="str">
        <f t="shared" si="14"/>
        <v/>
      </c>
      <c r="S102" t="str">
        <f t="shared" si="15"/>
        <v/>
      </c>
      <c r="U102" s="137" t="str">
        <f>IF(N102="","",IF($U$9&amp;注文フォーム!V160="","",IF($U$9="",注文フォーム!V160,"採取者："&amp;注文フォーム!$D$36&amp;CHAR(10)&amp;注文フォーム!V160)))</f>
        <v/>
      </c>
      <c r="V102" t="e">
        <f>VLOOKUP(注文フォーム!F160,注文フォーム!$DG$3:$DH$17,2,FALSE)</f>
        <v>#N/A</v>
      </c>
      <c r="Y102" s="1"/>
      <c r="AA102" s="47" t="str">
        <f>注文フォーム!F160&amp;""</f>
        <v/>
      </c>
      <c r="AB102" s="48" t="str">
        <f>IF(AA102=注文フォーム!$CJ$17,"",注文フォーム!I160&amp;"")</f>
        <v/>
      </c>
      <c r="AC102" s="48" t="str">
        <f>IF(COUNTIF(注文フォーム!J160,"*"&amp;注文フォーム!$CQ$11&amp;"*")&gt;0,注文フォーム!$CQ$11,"")</f>
        <v/>
      </c>
      <c r="AD102" s="47" t="str">
        <f t="shared" si="16"/>
        <v/>
      </c>
      <c r="AF102" s="47" t="str">
        <f t="shared" si="17"/>
        <v xml:space="preserve">    </v>
      </c>
      <c r="AG102" s="381" t="str">
        <f>IF(注文フォーム!F160=注文フォーム!$CY$3,B102&amp;","&amp;AF102,"")</f>
        <v/>
      </c>
    </row>
    <row r="103" spans="1:33" ht="28.5" customHeight="1">
      <c r="A103" s="33"/>
      <c r="B103" s="34">
        <v>93</v>
      </c>
      <c r="C103" s="29" t="str">
        <f>SUBSTITUTE(ASC(注文フォーム!B161), CHAR(10), "　")&amp;""</f>
        <v/>
      </c>
      <c r="D103" s="41" t="str">
        <f>IF(注文フォーム!B161="","",IF(注文フォーム!D161="","-",SUBSTITUTE(ASC(注文フォーム!D161),CHAR(10),"　")))</f>
        <v/>
      </c>
      <c r="E103" s="45" t="str">
        <f>注文フォーム!E161&amp;""</f>
        <v/>
      </c>
      <c r="F103" s="30"/>
      <c r="G103" s="31"/>
      <c r="H103" s="40"/>
      <c r="I103" s="31" t="str">
        <f>注文フォーム!N161&amp;""</f>
        <v/>
      </c>
      <c r="J103" s="140" t="str">
        <f>SUBSTITUTE(注文フォーム!O161,"-","")&amp;SUBSTITUTE(SUBSTITUTE(SUBSTITUTE(注文フォーム!P161,"―",""),"-",""),"その他（直接入力ください）","")</f>
        <v/>
      </c>
      <c r="K103" s="32" t="str">
        <f>注文フォーム!Q161&amp;""</f>
        <v/>
      </c>
      <c r="L103" s="116" t="str">
        <f t="shared" si="12"/>
        <v/>
      </c>
      <c r="M103" s="115" t="str">
        <f>注文フォーム!U161&amp;""</f>
        <v/>
      </c>
      <c r="N103" t="str">
        <f>IFERROR(IF(注文フォーム!$F161="","",VLOOKUP($AD103,注文フォーム!$DD$3:$DF$24,注文フォーム!$E$66,FALSE)),"")</f>
        <v/>
      </c>
      <c r="O103" t="str">
        <f>IF(注文フォーム!S161="","",IF(注文フォーム!F161=注文フォーム!$CJ$3,IF(注文フォーム!R161=注文フォーム!$CF$6,"",注文フォーム!R161)&amp;注文フォーム!S161&amp;"年",""))</f>
        <v/>
      </c>
      <c r="P103" t="str">
        <f>IF(注文フォーム!T161="","",IF(注文フォーム!F161=注文フォーム!$CJ$3,注文フォーム!T161&amp;"月"))</f>
        <v/>
      </c>
      <c r="Q103" t="str">
        <f t="shared" si="13"/>
        <v/>
      </c>
      <c r="R103" t="str">
        <f t="shared" si="14"/>
        <v/>
      </c>
      <c r="S103" t="str">
        <f t="shared" si="15"/>
        <v/>
      </c>
      <c r="U103" s="137" t="str">
        <f>IF(N103="","",IF($U$9&amp;注文フォーム!V161="","",IF($U$9="",注文フォーム!V161,"採取者："&amp;注文フォーム!$D$36&amp;CHAR(10)&amp;注文フォーム!V161)))</f>
        <v/>
      </c>
      <c r="V103" t="e">
        <f>VLOOKUP(注文フォーム!F161,注文フォーム!$DG$3:$DH$17,2,FALSE)</f>
        <v>#N/A</v>
      </c>
      <c r="Y103" s="1"/>
      <c r="AA103" s="47" t="str">
        <f>注文フォーム!F161&amp;""</f>
        <v/>
      </c>
      <c r="AB103" s="48" t="str">
        <f>IF(AA103=注文フォーム!$CJ$17,"",注文フォーム!I161&amp;"")</f>
        <v/>
      </c>
      <c r="AC103" s="48" t="str">
        <f>IF(COUNTIF(注文フォーム!J161,"*"&amp;注文フォーム!$CQ$11&amp;"*")&gt;0,注文フォーム!$CQ$11,"")</f>
        <v/>
      </c>
      <c r="AD103" s="47" t="str">
        <f t="shared" si="16"/>
        <v/>
      </c>
      <c r="AF103" s="47" t="str">
        <f t="shared" si="17"/>
        <v xml:space="preserve">    </v>
      </c>
      <c r="AG103" s="381" t="str">
        <f>IF(注文フォーム!F161=注文フォーム!$CY$3,B103&amp;","&amp;AF103,"")</f>
        <v/>
      </c>
    </row>
    <row r="104" spans="1:33" ht="28.5" customHeight="1">
      <c r="A104" s="33"/>
      <c r="B104" s="34">
        <v>94</v>
      </c>
      <c r="C104" s="29" t="str">
        <f>SUBSTITUTE(ASC(注文フォーム!B162), CHAR(10), "　")&amp;""</f>
        <v/>
      </c>
      <c r="D104" s="41" t="str">
        <f>IF(注文フォーム!B162="","",IF(注文フォーム!D162="","-",SUBSTITUTE(ASC(注文フォーム!D162),CHAR(10),"　")))</f>
        <v/>
      </c>
      <c r="E104" s="45" t="str">
        <f>注文フォーム!E162&amp;""</f>
        <v/>
      </c>
      <c r="F104" s="30"/>
      <c r="G104" s="31"/>
      <c r="H104" s="40"/>
      <c r="I104" s="31" t="str">
        <f>注文フォーム!N162&amp;""</f>
        <v/>
      </c>
      <c r="J104" s="140" t="str">
        <f>SUBSTITUTE(注文フォーム!O162,"-","")&amp;SUBSTITUTE(SUBSTITUTE(SUBSTITUTE(注文フォーム!P162,"―",""),"-",""),"その他（直接入力ください）","")</f>
        <v/>
      </c>
      <c r="K104" s="32" t="str">
        <f>注文フォーム!Q162&amp;""</f>
        <v/>
      </c>
      <c r="L104" s="116" t="str">
        <f t="shared" si="12"/>
        <v/>
      </c>
      <c r="M104" s="115" t="str">
        <f>注文フォーム!U162&amp;""</f>
        <v/>
      </c>
      <c r="N104" t="str">
        <f>IFERROR(IF(注文フォーム!$F162="","",VLOOKUP($AD104,注文フォーム!$DD$3:$DF$24,注文フォーム!$E$66,FALSE)),"")</f>
        <v/>
      </c>
      <c r="O104" t="str">
        <f>IF(注文フォーム!S162="","",IF(注文フォーム!F162=注文フォーム!$CJ$3,IF(注文フォーム!R162=注文フォーム!$CF$6,"",注文フォーム!R162)&amp;注文フォーム!S162&amp;"年",""))</f>
        <v/>
      </c>
      <c r="P104" t="str">
        <f>IF(注文フォーム!T162="","",IF(注文フォーム!F162=注文フォーム!$CJ$3,注文フォーム!T162&amp;"月"))</f>
        <v/>
      </c>
      <c r="Q104" t="str">
        <f t="shared" si="13"/>
        <v/>
      </c>
      <c r="R104" t="str">
        <f t="shared" si="14"/>
        <v/>
      </c>
      <c r="S104" t="str">
        <f t="shared" si="15"/>
        <v/>
      </c>
      <c r="U104" s="137" t="str">
        <f>IF(N104="","",IF($U$9&amp;注文フォーム!V162="","",IF($U$9="",注文フォーム!V162,"採取者："&amp;注文フォーム!$D$36&amp;CHAR(10)&amp;注文フォーム!V162)))</f>
        <v/>
      </c>
      <c r="V104" t="e">
        <f>VLOOKUP(注文フォーム!F162,注文フォーム!$DG$3:$DH$17,2,FALSE)</f>
        <v>#N/A</v>
      </c>
      <c r="Y104" s="1"/>
      <c r="AA104" s="47" t="str">
        <f>注文フォーム!F162&amp;""</f>
        <v/>
      </c>
      <c r="AB104" s="48" t="str">
        <f>IF(AA104=注文フォーム!$CJ$17,"",注文フォーム!I162&amp;"")</f>
        <v/>
      </c>
      <c r="AC104" s="48" t="str">
        <f>IF(COUNTIF(注文フォーム!J162,"*"&amp;注文フォーム!$CQ$11&amp;"*")&gt;0,注文フォーム!$CQ$11,"")</f>
        <v/>
      </c>
      <c r="AD104" s="47" t="str">
        <f t="shared" si="16"/>
        <v/>
      </c>
      <c r="AF104" s="47" t="str">
        <f t="shared" si="17"/>
        <v xml:space="preserve">    </v>
      </c>
      <c r="AG104" s="381" t="str">
        <f>IF(注文フォーム!F162=注文フォーム!$CY$3,B104&amp;","&amp;AF104,"")</f>
        <v/>
      </c>
    </row>
    <row r="105" spans="1:33" ht="28.5" customHeight="1">
      <c r="A105" s="33"/>
      <c r="B105" s="34">
        <v>95</v>
      </c>
      <c r="C105" s="29" t="str">
        <f>SUBSTITUTE(ASC(注文フォーム!B163), CHAR(10), "　")&amp;""</f>
        <v/>
      </c>
      <c r="D105" s="41" t="str">
        <f>IF(注文フォーム!B163="","",IF(注文フォーム!D163="","-",SUBSTITUTE(ASC(注文フォーム!D163),CHAR(10),"　")))</f>
        <v/>
      </c>
      <c r="E105" s="45" t="str">
        <f>注文フォーム!E163&amp;""</f>
        <v/>
      </c>
      <c r="F105" s="30"/>
      <c r="G105" s="31"/>
      <c r="H105" s="40"/>
      <c r="I105" s="31" t="str">
        <f>注文フォーム!N163&amp;""</f>
        <v/>
      </c>
      <c r="J105" s="140" t="str">
        <f>SUBSTITUTE(注文フォーム!O163,"-","")&amp;SUBSTITUTE(SUBSTITUTE(SUBSTITUTE(注文フォーム!P163,"―",""),"-",""),"その他（直接入力ください）","")</f>
        <v/>
      </c>
      <c r="K105" s="32" t="str">
        <f>注文フォーム!Q163&amp;""</f>
        <v/>
      </c>
      <c r="L105" s="116" t="str">
        <f t="shared" si="12"/>
        <v/>
      </c>
      <c r="M105" s="115" t="str">
        <f>注文フォーム!U163&amp;""</f>
        <v/>
      </c>
      <c r="N105" t="str">
        <f>IFERROR(IF(注文フォーム!$F163="","",VLOOKUP($AD105,注文フォーム!$DD$3:$DF$24,注文フォーム!$E$66,FALSE)),"")</f>
        <v/>
      </c>
      <c r="O105" t="str">
        <f>IF(注文フォーム!S163="","",IF(注文フォーム!F163=注文フォーム!$CJ$3,IF(注文フォーム!R163=注文フォーム!$CF$6,"",注文フォーム!R163)&amp;注文フォーム!S163&amp;"年",""))</f>
        <v/>
      </c>
      <c r="P105" t="str">
        <f>IF(注文フォーム!T163="","",IF(注文フォーム!F163=注文フォーム!$CJ$3,注文フォーム!T163&amp;"月"))</f>
        <v/>
      </c>
      <c r="Q105" t="str">
        <f t="shared" si="13"/>
        <v/>
      </c>
      <c r="R105" t="str">
        <f t="shared" si="14"/>
        <v/>
      </c>
      <c r="S105" t="str">
        <f t="shared" si="15"/>
        <v/>
      </c>
      <c r="U105" s="137" t="str">
        <f>IF(N105="","",IF($U$9&amp;注文フォーム!V163="","",IF($U$9="",注文フォーム!V163,"採取者："&amp;注文フォーム!$D$36&amp;CHAR(10)&amp;注文フォーム!V163)))</f>
        <v/>
      </c>
      <c r="V105" t="e">
        <f>VLOOKUP(注文フォーム!F163,注文フォーム!$DG$3:$DH$17,2,FALSE)</f>
        <v>#N/A</v>
      </c>
      <c r="Y105" s="1"/>
      <c r="AA105" s="47" t="str">
        <f>注文フォーム!F163&amp;""</f>
        <v/>
      </c>
      <c r="AB105" s="48" t="str">
        <f>IF(AA105=注文フォーム!$CJ$17,"",注文フォーム!I163&amp;"")</f>
        <v/>
      </c>
      <c r="AC105" s="48" t="str">
        <f>IF(COUNTIF(注文フォーム!J163,"*"&amp;注文フォーム!$CQ$11&amp;"*")&gt;0,注文フォーム!$CQ$11,"")</f>
        <v/>
      </c>
      <c r="AD105" s="47" t="str">
        <f t="shared" si="16"/>
        <v/>
      </c>
      <c r="AF105" s="47" t="str">
        <f t="shared" si="17"/>
        <v xml:space="preserve">    </v>
      </c>
      <c r="AG105" s="381" t="str">
        <f>IF(注文フォーム!F163=注文フォーム!$CY$3,B105&amp;","&amp;AF105,"")</f>
        <v/>
      </c>
    </row>
    <row r="106" spans="1:33" ht="28.5" customHeight="1">
      <c r="A106" s="33"/>
      <c r="B106" s="34">
        <v>96</v>
      </c>
      <c r="C106" s="29" t="str">
        <f>SUBSTITUTE(ASC(注文フォーム!B164), CHAR(10), "　")&amp;""</f>
        <v/>
      </c>
      <c r="D106" s="41" t="str">
        <f>IF(注文フォーム!B164="","",IF(注文フォーム!D164="","-",SUBSTITUTE(ASC(注文フォーム!D164),CHAR(10),"　")))</f>
        <v/>
      </c>
      <c r="E106" s="45" t="str">
        <f>注文フォーム!E164&amp;""</f>
        <v/>
      </c>
      <c r="F106" s="30"/>
      <c r="G106" s="31"/>
      <c r="H106" s="40"/>
      <c r="I106" s="31" t="str">
        <f>注文フォーム!N164&amp;""</f>
        <v/>
      </c>
      <c r="J106" s="140" t="str">
        <f>SUBSTITUTE(注文フォーム!O164,"-","")&amp;SUBSTITUTE(SUBSTITUTE(SUBSTITUTE(注文フォーム!P164,"―",""),"-",""),"その他（直接入力ください）","")</f>
        <v/>
      </c>
      <c r="K106" s="32" t="str">
        <f>注文フォーム!Q164&amp;""</f>
        <v/>
      </c>
      <c r="L106" s="116" t="str">
        <f t="shared" si="12"/>
        <v/>
      </c>
      <c r="M106" s="115" t="str">
        <f>注文フォーム!U164&amp;""</f>
        <v/>
      </c>
      <c r="N106" t="str">
        <f>IFERROR(IF(注文フォーム!$F164="","",VLOOKUP($AD106,注文フォーム!$DD$3:$DF$24,注文フォーム!$E$66,FALSE)),"")</f>
        <v/>
      </c>
      <c r="O106" t="str">
        <f>IF(注文フォーム!S164="","",IF(注文フォーム!F164=注文フォーム!$CJ$3,IF(注文フォーム!R164=注文フォーム!$CF$6,"",注文フォーム!R164)&amp;注文フォーム!S164&amp;"年",""))</f>
        <v/>
      </c>
      <c r="P106" t="str">
        <f>IF(注文フォーム!T164="","",IF(注文フォーム!F164=注文フォーム!$CJ$3,注文フォーム!T164&amp;"月"))</f>
        <v/>
      </c>
      <c r="Q106" t="str">
        <f t="shared" si="13"/>
        <v/>
      </c>
      <c r="R106" t="str">
        <f t="shared" si="14"/>
        <v/>
      </c>
      <c r="S106" t="str">
        <f t="shared" si="15"/>
        <v/>
      </c>
      <c r="U106" s="137" t="str">
        <f>IF(N106="","",IF($U$9&amp;注文フォーム!V164="","",IF($U$9="",注文フォーム!V164,"採取者："&amp;注文フォーム!$D$36&amp;CHAR(10)&amp;注文フォーム!V164)))</f>
        <v/>
      </c>
      <c r="V106" t="e">
        <f>VLOOKUP(注文フォーム!F164,注文フォーム!$DG$3:$DH$17,2,FALSE)</f>
        <v>#N/A</v>
      </c>
      <c r="Y106" s="1"/>
      <c r="AA106" s="47" t="str">
        <f>注文フォーム!F164&amp;""</f>
        <v/>
      </c>
      <c r="AB106" s="48" t="str">
        <f>IF(AA106=注文フォーム!$CJ$17,"",注文フォーム!I164&amp;"")</f>
        <v/>
      </c>
      <c r="AC106" s="48" t="str">
        <f>IF(COUNTIF(注文フォーム!J164,"*"&amp;注文フォーム!$CQ$11&amp;"*")&gt;0,注文フォーム!$CQ$11,"")</f>
        <v/>
      </c>
      <c r="AD106" s="47" t="str">
        <f t="shared" si="16"/>
        <v/>
      </c>
      <c r="AF106" s="47" t="str">
        <f t="shared" si="17"/>
        <v xml:space="preserve">    </v>
      </c>
      <c r="AG106" s="381" t="str">
        <f>IF(注文フォーム!F164=注文フォーム!$CY$3,B106&amp;","&amp;AF106,"")</f>
        <v/>
      </c>
    </row>
    <row r="107" spans="1:33" ht="28.5" customHeight="1">
      <c r="A107" s="33"/>
      <c r="B107" s="34">
        <v>97</v>
      </c>
      <c r="C107" s="29" t="str">
        <f>SUBSTITUTE(ASC(注文フォーム!B165), CHAR(10), "　")&amp;""</f>
        <v/>
      </c>
      <c r="D107" s="41" t="str">
        <f>IF(注文フォーム!B165="","",IF(注文フォーム!D165="","-",SUBSTITUTE(ASC(注文フォーム!D165),CHAR(10),"　")))</f>
        <v/>
      </c>
      <c r="E107" s="45" t="str">
        <f>注文フォーム!E165&amp;""</f>
        <v/>
      </c>
      <c r="F107" s="30"/>
      <c r="G107" s="31"/>
      <c r="H107" s="40"/>
      <c r="I107" s="31" t="str">
        <f>注文フォーム!N165&amp;""</f>
        <v/>
      </c>
      <c r="J107" s="140" t="str">
        <f>SUBSTITUTE(注文フォーム!O165,"-","")&amp;SUBSTITUTE(SUBSTITUTE(SUBSTITUTE(注文フォーム!P165,"―",""),"-",""),"その他（直接入力ください）","")</f>
        <v/>
      </c>
      <c r="K107" s="32" t="str">
        <f>注文フォーム!Q165&amp;""</f>
        <v/>
      </c>
      <c r="L107" s="116" t="str">
        <f t="shared" si="12"/>
        <v/>
      </c>
      <c r="M107" s="115" t="str">
        <f>注文フォーム!U165&amp;""</f>
        <v/>
      </c>
      <c r="N107" t="str">
        <f>IFERROR(IF(注文フォーム!$F165="","",VLOOKUP($AD107,注文フォーム!$DD$3:$DF$24,注文フォーム!$E$66,FALSE)),"")</f>
        <v/>
      </c>
      <c r="O107" t="str">
        <f>IF(注文フォーム!S165="","",IF(注文フォーム!F165=注文フォーム!$CJ$3,IF(注文フォーム!R165=注文フォーム!$CF$6,"",注文フォーム!R165)&amp;注文フォーム!S165&amp;"年",""))</f>
        <v/>
      </c>
      <c r="P107" t="str">
        <f>IF(注文フォーム!T165="","",IF(注文フォーム!F165=注文フォーム!$CJ$3,注文フォーム!T165&amp;"月"))</f>
        <v/>
      </c>
      <c r="Q107" t="str">
        <f t="shared" si="13"/>
        <v/>
      </c>
      <c r="R107" t="str">
        <f t="shared" si="14"/>
        <v/>
      </c>
      <c r="S107" t="str">
        <f t="shared" si="15"/>
        <v/>
      </c>
      <c r="U107" s="137" t="str">
        <f>IF(N107="","",IF($U$9&amp;注文フォーム!V165="","",IF($U$9="",注文フォーム!V165,"採取者："&amp;注文フォーム!$D$36&amp;CHAR(10)&amp;注文フォーム!V165)))</f>
        <v/>
      </c>
      <c r="V107" t="e">
        <f>VLOOKUP(注文フォーム!F165,注文フォーム!$DG$3:$DH$17,2,FALSE)</f>
        <v>#N/A</v>
      </c>
      <c r="Y107" s="1"/>
      <c r="AA107" s="47" t="str">
        <f>注文フォーム!F165&amp;""</f>
        <v/>
      </c>
      <c r="AB107" s="48" t="str">
        <f>IF(AA107=注文フォーム!$CJ$17,"",注文フォーム!I165&amp;"")</f>
        <v/>
      </c>
      <c r="AC107" s="48" t="str">
        <f>IF(COUNTIF(注文フォーム!J165,"*"&amp;注文フォーム!$CQ$11&amp;"*")&gt;0,注文フォーム!$CQ$11,"")</f>
        <v/>
      </c>
      <c r="AD107" s="47" t="str">
        <f t="shared" si="16"/>
        <v/>
      </c>
      <c r="AF107" s="47" t="str">
        <f t="shared" si="17"/>
        <v xml:space="preserve">    </v>
      </c>
      <c r="AG107" s="381" t="str">
        <f>IF(注文フォーム!F165=注文フォーム!$CY$3,B107&amp;","&amp;AF107,"")</f>
        <v/>
      </c>
    </row>
    <row r="108" spans="1:33" ht="28.5" customHeight="1">
      <c r="A108" s="33"/>
      <c r="B108" s="34">
        <v>98</v>
      </c>
      <c r="C108" s="29" t="str">
        <f>SUBSTITUTE(ASC(注文フォーム!B166), CHAR(10), "　")&amp;""</f>
        <v/>
      </c>
      <c r="D108" s="41" t="str">
        <f>IF(注文フォーム!B166="","",IF(注文フォーム!D166="","-",SUBSTITUTE(ASC(注文フォーム!D166),CHAR(10),"　")))</f>
        <v/>
      </c>
      <c r="E108" s="45" t="str">
        <f>注文フォーム!E166&amp;""</f>
        <v/>
      </c>
      <c r="F108" s="30"/>
      <c r="G108" s="31"/>
      <c r="H108" s="40"/>
      <c r="I108" s="31" t="str">
        <f>注文フォーム!N166&amp;""</f>
        <v/>
      </c>
      <c r="J108" s="140" t="str">
        <f>SUBSTITUTE(注文フォーム!O166,"-","")&amp;SUBSTITUTE(SUBSTITUTE(SUBSTITUTE(注文フォーム!P166,"―",""),"-",""),"その他（直接入力ください）","")</f>
        <v/>
      </c>
      <c r="K108" s="32" t="str">
        <f>注文フォーム!Q166&amp;""</f>
        <v/>
      </c>
      <c r="L108" s="116" t="str">
        <f t="shared" si="12"/>
        <v/>
      </c>
      <c r="M108" s="115" t="str">
        <f>注文フォーム!U166&amp;""</f>
        <v/>
      </c>
      <c r="N108" t="str">
        <f>IFERROR(IF(注文フォーム!$F166="","",VLOOKUP($AD108,注文フォーム!$DD$3:$DF$24,注文フォーム!$E$66,FALSE)),"")</f>
        <v/>
      </c>
      <c r="O108" t="str">
        <f>IF(注文フォーム!S166="","",IF(注文フォーム!F166=注文フォーム!$CJ$3,IF(注文フォーム!R166=注文フォーム!$CF$6,"",注文フォーム!R166)&amp;注文フォーム!S166&amp;"年",""))</f>
        <v/>
      </c>
      <c r="P108" t="str">
        <f>IF(注文フォーム!T166="","",IF(注文フォーム!F166=注文フォーム!$CJ$3,注文フォーム!T166&amp;"月"))</f>
        <v/>
      </c>
      <c r="Q108" t="str">
        <f t="shared" si="13"/>
        <v/>
      </c>
      <c r="R108" t="str">
        <f t="shared" si="14"/>
        <v/>
      </c>
      <c r="S108" t="str">
        <f t="shared" si="15"/>
        <v/>
      </c>
      <c r="U108" s="137" t="str">
        <f>IF(N108="","",IF($U$9&amp;注文フォーム!V166="","",IF($U$9="",注文フォーム!V166,"採取者："&amp;注文フォーム!$D$36&amp;CHAR(10)&amp;注文フォーム!V166)))</f>
        <v/>
      </c>
      <c r="V108" t="e">
        <f>VLOOKUP(注文フォーム!F166,注文フォーム!$DG$3:$DH$17,2,FALSE)</f>
        <v>#N/A</v>
      </c>
      <c r="Y108" s="1"/>
      <c r="AA108" s="47" t="str">
        <f>注文フォーム!F166&amp;""</f>
        <v/>
      </c>
      <c r="AB108" s="48" t="str">
        <f>IF(AA108=注文フォーム!$CJ$17,"",注文フォーム!I166&amp;"")</f>
        <v/>
      </c>
      <c r="AC108" s="48" t="str">
        <f>IF(COUNTIF(注文フォーム!J166,"*"&amp;注文フォーム!$CQ$11&amp;"*")&gt;0,注文フォーム!$CQ$11,"")</f>
        <v/>
      </c>
      <c r="AD108" s="47" t="str">
        <f t="shared" si="16"/>
        <v/>
      </c>
      <c r="AF108" s="47" t="str">
        <f t="shared" si="17"/>
        <v xml:space="preserve">    </v>
      </c>
      <c r="AG108" s="381" t="str">
        <f>IF(注文フォーム!F166=注文フォーム!$CY$3,B108&amp;","&amp;AF108,"")</f>
        <v/>
      </c>
    </row>
    <row r="109" spans="1:33" ht="28.5" customHeight="1">
      <c r="A109" s="33"/>
      <c r="B109" s="34">
        <v>99</v>
      </c>
      <c r="C109" s="29" t="str">
        <f>SUBSTITUTE(ASC(注文フォーム!B167), CHAR(10), "　")&amp;""</f>
        <v/>
      </c>
      <c r="D109" s="41" t="str">
        <f>IF(注文フォーム!B167="","",IF(注文フォーム!D167="","-",SUBSTITUTE(ASC(注文フォーム!D167),CHAR(10),"　")))</f>
        <v/>
      </c>
      <c r="E109" s="45" t="str">
        <f>注文フォーム!E167&amp;""</f>
        <v/>
      </c>
      <c r="F109" s="30"/>
      <c r="G109" s="31"/>
      <c r="H109" s="40"/>
      <c r="I109" s="31" t="str">
        <f>注文フォーム!N167&amp;""</f>
        <v/>
      </c>
      <c r="J109" s="140" t="str">
        <f>SUBSTITUTE(注文フォーム!O167,"-","")&amp;SUBSTITUTE(SUBSTITUTE(SUBSTITUTE(注文フォーム!P167,"―",""),"-",""),"その他（直接入力ください）","")</f>
        <v/>
      </c>
      <c r="K109" s="32" t="str">
        <f>注文フォーム!Q167&amp;""</f>
        <v/>
      </c>
      <c r="L109" s="116" t="str">
        <f t="shared" si="12"/>
        <v/>
      </c>
      <c r="M109" s="115" t="str">
        <f>注文フォーム!U167&amp;""</f>
        <v/>
      </c>
      <c r="N109" t="str">
        <f>IFERROR(IF(注文フォーム!$F167="","",VLOOKUP($AD109,注文フォーム!$DD$3:$DF$24,注文フォーム!$E$66,FALSE)),"")</f>
        <v/>
      </c>
      <c r="O109" t="str">
        <f>IF(注文フォーム!S167="","",IF(注文フォーム!F167=注文フォーム!$CJ$3,IF(注文フォーム!R167=注文フォーム!$CF$6,"",注文フォーム!R167)&amp;注文フォーム!S167&amp;"年",""))</f>
        <v/>
      </c>
      <c r="P109" t="str">
        <f>IF(注文フォーム!T167="","",IF(注文フォーム!F167=注文フォーム!$CJ$3,注文フォーム!T167&amp;"月"))</f>
        <v/>
      </c>
      <c r="Q109" t="str">
        <f t="shared" si="13"/>
        <v/>
      </c>
      <c r="R109" t="str">
        <f t="shared" si="14"/>
        <v/>
      </c>
      <c r="S109" t="str">
        <f t="shared" si="15"/>
        <v/>
      </c>
      <c r="U109" s="137" t="str">
        <f>IF(N109="","",IF($U$9&amp;注文フォーム!V167="","",IF($U$9="",注文フォーム!V167,"採取者："&amp;注文フォーム!$D$36&amp;CHAR(10)&amp;注文フォーム!V167)))</f>
        <v/>
      </c>
      <c r="V109" t="e">
        <f>VLOOKUP(注文フォーム!F167,注文フォーム!$DG$3:$DH$17,2,FALSE)</f>
        <v>#N/A</v>
      </c>
      <c r="Y109" s="1"/>
      <c r="AA109" s="47" t="str">
        <f>注文フォーム!F167&amp;""</f>
        <v/>
      </c>
      <c r="AB109" s="48" t="str">
        <f>IF(AA109=注文フォーム!$CJ$17,"",注文フォーム!I167&amp;"")</f>
        <v/>
      </c>
      <c r="AC109" s="48" t="str">
        <f>IF(COUNTIF(注文フォーム!J167,"*"&amp;注文フォーム!$CQ$11&amp;"*")&gt;0,注文フォーム!$CQ$11,"")</f>
        <v/>
      </c>
      <c r="AD109" s="47" t="str">
        <f t="shared" si="16"/>
        <v/>
      </c>
      <c r="AF109" s="47" t="str">
        <f t="shared" si="17"/>
        <v xml:space="preserve">    </v>
      </c>
      <c r="AG109" s="381" t="str">
        <f>IF(注文フォーム!F167=注文フォーム!$CY$3,B109&amp;","&amp;AF109,"")</f>
        <v/>
      </c>
    </row>
    <row r="110" spans="1:33" ht="28.5" customHeight="1">
      <c r="A110" s="33"/>
      <c r="B110" s="34">
        <v>100</v>
      </c>
      <c r="C110" s="29" t="str">
        <f>SUBSTITUTE(ASC(注文フォーム!B168), CHAR(10), "　")&amp;""</f>
        <v/>
      </c>
      <c r="D110" s="41" t="str">
        <f>IF(注文フォーム!B168="","",IF(注文フォーム!D168="","-",SUBSTITUTE(ASC(注文フォーム!D168),CHAR(10),"　")))</f>
        <v/>
      </c>
      <c r="E110" s="45" t="str">
        <f>注文フォーム!E168&amp;""</f>
        <v/>
      </c>
      <c r="F110" s="58"/>
      <c r="G110" s="31"/>
      <c r="H110" s="40"/>
      <c r="I110" s="31" t="str">
        <f>注文フォーム!N168&amp;""</f>
        <v/>
      </c>
      <c r="J110" s="140" t="str">
        <f>SUBSTITUTE(注文フォーム!O168,"-","")&amp;SUBSTITUTE(SUBSTITUTE(SUBSTITUTE(注文フォーム!P168,"―",""),"-",""),"その他（直接入力ください）","")</f>
        <v/>
      </c>
      <c r="K110" s="32" t="str">
        <f>注文フォーム!Q168&amp;""</f>
        <v/>
      </c>
      <c r="L110" s="117" t="str">
        <f t="shared" si="12"/>
        <v/>
      </c>
      <c r="M110" s="115" t="str">
        <f>注文フォーム!U168&amp;""</f>
        <v/>
      </c>
      <c r="N110" t="str">
        <f>IFERROR(IF(注文フォーム!$F168="","",VLOOKUP($AD110,注文フォーム!$DD$3:$DF$24,注文フォーム!$E$66,FALSE)),"")</f>
        <v/>
      </c>
      <c r="O110" t="str">
        <f>IF(注文フォーム!S168="","",IF(注文フォーム!F168=注文フォーム!$CJ$3,IF(注文フォーム!R168=注文フォーム!$CF$6,"",注文フォーム!R168)&amp;注文フォーム!S168&amp;"年",""))</f>
        <v/>
      </c>
      <c r="P110" t="str">
        <f>IF(注文フォーム!T168="","",IF(注文フォーム!F168=注文フォーム!$CJ$3,注文フォーム!T168&amp;"月"))</f>
        <v/>
      </c>
      <c r="Q110" t="str">
        <f t="shared" si="13"/>
        <v/>
      </c>
      <c r="R110" t="str">
        <f t="shared" si="14"/>
        <v/>
      </c>
      <c r="S110" t="str">
        <f t="shared" si="15"/>
        <v/>
      </c>
      <c r="U110" s="137" t="str">
        <f>IF(N110="","",IF($U$9&amp;注文フォーム!V168="","",IF($U$9="",注文フォーム!V168,"採取者："&amp;注文フォーム!$D$36&amp;CHAR(10)&amp;注文フォーム!V168)))</f>
        <v/>
      </c>
      <c r="V110" t="e">
        <f>VLOOKUP(注文フォーム!F168,注文フォーム!$DG$3:$DH$17,2,FALSE)</f>
        <v>#N/A</v>
      </c>
      <c r="Y110" s="17"/>
      <c r="AA110" s="47" t="str">
        <f>注文フォーム!F168&amp;""</f>
        <v/>
      </c>
      <c r="AB110" s="48" t="str">
        <f>IF(AA110=注文フォーム!$CJ$17,"",注文フォーム!I168&amp;"")</f>
        <v/>
      </c>
      <c r="AC110" s="48" t="str">
        <f>IF(COUNTIF(注文フォーム!J168,"*"&amp;注文フォーム!$CQ$11&amp;"*")&gt;0,注文フォーム!$CQ$11,"")</f>
        <v/>
      </c>
      <c r="AD110" s="47" t="str">
        <f t="shared" si="16"/>
        <v/>
      </c>
      <c r="AF110" s="47" t="str">
        <f t="shared" si="17"/>
        <v xml:space="preserve">    </v>
      </c>
      <c r="AG110" s="381" t="str">
        <f>IF(注文フォーム!F168=注文フォーム!$CY$3,B110&amp;","&amp;AF110,"")</f>
        <v/>
      </c>
    </row>
    <row r="111" spans="1:33">
      <c r="A111" t="s">
        <v>559</v>
      </c>
      <c r="B111" t="s">
        <v>559</v>
      </c>
      <c r="C111" t="s">
        <v>559</v>
      </c>
      <c r="D111" t="s">
        <v>559</v>
      </c>
      <c r="E111" t="s">
        <v>559</v>
      </c>
      <c r="F111" t="s">
        <v>559</v>
      </c>
      <c r="G111" t="s">
        <v>559</v>
      </c>
      <c r="H111" t="s">
        <v>559</v>
      </c>
      <c r="I111" t="s">
        <v>559</v>
      </c>
      <c r="J111" t="s">
        <v>559</v>
      </c>
      <c r="K111" t="s">
        <v>559</v>
      </c>
      <c r="L111" t="s">
        <v>559</v>
      </c>
      <c r="M111" t="s">
        <v>559</v>
      </c>
      <c r="N111" t="s">
        <v>559</v>
      </c>
      <c r="O111" t="s">
        <v>559</v>
      </c>
      <c r="P111" t="s">
        <v>559</v>
      </c>
      <c r="Q111" t="s">
        <v>559</v>
      </c>
      <c r="R111" t="s">
        <v>559</v>
      </c>
      <c r="S111" t="s">
        <v>559</v>
      </c>
      <c r="T111" t="s">
        <v>559</v>
      </c>
      <c r="U111" t="s">
        <v>559</v>
      </c>
      <c r="V111" t="s">
        <v>559</v>
      </c>
      <c r="W111" t="s">
        <v>559</v>
      </c>
      <c r="X111" t="s">
        <v>559</v>
      </c>
      <c r="Y111" t="s">
        <v>559</v>
      </c>
      <c r="Z111" t="s">
        <v>559</v>
      </c>
      <c r="AA111" t="s">
        <v>559</v>
      </c>
      <c r="AB111" t="s">
        <v>559</v>
      </c>
      <c r="AC111" t="s">
        <v>559</v>
      </c>
      <c r="AD111" t="s">
        <v>559</v>
      </c>
      <c r="AE111" t="s">
        <v>559</v>
      </c>
      <c r="AF111" t="s">
        <v>559</v>
      </c>
      <c r="AG111" t="s">
        <v>559</v>
      </c>
    </row>
  </sheetData>
  <mergeCells count="6">
    <mergeCell ref="A2:B2"/>
    <mergeCell ref="A3:B3"/>
    <mergeCell ref="A6:A8"/>
    <mergeCell ref="C6:K6"/>
    <mergeCell ref="C7:K7"/>
    <mergeCell ref="C8:K8"/>
  </mergeCells>
  <phoneticPr fontId="26"/>
  <pageMargins left="0.70866141732283472" right="0.70866141732283472" top="0.74803149606299213" bottom="0.74803149606299213" header="0.31496062992125984" footer="0.31496062992125984"/>
  <pageSetup paperSize="9" scale="41" fitToHeight="0" orientation="landscape" r:id="rId1"/>
  <headerFooter>
    <oddHeader>&amp;L●●STEP5-2　入力内容の確認（試料情報・分析項目）●●&amp;Rユーロフィン日本環境株式会社</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注文フォーム</vt:lpstr>
      <vt:lpstr>印刷用</vt:lpstr>
      <vt:lpstr>見本</vt:lpstr>
      <vt:lpstr>分析項目一覧表</vt:lpstr>
      <vt:lpstr>電子報告書</vt:lpstr>
      <vt:lpstr>更新記録</vt:lpstr>
      <vt:lpstr>チェック用シート</vt:lpstr>
      <vt:lpstr>読込み用</vt:lpstr>
      <vt:lpstr>読込み用2</vt:lpstr>
      <vt:lpstr>印刷用!Print_Area</vt:lpstr>
      <vt:lpstr>見本!Print_Area</vt:lpstr>
      <vt:lpstr>注文フォーム!Print_Area</vt:lpstr>
      <vt:lpstr>分析項目一覧表!Print_Area</vt:lpstr>
      <vt:lpstr>見本!低濃度ＰＣＢ法_塗膜くず_含有量試験</vt:lpstr>
      <vt:lpstr>低濃度ＰＣＢ法_塗膜くず_含有量試験</vt:lpstr>
      <vt:lpstr>見本!予想濃度確認項目</vt:lpstr>
      <vt:lpstr>注文フォーム!予想濃度確認項目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2025-08-29T10:55:14Z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2024-05-07T13:18:34Z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e08ec87f-8d48-42ee-84da-629779d74757</vt:lpwstr>
  </property>
  <property fmtid="{D5CDD505-2E9C-101B-9397-08002B2CF9AE}" pid="8" name="MSIP_Label_e3679394-fcd4-48c1-82f3-c1b8601692ff_ContentBits">
    <vt:lpwstr>0</vt:lpwstr>
  </property>
</Properties>
</file>